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backupFile="1" codeName="ThisWorkbook"/>
  <mc:AlternateContent xmlns:mc="http://schemas.openxmlformats.org/markup-compatibility/2006">
    <mc:Choice Requires="x15">
      <x15ac:absPath xmlns:x15ac="http://schemas.microsoft.com/office/spreadsheetml/2010/11/ac" url="\\filprd11\wosip$\WOSIP Content\Public Library Services\pls_docs_for_migration\uploaded\"/>
    </mc:Choice>
  </mc:AlternateContent>
  <bookViews>
    <workbookView xWindow="75" yWindow="-15" windowWidth="12000" windowHeight="6180" tabRatio="598" firstSheet="47" activeTab="48"/>
  </bookViews>
  <sheets>
    <sheet name="Introduction" sheetId="99" r:id="rId1"/>
    <sheet name="Expenditure &amp; Subsidy Summaries" sheetId="1" r:id="rId2"/>
    <sheet name="Expenditure &amp; Subsidy A-G" sheetId="2" r:id="rId3"/>
    <sheet name="Expenditure &amp; Subsidy G-N" sheetId="3" r:id="rId4"/>
    <sheet name="Expenditure &amp; Subsidy N-Y" sheetId="4" r:id="rId5"/>
    <sheet name="5-Blank" sheetId="5" r:id="rId6"/>
    <sheet name="Voted Exp, Subsidy &amp; LPG A-G" sheetId="6" r:id="rId7"/>
    <sheet name="Voted Exp, Subsidy &amp; LPG G-P" sheetId="7" r:id="rId8"/>
    <sheet name="Voted Exp, Subs &amp; LPG P-Y" sheetId="8" r:id="rId9"/>
    <sheet name="Exp &amp; Subsidy Summaries" sheetId="11" r:id="rId10"/>
    <sheet name="Expenditure &amp; Subsidy A-L" sheetId="12" r:id="rId11"/>
    <sheet name="Expenditure &amp; Subsidy M-Y" sheetId="13" r:id="rId12"/>
    <sheet name="Library Expenditure A-L" sheetId="88" r:id="rId13"/>
    <sheet name="Library Expenditure L-Y" sheetId="89" r:id="rId14"/>
    <sheet name="14-blank" sheetId="14" r:id="rId15"/>
    <sheet name="Circulation" sheetId="15" r:id="rId16"/>
    <sheet name="Circulation by format A-L" sheetId="16" r:id="rId17"/>
    <sheet name="Circulation by format L-W" sheetId="17" r:id="rId18"/>
    <sheet name="Circulation by category A-L" sheetId="18" r:id="rId19"/>
    <sheet name="Circulation by category L-W" sheetId="19" r:id="rId20"/>
    <sheet name="Circulation nonbook A-L" sheetId="20" r:id="rId21"/>
    <sheet name="Circulation nonbook A-L pt 2" sheetId="82" r:id="rId22"/>
    <sheet name="Circulation nonbook L-W" sheetId="21" r:id="rId23"/>
    <sheet name="Circulation nonbook L-W pt 2" sheetId="83" r:id="rId24"/>
    <sheet name="Circ Seperate collections A-L" sheetId="81" r:id="rId25"/>
    <sheet name="Circ Seperate collections L-W" sheetId="23" r:id="rId26"/>
    <sheet name="26-Blank" sheetId="93" r:id="rId27"/>
    <sheet name="Circulation by Council" sheetId="91" r:id="rId28"/>
    <sheet name="Total Stock A-L" sheetId="26" r:id="rId29"/>
    <sheet name="Total Stock L-W" sheetId="27" r:id="rId30"/>
    <sheet name="Total books A-L" sheetId="28" r:id="rId31"/>
    <sheet name="Total books L-W" sheetId="29" r:id="rId32"/>
    <sheet name="Total Nonbook A-L " sheetId="30" r:id="rId33"/>
    <sheet name="Total nonbook A-L pt 2" sheetId="31" r:id="rId34"/>
    <sheet name="Total nonbook L-W" sheetId="32" r:id="rId35"/>
    <sheet name="Total nonbook L-W pt 2" sheetId="33" r:id="rId36"/>
    <sheet name="Total Serials A-L" sheetId="34" r:id="rId37"/>
    <sheet name="Total Serials L-W" sheetId="35" r:id="rId38"/>
    <sheet name="Seperate Collections A-L" sheetId="36" r:id="rId39"/>
    <sheet name="Seperate Collectinos L-W" sheetId="37" r:id="rId40"/>
    <sheet name="Acquisitions &amp; Discards A -L" sheetId="38" r:id="rId41"/>
    <sheet name="Acquisitions &amp; Discards L-W" sheetId="39" r:id="rId42"/>
    <sheet name="Registered Members A-L" sheetId="40" r:id="rId43"/>
    <sheet name="Regisetered Members L-W" sheetId="41" r:id="rId44"/>
    <sheet name="44-Blank" sheetId="94" r:id="rId45"/>
    <sheet name="Nonresident members by Councils" sheetId="92" r:id="rId46"/>
    <sheet name="Service Pts and Hrs A-L" sheetId="42" r:id="rId47"/>
    <sheet name="Service Points and Hrs L-W" sheetId="43" r:id="rId48"/>
    <sheet name="Service Points and Hrs A-L pt 2" sheetId="86" r:id="rId49"/>
    <sheet name="Service Points and Hrs L-W pt 2" sheetId="87" r:id="rId50"/>
    <sheet name="Library staff A-L" sheetId="44" r:id="rId51"/>
    <sheet name="Library Staff L-W" sheetId="45" r:id="rId52"/>
    <sheet name="Regional &amp; Joint Services" sheetId="46" r:id="rId53"/>
    <sheet name="Regional &amp; Joint Pt 2" sheetId="47" r:id="rId54"/>
    <sheet name="Regional &amp; Joint Pt 3" sheetId="48" r:id="rId55"/>
    <sheet name="Summary Comparative Stats" sheetId="49" r:id="rId56"/>
    <sheet name="56-blank" sheetId="50" r:id="rId57"/>
    <sheet name="Population" sheetId="51" r:id="rId58"/>
    <sheet name="Total Expenditure" sheetId="52" r:id="rId59"/>
    <sheet name="Expenditure per Capita" sheetId="53" r:id="rId60"/>
    <sheet name="Salaries Exp per cap" sheetId="54" r:id="rId61"/>
    <sheet name="Exp on Lib Materials per cap" sheetId="55" r:id="rId62"/>
    <sheet name="Library Material" sheetId="56" r:id="rId63"/>
    <sheet name="Library Material per capita" sheetId="57" r:id="rId64"/>
    <sheet name="Average cost of material" sheetId="58" r:id="rId65"/>
    <sheet name="Age of material" sheetId="59" r:id="rId66"/>
    <sheet name="Adult Periodicals" sheetId="61" r:id="rId67"/>
    <sheet name="Total Acquisitions" sheetId="62" r:id="rId68"/>
    <sheet name="Acquisitions per capita" sheetId="63" r:id="rId69"/>
    <sheet name="Discards as % of acq" sheetId="64" r:id="rId70"/>
    <sheet name="Discards as % of total stock" sheetId="65" r:id="rId71"/>
    <sheet name="Circulation- library materials" sheetId="66" r:id="rId72"/>
    <sheet name="Circulation per capita" sheetId="67" r:id="rId73"/>
    <sheet name="Turnover of stock" sheetId="68" r:id="rId74"/>
    <sheet name="Circulation per staff member" sheetId="69" r:id="rId75"/>
    <sheet name="Total Stock" sheetId="70" r:id="rId76"/>
    <sheet name="Population per staff member" sheetId="71" r:id="rId77"/>
    <sheet name="Total Qualified staff" sheetId="96" r:id="rId78"/>
    <sheet name="Pop per qualified staff member" sheetId="73" r:id="rId79"/>
    <sheet name="Document Delivery A-L" sheetId="74" r:id="rId80"/>
    <sheet name="Document Delivery L-W" sheetId="75" r:id="rId81"/>
    <sheet name="Library Visits A-L" sheetId="76" r:id="rId82"/>
    <sheet name="Library Visits L-W" sheetId="77" r:id="rId83"/>
    <sheet name="Inernet for public A-L" sheetId="78" r:id="rId84"/>
    <sheet name="Internet for public  L-W" sheetId="79" r:id="rId85"/>
    <sheet name="Total Info Requests A-L" sheetId="84" r:id="rId86"/>
    <sheet name="Total Info Requests L-W" sheetId="85" r:id="rId87"/>
    <sheet name="Programs A-L" sheetId="97" r:id="rId88"/>
    <sheet name="Programs L-W" sheetId="98" r:id="rId89"/>
  </sheets>
  <definedNames>
    <definedName name="_xlnm.Print_Area" localSheetId="5">'5-Blank'!$A$1:$H$48</definedName>
    <definedName name="_xlnm.Print_Area" localSheetId="40">'Acquisitions &amp; Discards A -L'!$A$1:$E$55</definedName>
    <definedName name="_xlnm.Print_Area" localSheetId="41">'Acquisitions &amp; Discards L-W'!$A$1:$E$55</definedName>
    <definedName name="_xlnm.Print_Area" localSheetId="68">'Acquisitions per capita'!$A$1:$G$55</definedName>
    <definedName name="_xlnm.Print_Area" localSheetId="66">'Adult Periodicals'!$A$1:$G$56</definedName>
    <definedName name="_xlnm.Print_Area" localSheetId="65">'Age of material'!$A$1:$G$59</definedName>
    <definedName name="_xlnm.Print_Area" localSheetId="64">'Average cost of material'!$A$1:$F$58</definedName>
    <definedName name="_xlnm.Print_Area" localSheetId="24">'Circ Seperate collections A-L'!$A$1:$H$55</definedName>
    <definedName name="_xlnm.Print_Area" localSheetId="25">'Circ Seperate collections L-W'!$A$1:$H$55</definedName>
    <definedName name="_xlnm.Print_Area" localSheetId="15">Circulation!$A$1:$E$55</definedName>
    <definedName name="_xlnm.Print_Area" localSheetId="18">'Circulation by category A-L'!$A$1:$I$55</definedName>
    <definedName name="_xlnm.Print_Area" localSheetId="19">'Circulation by category L-W'!$A$1:$I$54</definedName>
    <definedName name="_xlnm.Print_Area" localSheetId="27">'Circulation by Council'!$A$1:$K$58</definedName>
    <definedName name="_xlnm.Print_Area" localSheetId="16">'Circulation by format A-L'!$A$1:$E$55</definedName>
    <definedName name="_xlnm.Print_Area" localSheetId="17">'Circulation by format L-W'!$A$1:$E$55</definedName>
    <definedName name="_xlnm.Print_Area" localSheetId="71">'Circulation- library materials'!$A$1:$G$55</definedName>
    <definedName name="_xlnm.Print_Area" localSheetId="20">'Circulation nonbook A-L'!$A$1:$F$55</definedName>
    <definedName name="_xlnm.Print_Area" localSheetId="21">'Circulation nonbook A-L pt 2'!$A$1:$F$55</definedName>
    <definedName name="_xlnm.Print_Area" localSheetId="22">'Circulation nonbook L-W'!$A$1:$F$55</definedName>
    <definedName name="_xlnm.Print_Area" localSheetId="23">'Circulation nonbook L-W pt 2'!$A$1:$F$55</definedName>
    <definedName name="_xlnm.Print_Area" localSheetId="72">'Circulation per capita'!$A$1:$G$54</definedName>
    <definedName name="_xlnm.Print_Area" localSheetId="74">'Circulation per staff member'!$A$1:$G$54</definedName>
    <definedName name="_xlnm.Print_Area" localSheetId="69">'Discards as % of acq'!$A$1:$G$55</definedName>
    <definedName name="_xlnm.Print_Area" localSheetId="70">'Discards as % of total stock'!$A$1:$G$55</definedName>
    <definedName name="_xlnm.Print_Area" localSheetId="80">'Document Delivery L-W'!$A$1:$G$57</definedName>
    <definedName name="_xlnm.Print_Area" localSheetId="9">'Exp &amp; Subsidy Summaries'!$A$1:$H$48</definedName>
    <definedName name="_xlnm.Print_Area" localSheetId="61">'Exp on Lib Materials per cap'!$A$1:$G$57</definedName>
    <definedName name="_xlnm.Print_Area" localSheetId="2">'Expenditure &amp; Subsidy A-G'!$A$1:$J$61</definedName>
    <definedName name="_xlnm.Print_Area" localSheetId="10">'Expenditure &amp; Subsidy A-L'!$A$1:$G$62</definedName>
    <definedName name="_xlnm.Print_Area" localSheetId="3">'Expenditure &amp; Subsidy G-N'!$A$1:$J$61</definedName>
    <definedName name="_xlnm.Print_Area" localSheetId="11">'Expenditure &amp; Subsidy M-Y'!$A$1:$G$67</definedName>
    <definedName name="_xlnm.Print_Area" localSheetId="4">'Expenditure &amp; Subsidy N-Y'!$A$1:$J$64</definedName>
    <definedName name="_xlnm.Print_Area" localSheetId="1">'Expenditure &amp; Subsidy Summaries'!$A$1:$I$47</definedName>
    <definedName name="_xlnm.Print_Area" localSheetId="59">'Expenditure per Capita'!$A$1:$F$58</definedName>
    <definedName name="_xlnm.Print_Area" localSheetId="83">'Inernet for public A-L'!$A$1:$D$56</definedName>
    <definedName name="_xlnm.Print_Area" localSheetId="84">'Internet for public  L-W'!$A$1:$D$56</definedName>
    <definedName name="_xlnm.Print_Area" localSheetId="12">'Library Expenditure A-L'!$A$1:$H$59</definedName>
    <definedName name="_xlnm.Print_Area" localSheetId="13">'Library Expenditure L-Y'!$A$1:$G$54</definedName>
    <definedName name="_xlnm.Print_Area" localSheetId="62">'Library Material'!$A$1:$F$56</definedName>
    <definedName name="_xlnm.Print_Area" localSheetId="63">'Library Material per capita'!$A$1:$F$54</definedName>
    <definedName name="_xlnm.Print_Area" localSheetId="50">'Library staff A-L'!$A$1:$H$55</definedName>
    <definedName name="_xlnm.Print_Area" localSheetId="51">'Library Staff L-W'!$A$1:$H$55</definedName>
    <definedName name="_xlnm.Print_Area" localSheetId="81">'Library Visits A-L'!$A$1:$F$56</definedName>
    <definedName name="_xlnm.Print_Area" localSheetId="82">'Library Visits L-W'!$A$1:$F$56</definedName>
    <definedName name="_xlnm.Print_Area" localSheetId="45">'Nonresident members by Councils'!$A$1:$H$59</definedName>
    <definedName name="_xlnm.Print_Area" localSheetId="78">'Pop per qualified staff member'!$A$1:$G$54</definedName>
    <definedName name="_xlnm.Print_Area" localSheetId="57">Population!$A$1:$G$56</definedName>
    <definedName name="_xlnm.Print_Area" localSheetId="76">'Population per staff member'!$A$1:$G$54</definedName>
    <definedName name="_xlnm.Print_Area" localSheetId="53">'Regional &amp; Joint Pt 2'!$A$1:$D$52</definedName>
    <definedName name="_xlnm.Print_Area" localSheetId="54">'Regional &amp; Joint Pt 3'!$A$1:$F$32</definedName>
    <definedName name="_xlnm.Print_Area" localSheetId="52">'Regional &amp; Joint Services'!$A$1:$G$55</definedName>
    <definedName name="_xlnm.Print_Area" localSheetId="43">'Regisetered Members L-W'!$A$1:$I$56</definedName>
    <definedName name="_xlnm.Print_Area" localSheetId="42">'Registered Members A-L'!$A$1:$I$55</definedName>
    <definedName name="_xlnm.Print_Area" localSheetId="60">'Salaries Exp per cap'!$A$1:$F$54</definedName>
    <definedName name="_xlnm.Print_Area" localSheetId="39">'Seperate Collectinos L-W'!$A$1:$I$56</definedName>
    <definedName name="_xlnm.Print_Area" localSheetId="38">'Seperate Collections A-L'!$A$1:$I$56</definedName>
    <definedName name="_xlnm.Print_Area" localSheetId="48">'Service Points and Hrs A-L pt 2'!$A$1:$H$53</definedName>
    <definedName name="_xlnm.Print_Area" localSheetId="47">'Service Points and Hrs L-W'!$A$1:$G$58</definedName>
    <definedName name="_xlnm.Print_Area" localSheetId="49">'Service Points and Hrs L-W pt 2'!$A$1:$H$56</definedName>
    <definedName name="_xlnm.Print_Area" localSheetId="46">'Service Pts and Hrs A-L'!$A$1:$G$57</definedName>
    <definedName name="_xlnm.Print_Area" localSheetId="67">'Total Acquisitions'!$A$1:$G$55</definedName>
    <definedName name="_xlnm.Print_Area" localSheetId="30">'Total books A-L'!$A$1:$J$55</definedName>
    <definedName name="_xlnm.Print_Area" localSheetId="31">'Total books L-W'!$A$1:$J$55</definedName>
    <definedName name="_xlnm.Print_Area" localSheetId="58">'Total Expenditure'!$A$1:$F$58</definedName>
    <definedName name="_xlnm.Print_Area" localSheetId="85">'Total Info Requests A-L'!$A$1:$C$56</definedName>
    <definedName name="_xlnm.Print_Area" localSheetId="86">'Total Info Requests L-W'!$A$1:$D$55</definedName>
    <definedName name="_xlnm.Print_Area" localSheetId="32">'Total Nonbook A-L '!$A$1:$G$57</definedName>
    <definedName name="_xlnm.Print_Area" localSheetId="33">'Total nonbook A-L pt 2'!$A$1:$G$57</definedName>
    <definedName name="_xlnm.Print_Area" localSheetId="34">'Total nonbook L-W'!$A$1:$G$56</definedName>
    <definedName name="_xlnm.Print_Area" localSheetId="35">'Total nonbook L-W pt 2'!$A$1:$G$56</definedName>
    <definedName name="_xlnm.Print_Area" localSheetId="77">'Total Qualified staff'!$A$1:$G$56</definedName>
    <definedName name="_xlnm.Print_Area" localSheetId="36">'Total Serials A-L'!$A$1:$H$57</definedName>
    <definedName name="_xlnm.Print_Area" localSheetId="37">'Total Serials L-W'!$A$1:$H$58</definedName>
    <definedName name="_xlnm.Print_Area" localSheetId="75">'Total Stock'!$A$1:$G$56</definedName>
    <definedName name="_xlnm.Print_Area" localSheetId="28">'Total Stock A-L'!$A$1:$D$55</definedName>
    <definedName name="_xlnm.Print_Area" localSheetId="29">'Total Stock L-W'!$A$1:$D$55</definedName>
    <definedName name="_xlnm.Print_Area" localSheetId="73">'Turnover of stock'!$A$1:$G$56</definedName>
    <definedName name="_xlnm.Print_Area" localSheetId="8">'Voted Exp, Subs &amp; LPG P-Y'!$A$1:$H$54</definedName>
    <definedName name="_xlnm.Print_Area" localSheetId="6">'Voted Exp, Subsidy &amp; LPG A-G'!$A$1:$H$58</definedName>
    <definedName name="_xlnm.Print_Area" localSheetId="7">'Voted Exp, Subsidy &amp; LPG G-P'!$A$1:$H$59</definedName>
  </definedNames>
  <calcPr calcId="152511"/>
</workbook>
</file>

<file path=xl/calcChain.xml><?xml version="1.0" encoding="utf-8"?>
<calcChain xmlns="http://schemas.openxmlformats.org/spreadsheetml/2006/main">
  <c r="H52" i="87" l="1"/>
  <c r="H51" i="87"/>
  <c r="H47" i="87"/>
  <c r="H45" i="87"/>
  <c r="H42" i="87"/>
  <c r="H41" i="87"/>
  <c r="H40" i="87"/>
  <c r="H39" i="87"/>
  <c r="H38" i="87"/>
  <c r="H35" i="87"/>
  <c r="H28" i="87"/>
  <c r="H27" i="87"/>
  <c r="H26" i="87"/>
  <c r="H24" i="87"/>
  <c r="H23" i="87"/>
  <c r="H22" i="87"/>
  <c r="H21" i="87"/>
  <c r="H20" i="87"/>
  <c r="H17" i="87"/>
  <c r="H16" i="87"/>
  <c r="H15" i="87"/>
  <c r="H14" i="87"/>
  <c r="H9" i="87"/>
  <c r="H7" i="87"/>
  <c r="H6" i="87"/>
  <c r="H5" i="87"/>
  <c r="H4" i="87"/>
  <c r="H53" i="86"/>
  <c r="H51" i="86"/>
  <c r="H50" i="86"/>
  <c r="H48" i="86"/>
  <c r="H47" i="86"/>
  <c r="H46" i="86"/>
  <c r="H45" i="86"/>
  <c r="H40" i="86"/>
  <c r="H38" i="86"/>
  <c r="H37" i="86"/>
  <c r="H36" i="86"/>
  <c r="H35" i="86"/>
  <c r="H34" i="86"/>
  <c r="H33" i="86"/>
  <c r="H29" i="86"/>
  <c r="H28" i="86"/>
  <c r="H26" i="86"/>
  <c r="H25" i="86"/>
  <c r="H18" i="86"/>
  <c r="H15" i="86"/>
  <c r="H14" i="86"/>
  <c r="H10" i="86"/>
  <c r="H7" i="86"/>
  <c r="G7" i="43"/>
  <c r="G8" i="43"/>
  <c r="G9" i="43"/>
  <c r="G10" i="43"/>
  <c r="G11" i="43"/>
  <c r="G12" i="43"/>
  <c r="G13" i="43"/>
  <c r="G14" i="43"/>
  <c r="G15" i="43"/>
  <c r="G16" i="43"/>
  <c r="G17" i="43"/>
  <c r="G18" i="43"/>
  <c r="G19" i="43"/>
  <c r="G20" i="43"/>
  <c r="G21" i="43"/>
  <c r="G22" i="43"/>
  <c r="G23" i="43"/>
  <c r="G24" i="43"/>
  <c r="G25" i="43"/>
  <c r="G26" i="43"/>
  <c r="G27" i="43"/>
  <c r="G28" i="43"/>
  <c r="G29" i="43"/>
  <c r="G30" i="43"/>
  <c r="G31" i="43"/>
  <c r="G32" i="43"/>
  <c r="G33" i="43"/>
  <c r="G34" i="43"/>
  <c r="G35" i="43"/>
  <c r="G36" i="43"/>
  <c r="G37" i="43"/>
  <c r="G38" i="43"/>
  <c r="G39" i="43"/>
  <c r="G40" i="43"/>
  <c r="G41" i="43"/>
  <c r="G42" i="43"/>
  <c r="G43" i="43"/>
  <c r="G44" i="43"/>
  <c r="G45" i="43"/>
  <c r="G46" i="43"/>
  <c r="G47" i="43"/>
  <c r="G48" i="43"/>
  <c r="G49" i="43"/>
  <c r="G50" i="43"/>
  <c r="G51" i="43"/>
  <c r="G52" i="43"/>
  <c r="G6" i="43"/>
  <c r="G7" i="42"/>
  <c r="G8" i="42"/>
  <c r="G9" i="42"/>
  <c r="G10" i="42"/>
  <c r="G11" i="42"/>
  <c r="G12" i="42"/>
  <c r="G13" i="42"/>
  <c r="G14" i="42"/>
  <c r="G15" i="42"/>
  <c r="G16" i="42"/>
  <c r="G17" i="42"/>
  <c r="G18" i="42"/>
  <c r="G19" i="42"/>
  <c r="G20" i="42"/>
  <c r="G21" i="42"/>
  <c r="G22" i="42"/>
  <c r="G23" i="42"/>
  <c r="G24" i="42"/>
  <c r="G25" i="42"/>
  <c r="G26" i="42"/>
  <c r="G27" i="42"/>
  <c r="G28" i="42"/>
  <c r="G29" i="42"/>
  <c r="G30" i="42"/>
  <c r="G31" i="42"/>
  <c r="G32" i="42"/>
  <c r="G33" i="42"/>
  <c r="G34" i="42"/>
  <c r="G35" i="42"/>
  <c r="G36" i="42"/>
  <c r="G37" i="42"/>
  <c r="G38" i="42"/>
  <c r="G39" i="42"/>
  <c r="G40" i="42"/>
  <c r="G41" i="42"/>
  <c r="G42" i="42"/>
  <c r="G43" i="42"/>
  <c r="G44" i="42"/>
  <c r="G45" i="42"/>
  <c r="G46" i="42"/>
  <c r="G47" i="42"/>
  <c r="G48" i="42"/>
  <c r="G49" i="42"/>
  <c r="G50" i="42"/>
  <c r="G51" i="42"/>
  <c r="G52" i="42"/>
  <c r="G53" i="42"/>
  <c r="G54" i="42"/>
  <c r="G55" i="42"/>
  <c r="G56" i="42"/>
  <c r="G57" i="42"/>
  <c r="G6" i="42"/>
  <c r="C56" i="98"/>
  <c r="C55" i="98"/>
  <c r="C54" i="98"/>
  <c r="B56" i="98"/>
  <c r="B55" i="98"/>
  <c r="B54" i="98"/>
  <c r="B60" i="12"/>
  <c r="E60" i="12"/>
  <c r="F60" i="12"/>
  <c r="B58" i="12"/>
  <c r="F58" i="12" s="1"/>
  <c r="E58" i="12"/>
  <c r="B59" i="12"/>
  <c r="E59" i="12"/>
  <c r="F59" i="12" s="1"/>
  <c r="V188" i="11"/>
  <c r="V187" i="11"/>
  <c r="V186" i="11"/>
  <c r="V185" i="11"/>
  <c r="U188" i="11"/>
  <c r="U187" i="11"/>
  <c r="U186" i="11"/>
  <c r="U185" i="11"/>
  <c r="T188" i="11"/>
  <c r="T187" i="11"/>
  <c r="T186" i="11"/>
  <c r="T185" i="11"/>
  <c r="S188" i="11"/>
  <c r="S187" i="11"/>
  <c r="S186" i="11"/>
  <c r="S185" i="11"/>
  <c r="R188" i="11"/>
  <c r="R187" i="11"/>
  <c r="R186" i="11"/>
  <c r="R185" i="11"/>
  <c r="Q188" i="11"/>
  <c r="Q187" i="11"/>
  <c r="Q186" i="11"/>
  <c r="Q185" i="11"/>
  <c r="P188" i="11"/>
  <c r="P187" i="11"/>
  <c r="P186" i="11"/>
  <c r="P185" i="11"/>
  <c r="V166" i="11"/>
  <c r="V165" i="11"/>
  <c r="V164" i="11"/>
  <c r="V163" i="11"/>
  <c r="U166" i="11"/>
  <c r="U165" i="11"/>
  <c r="U164" i="11"/>
  <c r="U163" i="11"/>
  <c r="T166" i="11"/>
  <c r="T165" i="11"/>
  <c r="T164" i="11"/>
  <c r="T163" i="11"/>
  <c r="S166" i="11"/>
  <c r="S165" i="11"/>
  <c r="S164" i="11"/>
  <c r="S163" i="11"/>
  <c r="R166" i="11"/>
  <c r="R165" i="11"/>
  <c r="R164" i="11"/>
  <c r="R163" i="11"/>
  <c r="Q166" i="11"/>
  <c r="Q165" i="11"/>
  <c r="Q164" i="11"/>
  <c r="Q163" i="11"/>
  <c r="P166" i="11"/>
  <c r="P165" i="11"/>
  <c r="P164" i="11"/>
  <c r="P163" i="11"/>
  <c r="V127" i="11"/>
  <c r="V126" i="11"/>
  <c r="V125" i="11"/>
  <c r="V124" i="11"/>
  <c r="U127" i="11"/>
  <c r="U126" i="11"/>
  <c r="U125" i="11"/>
  <c r="U124" i="11"/>
  <c r="T127" i="11"/>
  <c r="T126" i="11"/>
  <c r="T125" i="11"/>
  <c r="T124" i="11"/>
  <c r="S127" i="11"/>
  <c r="S126" i="11"/>
  <c r="S125" i="11"/>
  <c r="S124" i="11"/>
  <c r="R127" i="11"/>
  <c r="R126" i="11"/>
  <c r="R125" i="11"/>
  <c r="R124" i="11"/>
  <c r="Q127" i="11"/>
  <c r="Q126" i="11"/>
  <c r="Q125" i="11"/>
  <c r="Q124" i="11"/>
  <c r="P127" i="11"/>
  <c r="P126" i="11"/>
  <c r="P125" i="11"/>
  <c r="P124" i="11"/>
  <c r="V49" i="11"/>
  <c r="V48" i="11"/>
  <c r="V47" i="11"/>
  <c r="V46" i="11"/>
  <c r="U49" i="11"/>
  <c r="U48" i="11"/>
  <c r="U47" i="11"/>
  <c r="U46" i="11"/>
  <c r="T49" i="11"/>
  <c r="T48" i="11"/>
  <c r="T47" i="11"/>
  <c r="T46" i="11"/>
  <c r="S49" i="11"/>
  <c r="S48" i="11"/>
  <c r="S47" i="11"/>
  <c r="S46" i="11"/>
  <c r="R49" i="11"/>
  <c r="R48" i="11"/>
  <c r="R47" i="11"/>
  <c r="R46" i="11"/>
  <c r="Q49" i="11"/>
  <c r="Q48" i="11"/>
  <c r="Q47" i="11"/>
  <c r="Q46" i="11"/>
  <c r="P49" i="11"/>
  <c r="P48" i="11"/>
  <c r="P47" i="11"/>
  <c r="P46" i="11"/>
  <c r="F56" i="58"/>
  <c r="F55" i="58"/>
  <c r="F54" i="55"/>
  <c r="F53" i="55"/>
  <c r="Q4" i="55"/>
  <c r="F53" i="53"/>
  <c r="F56" i="52"/>
  <c r="F55" i="52"/>
  <c r="F54" i="52"/>
  <c r="F54" i="54"/>
  <c r="F53" i="54"/>
  <c r="K6" i="91"/>
  <c r="K7" i="91"/>
  <c r="K8" i="91"/>
  <c r="K9" i="91"/>
  <c r="K10" i="91"/>
  <c r="K11" i="91"/>
  <c r="K12" i="91"/>
  <c r="K13" i="91"/>
  <c r="K14" i="91"/>
  <c r="K15" i="91"/>
  <c r="K16" i="91"/>
  <c r="K17" i="91"/>
  <c r="K18" i="91"/>
  <c r="K19" i="91"/>
  <c r="K20" i="91"/>
  <c r="K21" i="91"/>
  <c r="K22" i="91"/>
  <c r="K23" i="91"/>
  <c r="K24" i="91"/>
  <c r="K25" i="91"/>
  <c r="K26" i="91"/>
  <c r="K27" i="91"/>
  <c r="K28" i="91"/>
  <c r="K29" i="91"/>
  <c r="K30" i="91"/>
  <c r="K31" i="91"/>
  <c r="K32" i="91"/>
  <c r="K33" i="91"/>
  <c r="K34" i="91"/>
  <c r="K35" i="91"/>
  <c r="K36" i="91"/>
  <c r="K37" i="91"/>
  <c r="K38" i="91"/>
  <c r="K39" i="91"/>
  <c r="K40" i="91"/>
  <c r="K41" i="91"/>
  <c r="K42" i="91"/>
  <c r="K43" i="91"/>
  <c r="K44" i="91"/>
  <c r="K45" i="91"/>
  <c r="K46" i="91"/>
  <c r="K47" i="91"/>
  <c r="K48" i="91"/>
  <c r="K49" i="91"/>
  <c r="K50" i="91"/>
  <c r="K51" i="91"/>
  <c r="K52" i="91"/>
  <c r="K53" i="91"/>
  <c r="K5" i="91"/>
  <c r="G55" i="91"/>
  <c r="G54" i="91"/>
  <c r="G7" i="91"/>
  <c r="G8" i="91"/>
  <c r="G9" i="91"/>
  <c r="G10" i="91"/>
  <c r="G11" i="91"/>
  <c r="G12" i="91"/>
  <c r="G13" i="91"/>
  <c r="G14" i="91"/>
  <c r="G15" i="91"/>
  <c r="G16" i="91"/>
  <c r="G17" i="91"/>
  <c r="G18" i="91"/>
  <c r="G19" i="91"/>
  <c r="G20" i="91"/>
  <c r="G21" i="91"/>
  <c r="G22" i="91"/>
  <c r="G23" i="91"/>
  <c r="G24" i="91"/>
  <c r="G25" i="91"/>
  <c r="G26" i="91"/>
  <c r="G27" i="91"/>
  <c r="G28" i="91"/>
  <c r="G29" i="91"/>
  <c r="G30" i="91"/>
  <c r="G31" i="91"/>
  <c r="G32" i="91"/>
  <c r="G33" i="91"/>
  <c r="G34" i="91"/>
  <c r="G35" i="91"/>
  <c r="G36" i="91"/>
  <c r="G37" i="91"/>
  <c r="G38" i="91"/>
  <c r="G39" i="91"/>
  <c r="G40" i="91"/>
  <c r="G41" i="91"/>
  <c r="G42" i="91"/>
  <c r="G43" i="91"/>
  <c r="G44" i="91"/>
  <c r="G45" i="91"/>
  <c r="G46" i="91"/>
  <c r="G47" i="91"/>
  <c r="G48" i="91"/>
  <c r="G49" i="91"/>
  <c r="G50" i="91"/>
  <c r="G51" i="91"/>
  <c r="G52" i="91"/>
  <c r="G53" i="91"/>
  <c r="G6" i="91"/>
  <c r="G5" i="91"/>
  <c r="C55" i="91"/>
  <c r="C7" i="91"/>
  <c r="C8" i="91"/>
  <c r="C9" i="91"/>
  <c r="C10" i="91"/>
  <c r="C11" i="91"/>
  <c r="C12" i="91"/>
  <c r="C13" i="91"/>
  <c r="C14" i="91"/>
  <c r="C15" i="91"/>
  <c r="C16" i="91"/>
  <c r="C17" i="91"/>
  <c r="C18" i="91"/>
  <c r="C19" i="91"/>
  <c r="C20" i="91"/>
  <c r="C21" i="91"/>
  <c r="C22" i="91"/>
  <c r="C23" i="91"/>
  <c r="C24" i="91"/>
  <c r="C25" i="91"/>
  <c r="C26" i="91"/>
  <c r="C27" i="91"/>
  <c r="C28" i="91"/>
  <c r="C29" i="91"/>
  <c r="C30" i="91"/>
  <c r="C31" i="91"/>
  <c r="C32" i="91"/>
  <c r="C33" i="91"/>
  <c r="C34" i="91"/>
  <c r="C35" i="91"/>
  <c r="C36" i="91"/>
  <c r="C37" i="91"/>
  <c r="C38" i="91"/>
  <c r="C39" i="91"/>
  <c r="C40" i="91"/>
  <c r="C41" i="91"/>
  <c r="C42" i="91"/>
  <c r="C43" i="91"/>
  <c r="C44" i="91"/>
  <c r="C45" i="91"/>
  <c r="C46" i="91"/>
  <c r="C47" i="91"/>
  <c r="C48" i="91"/>
  <c r="C49" i="91"/>
  <c r="C50" i="91"/>
  <c r="C51" i="91"/>
  <c r="C52" i="91"/>
  <c r="C53" i="91"/>
  <c r="C54" i="91"/>
  <c r="C6" i="91"/>
  <c r="C5" i="91"/>
  <c r="G57" i="75"/>
  <c r="G56" i="75"/>
  <c r="G55" i="75"/>
  <c r="D57" i="75"/>
  <c r="D56" i="75"/>
  <c r="D55" i="75"/>
  <c r="H30" i="8"/>
  <c r="B53" i="85"/>
  <c r="F57" i="75"/>
  <c r="F56" i="75"/>
  <c r="F55" i="75"/>
  <c r="E57" i="75"/>
  <c r="E56" i="75"/>
  <c r="E55" i="75"/>
  <c r="C57" i="75"/>
  <c r="C56" i="75"/>
  <c r="C55" i="75"/>
  <c r="B57" i="75"/>
  <c r="B56" i="75"/>
  <c r="B55" i="75"/>
  <c r="G54" i="73"/>
  <c r="G53" i="73"/>
  <c r="G56" i="96"/>
  <c r="G55" i="96"/>
  <c r="G54" i="96"/>
  <c r="G54" i="71"/>
  <c r="G53" i="71"/>
  <c r="G56" i="70"/>
  <c r="G55" i="70"/>
  <c r="G54" i="70"/>
  <c r="G54" i="69"/>
  <c r="G53" i="69"/>
  <c r="G56" i="68"/>
  <c r="G55" i="68"/>
  <c r="G54" i="67"/>
  <c r="G53" i="67"/>
  <c r="G55" i="66"/>
  <c r="G54" i="66"/>
  <c r="G53" i="66"/>
  <c r="G55" i="65"/>
  <c r="G54" i="65"/>
  <c r="G55" i="64"/>
  <c r="G54" i="64"/>
  <c r="G55" i="63"/>
  <c r="G54" i="63"/>
  <c r="G55" i="62"/>
  <c r="G54" i="62"/>
  <c r="G53" i="62"/>
  <c r="G56" i="61"/>
  <c r="G55" i="61"/>
  <c r="G54" i="61"/>
  <c r="G59" i="59"/>
  <c r="G58" i="59"/>
  <c r="F59" i="59"/>
  <c r="F58" i="59"/>
  <c r="F54" i="57"/>
  <c r="F53" i="57"/>
  <c r="F56" i="56"/>
  <c r="F55" i="56"/>
  <c r="F54" i="56"/>
  <c r="H55" i="45"/>
  <c r="H54" i="45"/>
  <c r="H53" i="45"/>
  <c r="G55" i="45"/>
  <c r="G54" i="45"/>
  <c r="G53" i="45"/>
  <c r="F55" i="45"/>
  <c r="F54" i="45"/>
  <c r="F53" i="45"/>
  <c r="E55" i="45"/>
  <c r="E54" i="45"/>
  <c r="E53" i="45"/>
  <c r="D55" i="45"/>
  <c r="D54" i="45"/>
  <c r="D53" i="45"/>
  <c r="C55" i="45"/>
  <c r="C54" i="45"/>
  <c r="C53" i="45"/>
  <c r="B55" i="45"/>
  <c r="B54" i="45"/>
  <c r="B53" i="45"/>
  <c r="G56" i="87"/>
  <c r="G55" i="87"/>
  <c r="G54" i="87"/>
  <c r="F56" i="87"/>
  <c r="F55" i="87"/>
  <c r="F54" i="87"/>
  <c r="E56" i="87"/>
  <c r="E55" i="87"/>
  <c r="E54" i="87"/>
  <c r="D56" i="87"/>
  <c r="D55" i="87"/>
  <c r="D54" i="87"/>
  <c r="C56" i="87"/>
  <c r="C55" i="87"/>
  <c r="C54" i="87"/>
  <c r="B56" i="87"/>
  <c r="B55" i="87"/>
  <c r="B54" i="87"/>
  <c r="F58" i="43"/>
  <c r="F57" i="43"/>
  <c r="F56" i="43"/>
  <c r="E58" i="43"/>
  <c r="E57" i="43"/>
  <c r="E56" i="43"/>
  <c r="D58" i="43"/>
  <c r="D57" i="43"/>
  <c r="D56" i="43"/>
  <c r="C58" i="43"/>
  <c r="C57" i="43"/>
  <c r="C56" i="43"/>
  <c r="B58" i="43"/>
  <c r="B57" i="43"/>
  <c r="B56" i="43"/>
  <c r="I56" i="41"/>
  <c r="I55" i="41"/>
  <c r="I54" i="41"/>
  <c r="H56" i="41"/>
  <c r="H55" i="41"/>
  <c r="H54" i="41"/>
  <c r="G56" i="41"/>
  <c r="G55" i="41"/>
  <c r="G54" i="41"/>
  <c r="F56" i="41"/>
  <c r="F55" i="41"/>
  <c r="F54" i="41"/>
  <c r="E56" i="41"/>
  <c r="E55" i="41"/>
  <c r="E54" i="41"/>
  <c r="D56" i="41"/>
  <c r="D55" i="41"/>
  <c r="D54" i="41"/>
  <c r="C56" i="41"/>
  <c r="C55" i="41"/>
  <c r="C54" i="41"/>
  <c r="B56" i="41"/>
  <c r="B55" i="41"/>
  <c r="B54" i="41"/>
  <c r="E55" i="39"/>
  <c r="E54" i="39"/>
  <c r="E53" i="39"/>
  <c r="D55" i="39"/>
  <c r="D54" i="39"/>
  <c r="D53" i="39"/>
  <c r="C55" i="39"/>
  <c r="C54" i="39"/>
  <c r="C53" i="39"/>
  <c r="B55" i="39"/>
  <c r="B54" i="39"/>
  <c r="B53" i="39"/>
  <c r="I56" i="37"/>
  <c r="I55" i="37"/>
  <c r="I54" i="37"/>
  <c r="H56" i="37"/>
  <c r="H55" i="37"/>
  <c r="H54" i="37"/>
  <c r="G56" i="37"/>
  <c r="G55" i="37"/>
  <c r="G54" i="37"/>
  <c r="F56" i="37"/>
  <c r="F55" i="37"/>
  <c r="F54" i="37"/>
  <c r="E56" i="37"/>
  <c r="E55" i="37"/>
  <c r="E54" i="37"/>
  <c r="D56" i="37"/>
  <c r="D55" i="37"/>
  <c r="D54" i="37"/>
  <c r="C56" i="37"/>
  <c r="C55" i="37"/>
  <c r="C54" i="37"/>
  <c r="B56" i="37"/>
  <c r="B55" i="37"/>
  <c r="B54" i="37"/>
  <c r="H58" i="35"/>
  <c r="H57" i="35"/>
  <c r="H56" i="35"/>
  <c r="G58" i="35"/>
  <c r="G57" i="35"/>
  <c r="G56" i="35"/>
  <c r="F58" i="35"/>
  <c r="F57" i="35"/>
  <c r="F56" i="35"/>
  <c r="E58" i="35"/>
  <c r="E57" i="35"/>
  <c r="E56" i="35"/>
  <c r="D58" i="35"/>
  <c r="D57" i="35"/>
  <c r="D56" i="35"/>
  <c r="C58" i="35"/>
  <c r="C57" i="35"/>
  <c r="C56" i="35"/>
  <c r="B58" i="35"/>
  <c r="B57" i="35"/>
  <c r="B56" i="35"/>
  <c r="G56" i="33"/>
  <c r="G55" i="33"/>
  <c r="G54" i="33"/>
  <c r="F56" i="33"/>
  <c r="F55" i="33"/>
  <c r="F54" i="33"/>
  <c r="E56" i="33"/>
  <c r="E55" i="33"/>
  <c r="E54" i="33"/>
  <c r="D56" i="33"/>
  <c r="D55" i="33"/>
  <c r="D54" i="33"/>
  <c r="C56" i="33"/>
  <c r="C55" i="33"/>
  <c r="C54" i="33"/>
  <c r="B56" i="33"/>
  <c r="B55" i="33"/>
  <c r="B54" i="33"/>
  <c r="G56" i="32"/>
  <c r="G55" i="32"/>
  <c r="G54" i="32"/>
  <c r="F56" i="32"/>
  <c r="F55" i="32"/>
  <c r="F54" i="32"/>
  <c r="E56" i="32"/>
  <c r="E55" i="32"/>
  <c r="E54" i="32"/>
  <c r="D56" i="32"/>
  <c r="D55" i="32"/>
  <c r="D54" i="32"/>
  <c r="C56" i="32"/>
  <c r="C55" i="32"/>
  <c r="C54" i="32"/>
  <c r="B56" i="32"/>
  <c r="B55" i="32"/>
  <c r="B54" i="32"/>
  <c r="J55" i="29"/>
  <c r="J54" i="29"/>
  <c r="J53" i="29"/>
  <c r="I55" i="29"/>
  <c r="I54" i="29"/>
  <c r="I53" i="29"/>
  <c r="H55" i="29"/>
  <c r="H54" i="29"/>
  <c r="H53" i="29"/>
  <c r="G55" i="29"/>
  <c r="G54" i="29"/>
  <c r="G53" i="29"/>
  <c r="F55" i="29"/>
  <c r="F54" i="29"/>
  <c r="F53" i="29"/>
  <c r="E55" i="29"/>
  <c r="E54" i="29"/>
  <c r="E53" i="29"/>
  <c r="D55" i="29"/>
  <c r="D54" i="29"/>
  <c r="D53" i="29"/>
  <c r="C55" i="29"/>
  <c r="C54" i="29"/>
  <c r="C53" i="29"/>
  <c r="B55" i="29"/>
  <c r="B54" i="29"/>
  <c r="B53" i="29"/>
  <c r="H55" i="23"/>
  <c r="H54" i="23"/>
  <c r="H53" i="23"/>
  <c r="G55" i="23"/>
  <c r="G54" i="23"/>
  <c r="G53" i="23"/>
  <c r="F55" i="23"/>
  <c r="F54" i="23"/>
  <c r="F53" i="23"/>
  <c r="E55" i="23"/>
  <c r="E54" i="23"/>
  <c r="E53" i="23"/>
  <c r="D55" i="23"/>
  <c r="D54" i="23"/>
  <c r="D53" i="23"/>
  <c r="C55" i="23"/>
  <c r="C54" i="23"/>
  <c r="C53" i="23"/>
  <c r="B55" i="23"/>
  <c r="B54" i="23"/>
  <c r="B53" i="23"/>
  <c r="F55" i="83"/>
  <c r="F54" i="83"/>
  <c r="F53" i="83"/>
  <c r="E55" i="83"/>
  <c r="E54" i="83"/>
  <c r="E53" i="83"/>
  <c r="D55" i="83"/>
  <c r="D54" i="83"/>
  <c r="D53" i="83"/>
  <c r="C55" i="83"/>
  <c r="C54" i="83"/>
  <c r="C53" i="83"/>
  <c r="B55" i="83"/>
  <c r="B54" i="83"/>
  <c r="B53" i="83"/>
  <c r="F55" i="21"/>
  <c r="F54" i="21"/>
  <c r="F53" i="21"/>
  <c r="E55" i="21"/>
  <c r="E54" i="21"/>
  <c r="E53" i="21"/>
  <c r="D55" i="21"/>
  <c r="D54" i="21"/>
  <c r="D53" i="21"/>
  <c r="C55" i="21"/>
  <c r="C54" i="21"/>
  <c r="C53" i="21"/>
  <c r="B55" i="21"/>
  <c r="B54" i="21"/>
  <c r="B53" i="21"/>
  <c r="I54" i="19"/>
  <c r="I53" i="19"/>
  <c r="I52" i="19"/>
  <c r="H54" i="19"/>
  <c r="H53" i="19"/>
  <c r="H52" i="19"/>
  <c r="G54" i="19"/>
  <c r="G53" i="19"/>
  <c r="G52" i="19"/>
  <c r="F54" i="19"/>
  <c r="F53" i="19"/>
  <c r="F52" i="19"/>
  <c r="E54" i="19"/>
  <c r="E53" i="19"/>
  <c r="E52" i="19"/>
  <c r="D54" i="19"/>
  <c r="D53" i="19"/>
  <c r="D52" i="19"/>
  <c r="C54" i="19"/>
  <c r="C53" i="19"/>
  <c r="C52" i="19"/>
  <c r="B54" i="19"/>
  <c r="B53" i="19"/>
  <c r="B52" i="19"/>
  <c r="E55" i="17"/>
  <c r="E54" i="17"/>
  <c r="E53" i="17"/>
  <c r="D55" i="17"/>
  <c r="D54" i="17"/>
  <c r="D53" i="17"/>
  <c r="C55" i="17"/>
  <c r="C54" i="17"/>
  <c r="C53" i="17"/>
  <c r="B55" i="17"/>
  <c r="B54" i="17"/>
  <c r="B53" i="17"/>
  <c r="D56" i="79"/>
  <c r="D55" i="79"/>
  <c r="D54" i="79"/>
  <c r="C56" i="79"/>
  <c r="C55" i="79"/>
  <c r="C54" i="79"/>
  <c r="B56" i="79"/>
  <c r="B55" i="79"/>
  <c r="B54" i="79"/>
  <c r="E56" i="77"/>
  <c r="E55" i="77"/>
  <c r="E54" i="77"/>
  <c r="D56" i="77"/>
  <c r="D55" i="77"/>
  <c r="D54" i="77"/>
  <c r="C56" i="77"/>
  <c r="C55" i="77"/>
  <c r="C54" i="77"/>
  <c r="B56" i="77"/>
  <c r="B55" i="77"/>
  <c r="B54" i="77"/>
  <c r="D55" i="27"/>
  <c r="D54" i="27"/>
  <c r="D53" i="27"/>
  <c r="C55" i="27"/>
  <c r="C54" i="27"/>
  <c r="C53" i="27"/>
  <c r="B53" i="27"/>
  <c r="B55" i="27"/>
  <c r="B54" i="27"/>
  <c r="E55" i="15"/>
  <c r="E54" i="15"/>
  <c r="E53" i="15"/>
  <c r="G56" i="51"/>
  <c r="G55" i="51"/>
  <c r="G54" i="51"/>
  <c r="H50" i="7"/>
  <c r="D38" i="46"/>
  <c r="E38" i="46" s="1"/>
  <c r="E7" i="13"/>
  <c r="E48" i="13"/>
  <c r="E43" i="13"/>
  <c r="E29" i="13"/>
  <c r="E28" i="12"/>
  <c r="B26" i="48"/>
  <c r="B25" i="48"/>
  <c r="B24" i="48" s="1"/>
  <c r="C21" i="48"/>
  <c r="D21" i="48"/>
  <c r="B21" i="48"/>
  <c r="B20" i="48"/>
  <c r="B19" i="48"/>
  <c r="B18" i="48"/>
  <c r="D18" i="48" s="1"/>
  <c r="B17" i="48"/>
  <c r="D17" i="48" s="1"/>
  <c r="B16" i="48"/>
  <c r="C6" i="48"/>
  <c r="B9" i="48"/>
  <c r="B8" i="48"/>
  <c r="B7" i="48"/>
  <c r="B6" i="48"/>
  <c r="B52" i="47"/>
  <c r="D52" i="47" s="1"/>
  <c r="B51" i="47"/>
  <c r="B47" i="47"/>
  <c r="B46" i="47"/>
  <c r="B45" i="47"/>
  <c r="B41" i="47"/>
  <c r="C40" i="47"/>
  <c r="B40" i="47"/>
  <c r="D40" i="47" s="1"/>
  <c r="B39" i="47"/>
  <c r="B38" i="47"/>
  <c r="D38" i="47" s="1"/>
  <c r="B37" i="47"/>
  <c r="D37" i="47" s="1"/>
  <c r="B36" i="47"/>
  <c r="B35" i="47"/>
  <c r="C34" i="47"/>
  <c r="B34" i="47"/>
  <c r="B30" i="47"/>
  <c r="D30" i="47" s="1"/>
  <c r="B29" i="47"/>
  <c r="B28" i="47" s="1"/>
  <c r="B25" i="47"/>
  <c r="B24" i="47"/>
  <c r="B23" i="47"/>
  <c r="B22" i="47"/>
  <c r="B19" i="47"/>
  <c r="B18" i="47"/>
  <c r="B7" i="47"/>
  <c r="B6" i="47"/>
  <c r="B4" i="47" s="1"/>
  <c r="B5" i="47"/>
  <c r="D5" i="47" s="1"/>
  <c r="B14" i="47"/>
  <c r="D14" i="47" s="1"/>
  <c r="B13" i="47"/>
  <c r="B12" i="47"/>
  <c r="B11" i="47"/>
  <c r="D28" i="46"/>
  <c r="D27" i="46"/>
  <c r="D26" i="46"/>
  <c r="D25" i="46"/>
  <c r="D24" i="46"/>
  <c r="E24" i="46" s="1"/>
  <c r="D15" i="46"/>
  <c r="D16" i="46"/>
  <c r="D17" i="46"/>
  <c r="D14" i="46" s="1"/>
  <c r="D18" i="46"/>
  <c r="D19" i="46"/>
  <c r="E19" i="46" s="1"/>
  <c r="D20" i="46"/>
  <c r="E20" i="46" s="1"/>
  <c r="D33" i="46"/>
  <c r="D32" i="46"/>
  <c r="D31" i="46"/>
  <c r="C33" i="46"/>
  <c r="C32" i="46"/>
  <c r="E32" i="46" s="1"/>
  <c r="C53" i="46"/>
  <c r="C52" i="46"/>
  <c r="C51" i="46"/>
  <c r="D50" i="46"/>
  <c r="D49" i="46" s="1"/>
  <c r="E49" i="46" s="1"/>
  <c r="C50" i="46"/>
  <c r="C49" i="46" s="1"/>
  <c r="C46" i="46"/>
  <c r="E46" i="46" s="1"/>
  <c r="C45" i="46"/>
  <c r="E45" i="46" s="1"/>
  <c r="C44" i="46"/>
  <c r="C40" i="46"/>
  <c r="C39" i="46"/>
  <c r="C38" i="46"/>
  <c r="C37" i="46"/>
  <c r="C36" i="46" s="1"/>
  <c r="C28" i="46"/>
  <c r="E28" i="46" s="1"/>
  <c r="C27" i="46"/>
  <c r="C26" i="46"/>
  <c r="C23" i="46" s="1"/>
  <c r="C25" i="46"/>
  <c r="C24" i="46"/>
  <c r="C20" i="46"/>
  <c r="C19" i="46"/>
  <c r="C18" i="46"/>
  <c r="C17" i="46"/>
  <c r="C16" i="46"/>
  <c r="E16" i="46" s="1"/>
  <c r="C15" i="46"/>
  <c r="C11" i="46"/>
  <c r="C10" i="46"/>
  <c r="C9" i="46"/>
  <c r="E55" i="13"/>
  <c r="E42" i="13"/>
  <c r="F38" i="12"/>
  <c r="E38" i="12"/>
  <c r="E14" i="13"/>
  <c r="G31" i="12"/>
  <c r="E31" i="12"/>
  <c r="E17" i="13"/>
  <c r="H16" i="8"/>
  <c r="G34" i="13" s="1"/>
  <c r="D70" i="4"/>
  <c r="C14" i="1" s="1"/>
  <c r="D69" i="4"/>
  <c r="D68" i="4"/>
  <c r="D67" i="4"/>
  <c r="L54" i="54"/>
  <c r="E15" i="13"/>
  <c r="F15" i="13" s="1"/>
  <c r="H21" i="8"/>
  <c r="E31" i="8"/>
  <c r="E30" i="8"/>
  <c r="E29" i="8"/>
  <c r="E28" i="8"/>
  <c r="F42" i="13" s="1"/>
  <c r="E27" i="8"/>
  <c r="E26" i="8"/>
  <c r="E25" i="8"/>
  <c r="E24" i="8"/>
  <c r="E23" i="8"/>
  <c r="E22" i="8"/>
  <c r="E21" i="8"/>
  <c r="E59" i="7"/>
  <c r="E58" i="7"/>
  <c r="E57" i="7"/>
  <c r="E56" i="7"/>
  <c r="E55" i="7"/>
  <c r="E54" i="7"/>
  <c r="E53" i="7"/>
  <c r="E52" i="7"/>
  <c r="E51" i="7"/>
  <c r="E50" i="7"/>
  <c r="C51" i="47"/>
  <c r="D51" i="47" s="1"/>
  <c r="C52" i="47"/>
  <c r="B31" i="12"/>
  <c r="B48" i="13"/>
  <c r="B43" i="13"/>
  <c r="B41" i="13"/>
  <c r="B36" i="13"/>
  <c r="B35" i="13"/>
  <c r="B31" i="13"/>
  <c r="B29" i="13"/>
  <c r="F29" i="13"/>
  <c r="B28" i="13"/>
  <c r="B27" i="13"/>
  <c r="B25" i="13"/>
  <c r="B17" i="13"/>
  <c r="B18" i="13"/>
  <c r="B15" i="13"/>
  <c r="B12" i="13"/>
  <c r="B7" i="13"/>
  <c r="B29" i="12"/>
  <c r="B28" i="12"/>
  <c r="B27" i="12"/>
  <c r="B54" i="13"/>
  <c r="F54" i="13" s="1"/>
  <c r="B53" i="13"/>
  <c r="B52" i="13"/>
  <c r="B51" i="13"/>
  <c r="B50" i="13"/>
  <c r="B49" i="13"/>
  <c r="B47" i="13"/>
  <c r="B46" i="13"/>
  <c r="B45" i="13"/>
  <c r="F45" i="13" s="1"/>
  <c r="B44" i="13"/>
  <c r="B40" i="13"/>
  <c r="B39" i="13"/>
  <c r="F39" i="13" s="1"/>
  <c r="B38" i="13"/>
  <c r="B37" i="13"/>
  <c r="B34" i="13"/>
  <c r="B33" i="13"/>
  <c r="B32" i="13"/>
  <c r="D32" i="13" s="1"/>
  <c r="B30" i="13"/>
  <c r="B26" i="13"/>
  <c r="B24" i="13"/>
  <c r="B23" i="13"/>
  <c r="B22" i="13"/>
  <c r="B21" i="13"/>
  <c r="B20" i="13"/>
  <c r="B19" i="13"/>
  <c r="B16" i="13"/>
  <c r="D16" i="13" s="1"/>
  <c r="B13" i="13"/>
  <c r="F13" i="13" s="1"/>
  <c r="B11" i="13"/>
  <c r="B10" i="13"/>
  <c r="B9" i="13"/>
  <c r="B8" i="13"/>
  <c r="B57" i="12"/>
  <c r="B56" i="12"/>
  <c r="F56" i="12" s="1"/>
  <c r="B55" i="12"/>
  <c r="B54" i="12"/>
  <c r="B53" i="12"/>
  <c r="F53" i="12" s="1"/>
  <c r="B52" i="12"/>
  <c r="B51" i="12"/>
  <c r="B50" i="12"/>
  <c r="B49" i="12"/>
  <c r="B48" i="12"/>
  <c r="F48" i="12" s="1"/>
  <c r="B47" i="12"/>
  <c r="B46" i="12"/>
  <c r="B45" i="12"/>
  <c r="B44" i="12"/>
  <c r="F44" i="12" s="1"/>
  <c r="B43" i="12"/>
  <c r="B42" i="12"/>
  <c r="B41" i="12"/>
  <c r="B40" i="12"/>
  <c r="D40" i="12" s="1"/>
  <c r="B39" i="12"/>
  <c r="B37" i="12"/>
  <c r="B36" i="12"/>
  <c r="B35" i="12"/>
  <c r="B34" i="12"/>
  <c r="B33" i="12"/>
  <c r="B32" i="12"/>
  <c r="B30" i="12"/>
  <c r="B26" i="12"/>
  <c r="B25" i="12"/>
  <c r="B24" i="12"/>
  <c r="B23" i="12"/>
  <c r="D23" i="12" s="1"/>
  <c r="B22" i="12"/>
  <c r="B21" i="12"/>
  <c r="B20" i="12"/>
  <c r="B19" i="12"/>
  <c r="F19" i="12" s="1"/>
  <c r="B18" i="12"/>
  <c r="B17" i="12"/>
  <c r="B16" i="12"/>
  <c r="B15" i="12"/>
  <c r="F15" i="12" s="1"/>
  <c r="B14" i="12"/>
  <c r="B13" i="12"/>
  <c r="B12" i="12"/>
  <c r="B11" i="12"/>
  <c r="F11" i="12" s="1"/>
  <c r="B10" i="12"/>
  <c r="F10" i="12" s="1"/>
  <c r="B9" i="12"/>
  <c r="B8" i="12"/>
  <c r="F8" i="12" s="1"/>
  <c r="B7" i="12"/>
  <c r="F56" i="3"/>
  <c r="H11" i="4"/>
  <c r="H12" i="4"/>
  <c r="H13" i="4"/>
  <c r="H14" i="4"/>
  <c r="I14" i="4" s="1"/>
  <c r="H15" i="4"/>
  <c r="H16" i="4"/>
  <c r="C22" i="13" s="1"/>
  <c r="H17" i="4"/>
  <c r="H18" i="4"/>
  <c r="H19" i="4"/>
  <c r="H20" i="4"/>
  <c r="I20" i="4" s="1"/>
  <c r="H21" i="4"/>
  <c r="I21" i="4" s="1"/>
  <c r="H22" i="4"/>
  <c r="I22" i="4" s="1"/>
  <c r="H23" i="4"/>
  <c r="H24" i="4"/>
  <c r="H25" i="4"/>
  <c r="H26" i="4"/>
  <c r="H27" i="4"/>
  <c r="H28" i="4"/>
  <c r="I28" i="4"/>
  <c r="H29" i="4"/>
  <c r="H30" i="4"/>
  <c r="I30" i="4" s="1"/>
  <c r="H31" i="4"/>
  <c r="H32" i="4"/>
  <c r="I32" i="4" s="1"/>
  <c r="H33" i="4"/>
  <c r="H34" i="4"/>
  <c r="C40" i="13" s="1"/>
  <c r="D40" i="13" s="1"/>
  <c r="H35" i="4"/>
  <c r="I35" i="4" s="1"/>
  <c r="H36" i="4"/>
  <c r="H37" i="4"/>
  <c r="I37" i="4" s="1"/>
  <c r="H38" i="4"/>
  <c r="H39" i="4"/>
  <c r="I39" i="4" s="1"/>
  <c r="H40" i="4"/>
  <c r="H41" i="4"/>
  <c r="I41" i="4" s="1"/>
  <c r="H42" i="4"/>
  <c r="C29" i="13" s="1"/>
  <c r="D29" i="13" s="1"/>
  <c r="H43" i="4"/>
  <c r="H44" i="4"/>
  <c r="I44" i="4" s="1"/>
  <c r="H45" i="4"/>
  <c r="H46" i="4"/>
  <c r="H47" i="4"/>
  <c r="I47" i="4" s="1"/>
  <c r="H48" i="4"/>
  <c r="H49" i="4"/>
  <c r="I49" i="4" s="1"/>
  <c r="H50" i="4"/>
  <c r="I50" i="4" s="1"/>
  <c r="H51" i="4"/>
  <c r="H52" i="4"/>
  <c r="H53" i="4"/>
  <c r="C49" i="13" s="1"/>
  <c r="D49" i="13" s="1"/>
  <c r="H54" i="4"/>
  <c r="H55" i="4"/>
  <c r="I55" i="4" s="1"/>
  <c r="H56" i="4"/>
  <c r="H57" i="4"/>
  <c r="H58" i="4"/>
  <c r="C54" i="13" s="1"/>
  <c r="D54" i="13" s="1"/>
  <c r="H59" i="4"/>
  <c r="H60" i="4"/>
  <c r="I11" i="4"/>
  <c r="I12" i="4"/>
  <c r="I15" i="4"/>
  <c r="I16" i="4"/>
  <c r="I18" i="4"/>
  <c r="I19" i="4"/>
  <c r="I24" i="4"/>
  <c r="I25" i="4"/>
  <c r="I26" i="4"/>
  <c r="I27" i="4"/>
  <c r="I29" i="4"/>
  <c r="I31" i="4"/>
  <c r="I33" i="4"/>
  <c r="I36" i="4"/>
  <c r="I38" i="4"/>
  <c r="I40" i="4"/>
  <c r="I43" i="4"/>
  <c r="I45" i="4"/>
  <c r="I46" i="4"/>
  <c r="I48" i="4"/>
  <c r="I51" i="4"/>
  <c r="I53" i="4"/>
  <c r="I54" i="4"/>
  <c r="I56" i="4"/>
  <c r="I59" i="4"/>
  <c r="F11" i="4"/>
  <c r="F12" i="4"/>
  <c r="F13" i="4"/>
  <c r="F14" i="4"/>
  <c r="F15" i="4"/>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 r="F51" i="4"/>
  <c r="F52" i="4"/>
  <c r="F53" i="4"/>
  <c r="F54" i="4"/>
  <c r="F55" i="4"/>
  <c r="F56" i="4"/>
  <c r="F57" i="4"/>
  <c r="F58" i="4"/>
  <c r="F59" i="4"/>
  <c r="F60" i="4"/>
  <c r="H10" i="4"/>
  <c r="I10" i="4"/>
  <c r="F10" i="4"/>
  <c r="H11" i="3"/>
  <c r="H12" i="3"/>
  <c r="C39" i="12" s="1"/>
  <c r="D39" i="12" s="1"/>
  <c r="H13" i="3"/>
  <c r="H14" i="3"/>
  <c r="I14" i="3" s="1"/>
  <c r="H15" i="3"/>
  <c r="H16" i="3"/>
  <c r="H17" i="3"/>
  <c r="H18" i="3"/>
  <c r="H19" i="3"/>
  <c r="I19" i="3" s="1"/>
  <c r="H20" i="3"/>
  <c r="I20" i="3" s="1"/>
  <c r="H21" i="3"/>
  <c r="C44" i="12" s="1"/>
  <c r="D44" i="12" s="1"/>
  <c r="H22" i="3"/>
  <c r="I22" i="3" s="1"/>
  <c r="H23" i="3"/>
  <c r="H24" i="3"/>
  <c r="H25" i="3"/>
  <c r="H26" i="3"/>
  <c r="H27" i="3"/>
  <c r="I27" i="3" s="1"/>
  <c r="H28" i="3"/>
  <c r="I28" i="3" s="1"/>
  <c r="H29" i="3"/>
  <c r="H30" i="3"/>
  <c r="I30" i="3" s="1"/>
  <c r="H31" i="3"/>
  <c r="H32" i="3"/>
  <c r="H33" i="3"/>
  <c r="H34" i="3"/>
  <c r="H35" i="3"/>
  <c r="I35" i="3" s="1"/>
  <c r="H36" i="3"/>
  <c r="C54" i="12" s="1"/>
  <c r="D54" i="12" s="1"/>
  <c r="H37" i="3"/>
  <c r="H38" i="3"/>
  <c r="I38" i="3" s="1"/>
  <c r="H39" i="3"/>
  <c r="H40" i="3"/>
  <c r="C58" i="12" s="1"/>
  <c r="D58" i="12" s="1"/>
  <c r="H41" i="3"/>
  <c r="H42" i="3"/>
  <c r="C59" i="12" s="1"/>
  <c r="D59" i="12" s="1"/>
  <c r="H43" i="3"/>
  <c r="H44" i="3"/>
  <c r="C28" i="12" s="1"/>
  <c r="D28" i="12" s="1"/>
  <c r="H45" i="3"/>
  <c r="H46" i="3"/>
  <c r="I46" i="3" s="1"/>
  <c r="H47" i="3"/>
  <c r="H48" i="3"/>
  <c r="H49" i="3"/>
  <c r="H50" i="3"/>
  <c r="H51" i="3"/>
  <c r="H52" i="3"/>
  <c r="I52" i="3" s="1"/>
  <c r="H53" i="3"/>
  <c r="H54" i="3"/>
  <c r="H55" i="3"/>
  <c r="I55" i="3" s="1"/>
  <c r="H56" i="3"/>
  <c r="I56" i="3"/>
  <c r="H57" i="3"/>
  <c r="H58" i="3"/>
  <c r="C7" i="13" s="1"/>
  <c r="H59" i="3"/>
  <c r="C15" i="13" s="1"/>
  <c r="D15" i="13" s="1"/>
  <c r="F11" i="3"/>
  <c r="F12" i="3"/>
  <c r="F13" i="3"/>
  <c r="F14" i="3"/>
  <c r="F15" i="3"/>
  <c r="F16" i="3"/>
  <c r="F17" i="3"/>
  <c r="F18" i="3"/>
  <c r="F19" i="3"/>
  <c r="F20" i="3"/>
  <c r="F21" i="3"/>
  <c r="F22" i="3"/>
  <c r="F23" i="3"/>
  <c r="F24" i="3"/>
  <c r="F25" i="3"/>
  <c r="F26" i="3"/>
  <c r="F27" i="3"/>
  <c r="F28" i="3"/>
  <c r="F29" i="3"/>
  <c r="F30" i="3"/>
  <c r="F31" i="3"/>
  <c r="F32" i="3"/>
  <c r="F33" i="3"/>
  <c r="F34" i="3"/>
  <c r="F35" i="3"/>
  <c r="F36" i="3"/>
  <c r="F37" i="3"/>
  <c r="F38" i="3"/>
  <c r="F39" i="3"/>
  <c r="F40" i="3"/>
  <c r="F41" i="3"/>
  <c r="F42" i="3"/>
  <c r="F43" i="3"/>
  <c r="F44" i="3"/>
  <c r="F45" i="3"/>
  <c r="F46" i="3"/>
  <c r="F47" i="3"/>
  <c r="F48" i="3"/>
  <c r="F49" i="3"/>
  <c r="F50" i="3"/>
  <c r="F51" i="3"/>
  <c r="F52" i="3"/>
  <c r="F53" i="3"/>
  <c r="F54" i="3"/>
  <c r="F55" i="3"/>
  <c r="F57" i="3"/>
  <c r="F58" i="3"/>
  <c r="F59" i="3"/>
  <c r="I12" i="3"/>
  <c r="I13" i="3"/>
  <c r="I16" i="3"/>
  <c r="I17" i="3"/>
  <c r="I18" i="3"/>
  <c r="I21" i="3"/>
  <c r="I24" i="3"/>
  <c r="I25" i="3"/>
  <c r="I26" i="3"/>
  <c r="I29" i="3"/>
  <c r="I32" i="3"/>
  <c r="I33" i="3"/>
  <c r="I34" i="3"/>
  <c r="I36" i="3"/>
  <c r="I37" i="3"/>
  <c r="I40" i="3"/>
  <c r="I41" i="3"/>
  <c r="I42" i="3"/>
  <c r="I45" i="3"/>
  <c r="I48" i="3"/>
  <c r="I49" i="3"/>
  <c r="I50" i="3"/>
  <c r="I53" i="3"/>
  <c r="I57" i="3"/>
  <c r="F10" i="3"/>
  <c r="H10" i="3"/>
  <c r="C37" i="12" s="1"/>
  <c r="D37" i="12" s="1"/>
  <c r="I10" i="3"/>
  <c r="H11" i="2"/>
  <c r="I11" i="2" s="1"/>
  <c r="H12" i="2"/>
  <c r="I12" i="2" s="1"/>
  <c r="H13" i="2"/>
  <c r="C10" i="12" s="1"/>
  <c r="I13" i="2"/>
  <c r="H14" i="2"/>
  <c r="I14" i="2" s="1"/>
  <c r="H15" i="2"/>
  <c r="I15" i="2" s="1"/>
  <c r="H16" i="2"/>
  <c r="C12" i="12" s="1"/>
  <c r="D12" i="12" s="1"/>
  <c r="H17" i="2"/>
  <c r="I17" i="2"/>
  <c r="H18" i="2"/>
  <c r="H19" i="2"/>
  <c r="I19" i="2" s="1"/>
  <c r="H20" i="2"/>
  <c r="I20" i="2"/>
  <c r="H21" i="2"/>
  <c r="I21" i="2"/>
  <c r="H22" i="2"/>
  <c r="I22" i="2" s="1"/>
  <c r="H23" i="2"/>
  <c r="I23" i="2" s="1"/>
  <c r="H24" i="2"/>
  <c r="I24" i="2"/>
  <c r="H25" i="2"/>
  <c r="I25" i="2"/>
  <c r="H26" i="2"/>
  <c r="I26" i="2" s="1"/>
  <c r="H27" i="2"/>
  <c r="I27" i="2" s="1"/>
  <c r="H28" i="2"/>
  <c r="C19" i="12" s="1"/>
  <c r="H29" i="2"/>
  <c r="I29" i="2"/>
  <c r="H30" i="2"/>
  <c r="H31" i="2"/>
  <c r="I31" i="2" s="1"/>
  <c r="H32" i="2"/>
  <c r="I32" i="2" s="1"/>
  <c r="H33" i="2"/>
  <c r="I33" i="2"/>
  <c r="H34" i="2"/>
  <c r="H35" i="2"/>
  <c r="I35" i="2" s="1"/>
  <c r="H36" i="2"/>
  <c r="C24" i="12" s="1"/>
  <c r="D24" i="12" s="1"/>
  <c r="I36" i="2"/>
  <c r="H37" i="2"/>
  <c r="C25" i="12" s="1"/>
  <c r="D25" i="12" s="1"/>
  <c r="I37" i="2"/>
  <c r="H38" i="2"/>
  <c r="H39" i="2"/>
  <c r="I39" i="2" s="1"/>
  <c r="H40" i="2"/>
  <c r="C30" i="12" s="1"/>
  <c r="I40" i="2"/>
  <c r="H41" i="2"/>
  <c r="I41" i="2"/>
  <c r="H42" i="2"/>
  <c r="C32" i="12" s="1"/>
  <c r="D32" i="12" s="1"/>
  <c r="H43" i="2"/>
  <c r="I43" i="2"/>
  <c r="H44" i="2"/>
  <c r="I44" i="2"/>
  <c r="H45" i="2"/>
  <c r="I45" i="2" s="1"/>
  <c r="H46" i="2"/>
  <c r="C12" i="13" s="1"/>
  <c r="D12" i="13" s="1"/>
  <c r="I46" i="2"/>
  <c r="H47" i="2"/>
  <c r="I47" i="2"/>
  <c r="H48" i="2"/>
  <c r="I48" i="2"/>
  <c r="H49" i="2"/>
  <c r="I49" i="2" s="1"/>
  <c r="H50" i="2"/>
  <c r="I50" i="2"/>
  <c r="H51" i="2"/>
  <c r="I51" i="2"/>
  <c r="H52" i="2"/>
  <c r="I52" i="2"/>
  <c r="H53" i="2"/>
  <c r="I53" i="2" s="1"/>
  <c r="H54" i="2"/>
  <c r="I54" i="2"/>
  <c r="H55" i="2"/>
  <c r="I55" i="2"/>
  <c r="H56" i="2"/>
  <c r="I56" i="2"/>
  <c r="H57" i="2"/>
  <c r="I57" i="2" s="1"/>
  <c r="H58" i="2"/>
  <c r="I58" i="2"/>
  <c r="H59" i="2"/>
  <c r="I59" i="2"/>
  <c r="F11"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10" i="2"/>
  <c r="H10" i="2"/>
  <c r="D62" i="4"/>
  <c r="C10" i="1"/>
  <c r="N8" i="88"/>
  <c r="C26" i="48"/>
  <c r="C25" i="48"/>
  <c r="C20" i="48"/>
  <c r="C19" i="48"/>
  <c r="D19" i="48" s="1"/>
  <c r="C18" i="48"/>
  <c r="C17" i="48"/>
  <c r="C16" i="48"/>
  <c r="C9" i="48"/>
  <c r="C8" i="48"/>
  <c r="C7" i="48"/>
  <c r="C4" i="48" s="1"/>
  <c r="D4" i="48" s="1"/>
  <c r="C47" i="47"/>
  <c r="C44" i="47" s="1"/>
  <c r="D44" i="47" s="1"/>
  <c r="C46" i="47"/>
  <c r="D46" i="47" s="1"/>
  <c r="C45" i="47"/>
  <c r="D45" i="47" s="1"/>
  <c r="C41" i="47"/>
  <c r="D41" i="47" s="1"/>
  <c r="C39" i="47"/>
  <c r="C38" i="47"/>
  <c r="C37" i="47"/>
  <c r="C36" i="47"/>
  <c r="D36" i="47" s="1"/>
  <c r="C35" i="47"/>
  <c r="C30" i="47"/>
  <c r="C29" i="47"/>
  <c r="C25" i="47"/>
  <c r="C21" i="47" s="1"/>
  <c r="C24" i="47"/>
  <c r="C23" i="47"/>
  <c r="C22" i="47"/>
  <c r="C19" i="47"/>
  <c r="D19" i="47" s="1"/>
  <c r="C18" i="47"/>
  <c r="D18" i="47" s="1"/>
  <c r="C7" i="47"/>
  <c r="D7" i="47" s="1"/>
  <c r="C6" i="47"/>
  <c r="C5" i="47"/>
  <c r="C14" i="47"/>
  <c r="C13" i="47"/>
  <c r="C12" i="47"/>
  <c r="C11" i="47"/>
  <c r="C10" i="47" s="1"/>
  <c r="D53" i="46"/>
  <c r="D52" i="46"/>
  <c r="E52" i="46" s="1"/>
  <c r="D51" i="46"/>
  <c r="E51" i="46" s="1"/>
  <c r="D46" i="46"/>
  <c r="D45" i="46"/>
  <c r="D44" i="46"/>
  <c r="D40" i="46"/>
  <c r="E40" i="46" s="1"/>
  <c r="D39" i="46"/>
  <c r="E39" i="46" s="1"/>
  <c r="D37" i="46"/>
  <c r="D9" i="46"/>
  <c r="D8" i="46" s="1"/>
  <c r="E8" i="46" s="1"/>
  <c r="D11" i="46"/>
  <c r="E11" i="46" s="1"/>
  <c r="D10" i="46"/>
  <c r="N55" i="54"/>
  <c r="C15" i="12"/>
  <c r="D15" i="12" s="1"/>
  <c r="F53" i="89"/>
  <c r="P56" i="55"/>
  <c r="Q5" i="55"/>
  <c r="Q6" i="55"/>
  <c r="Q7" i="55"/>
  <c r="Q8" i="55"/>
  <c r="Q9" i="55"/>
  <c r="Q53" i="55" s="1"/>
  <c r="Q10" i="55"/>
  <c r="Q11" i="55"/>
  <c r="Q54" i="55" s="1"/>
  <c r="Q12" i="55"/>
  <c r="Q13" i="55"/>
  <c r="Q14" i="55"/>
  <c r="Q16" i="55"/>
  <c r="Q15" i="55"/>
  <c r="Q17" i="55"/>
  <c r="Q18" i="55"/>
  <c r="Q19" i="55"/>
  <c r="Q20" i="55"/>
  <c r="Q21" i="55"/>
  <c r="Q22" i="55"/>
  <c r="Q23" i="55"/>
  <c r="Q24" i="55"/>
  <c r="Q25" i="55"/>
  <c r="Q26" i="55"/>
  <c r="Q27" i="55"/>
  <c r="Q28" i="55"/>
  <c r="Q29" i="55"/>
  <c r="Q30" i="55"/>
  <c r="Q31" i="55"/>
  <c r="Q32" i="55"/>
  <c r="Q33" i="55"/>
  <c r="Q34" i="55"/>
  <c r="Q35" i="55"/>
  <c r="Q36" i="55"/>
  <c r="Q37" i="55"/>
  <c r="Q38" i="55"/>
  <c r="Q39" i="55"/>
  <c r="Q40" i="55"/>
  <c r="Q41" i="55"/>
  <c r="Q42" i="55"/>
  <c r="Q43" i="55"/>
  <c r="Q44" i="55"/>
  <c r="Q45" i="55"/>
  <c r="Q46" i="55"/>
  <c r="Q47" i="55"/>
  <c r="Q48" i="55"/>
  <c r="Q49" i="55"/>
  <c r="Q50" i="55"/>
  <c r="Q51" i="55"/>
  <c r="L4" i="55"/>
  <c r="L5" i="55"/>
  <c r="L6" i="55"/>
  <c r="L7" i="55"/>
  <c r="L8" i="55"/>
  <c r="L9" i="55"/>
  <c r="L10" i="55"/>
  <c r="L11" i="55"/>
  <c r="L12" i="55"/>
  <c r="L13" i="55"/>
  <c r="L14" i="55"/>
  <c r="L15" i="55"/>
  <c r="L16" i="55"/>
  <c r="L17" i="55"/>
  <c r="L18" i="55"/>
  <c r="L19" i="55"/>
  <c r="L20" i="55"/>
  <c r="L21" i="55"/>
  <c r="L22" i="55"/>
  <c r="L23" i="55"/>
  <c r="L24" i="55"/>
  <c r="L25" i="55"/>
  <c r="L26" i="55"/>
  <c r="L27" i="55"/>
  <c r="L28" i="55"/>
  <c r="L29" i="55"/>
  <c r="L30" i="55"/>
  <c r="L31" i="55"/>
  <c r="L32" i="55"/>
  <c r="L33" i="55"/>
  <c r="L34" i="55"/>
  <c r="L35" i="55"/>
  <c r="L36" i="55"/>
  <c r="L37" i="55"/>
  <c r="L38" i="55"/>
  <c r="L39" i="55"/>
  <c r="L40" i="55"/>
  <c r="L41" i="55"/>
  <c r="L42" i="55"/>
  <c r="L43" i="55"/>
  <c r="L44" i="55"/>
  <c r="L45" i="55"/>
  <c r="L46" i="55"/>
  <c r="L47" i="55"/>
  <c r="L48" i="55"/>
  <c r="L49" i="55"/>
  <c r="L50" i="55"/>
  <c r="L51" i="55"/>
  <c r="L52" i="55"/>
  <c r="L53" i="55"/>
  <c r="L54" i="55"/>
  <c r="P54" i="55"/>
  <c r="P53" i="55"/>
  <c r="O54" i="54"/>
  <c r="O53" i="54"/>
  <c r="O55" i="54"/>
  <c r="O56" i="55"/>
  <c r="E43" i="7"/>
  <c r="P50" i="88"/>
  <c r="O50" i="88"/>
  <c r="N50" i="88"/>
  <c r="M50" i="88"/>
  <c r="L50" i="88"/>
  <c r="Q51" i="88" s="1"/>
  <c r="G12" i="89"/>
  <c r="G52" i="89" s="1"/>
  <c r="G57" i="43"/>
  <c r="P4" i="54"/>
  <c r="L4" i="54"/>
  <c r="H4" i="88"/>
  <c r="E33" i="7"/>
  <c r="C46" i="13"/>
  <c r="D46" i="13" s="1"/>
  <c r="C51" i="12"/>
  <c r="C51" i="13"/>
  <c r="C53" i="12"/>
  <c r="C21" i="13"/>
  <c r="C21" i="12"/>
  <c r="D21" i="12" s="1"/>
  <c r="C31" i="13"/>
  <c r="D31" i="13" s="1"/>
  <c r="C16" i="12"/>
  <c r="C18" i="12"/>
  <c r="D18" i="12" s="1"/>
  <c r="C23" i="12"/>
  <c r="C18" i="13"/>
  <c r="D18" i="13" s="1"/>
  <c r="B51" i="8"/>
  <c r="C51" i="8"/>
  <c r="G10" i="1"/>
  <c r="H11" i="1" s="1"/>
  <c r="C55" i="8"/>
  <c r="G11" i="1"/>
  <c r="C56" i="8"/>
  <c r="G12" i="1" s="1"/>
  <c r="C57" i="8"/>
  <c r="G13" i="1" s="1"/>
  <c r="C58" i="8"/>
  <c r="G14" i="1" s="1"/>
  <c r="J56" i="91"/>
  <c r="J57" i="91"/>
  <c r="J58" i="91"/>
  <c r="H56" i="92"/>
  <c r="H55" i="92"/>
  <c r="H57" i="92"/>
  <c r="H38" i="88"/>
  <c r="L13" i="54"/>
  <c r="L14" i="54"/>
  <c r="L15" i="54"/>
  <c r="L16" i="54"/>
  <c r="L17" i="54"/>
  <c r="L18" i="54"/>
  <c r="L19" i="54"/>
  <c r="L20" i="54"/>
  <c r="L21" i="54"/>
  <c r="L22" i="54"/>
  <c r="L23" i="54"/>
  <c r="L24" i="54"/>
  <c r="L25" i="54"/>
  <c r="L26" i="54"/>
  <c r="L27" i="54"/>
  <c r="L28" i="54"/>
  <c r="L29" i="54"/>
  <c r="L30" i="54"/>
  <c r="L31" i="54"/>
  <c r="L32" i="54"/>
  <c r="L33" i="54"/>
  <c r="L34" i="54"/>
  <c r="L35" i="54"/>
  <c r="L36" i="54"/>
  <c r="L37" i="54"/>
  <c r="L38" i="54"/>
  <c r="L39" i="54"/>
  <c r="L40" i="54"/>
  <c r="L41" i="54"/>
  <c r="L42" i="54"/>
  <c r="L43" i="54"/>
  <c r="L44" i="54"/>
  <c r="L45" i="54"/>
  <c r="L46" i="54"/>
  <c r="L47" i="54"/>
  <c r="L48" i="54"/>
  <c r="L49" i="54"/>
  <c r="L50" i="54"/>
  <c r="L51" i="54"/>
  <c r="L52" i="54"/>
  <c r="L53" i="54"/>
  <c r="L11" i="54"/>
  <c r="L12" i="54"/>
  <c r="H16" i="7"/>
  <c r="G45" i="12" s="1"/>
  <c r="E16" i="7"/>
  <c r="H25" i="7"/>
  <c r="G51" i="12"/>
  <c r="H28" i="7"/>
  <c r="G28" i="13" s="1"/>
  <c r="H11" i="8"/>
  <c r="H31" i="6"/>
  <c r="G23" i="12" s="1"/>
  <c r="H35" i="7"/>
  <c r="G59" i="12" s="1"/>
  <c r="H46" i="7"/>
  <c r="H35" i="6"/>
  <c r="H51" i="7"/>
  <c r="H8" i="7"/>
  <c r="G48" i="13" s="1"/>
  <c r="H15" i="7"/>
  <c r="H22" i="7"/>
  <c r="H56" i="7"/>
  <c r="H9" i="8"/>
  <c r="G25" i="13" s="1"/>
  <c r="H40" i="8"/>
  <c r="H48" i="6"/>
  <c r="G7" i="13" s="1"/>
  <c r="H52" i="7"/>
  <c r="H37" i="8"/>
  <c r="H25" i="6"/>
  <c r="G20" i="12"/>
  <c r="H29" i="6"/>
  <c r="H34" i="7"/>
  <c r="H10" i="6"/>
  <c r="H26" i="8"/>
  <c r="H39" i="6"/>
  <c r="G33" i="12" s="1"/>
  <c r="H6" i="7"/>
  <c r="H24" i="8"/>
  <c r="H31" i="8"/>
  <c r="H45" i="6"/>
  <c r="G43" i="13" s="1"/>
  <c r="H17" i="7"/>
  <c r="G46" i="12"/>
  <c r="H26" i="7"/>
  <c r="G52" i="12"/>
  <c r="H38" i="7"/>
  <c r="H9" i="7"/>
  <c r="H41" i="6"/>
  <c r="G29" i="13" s="1"/>
  <c r="H44" i="6"/>
  <c r="H23" i="7"/>
  <c r="H25" i="8"/>
  <c r="H57" i="8" s="1"/>
  <c r="I13" i="1" s="1"/>
  <c r="H6" i="8"/>
  <c r="G23" i="13"/>
  <c r="H33" i="8"/>
  <c r="H22" i="8"/>
  <c r="H37" i="7"/>
  <c r="H29" i="8"/>
  <c r="H49" i="7"/>
  <c r="H41" i="8"/>
  <c r="G47" i="13" s="1"/>
  <c r="H47" i="8"/>
  <c r="G54" i="13" s="1"/>
  <c r="H49" i="8"/>
  <c r="G35" i="13" s="1"/>
  <c r="H13" i="7"/>
  <c r="H23" i="6"/>
  <c r="H14" i="6"/>
  <c r="G14" i="12"/>
  <c r="H15" i="6"/>
  <c r="H37" i="6"/>
  <c r="H48" i="7"/>
  <c r="G14" i="13" s="1"/>
  <c r="H12" i="7"/>
  <c r="G28" i="12" s="1"/>
  <c r="H34" i="8"/>
  <c r="H26" i="6"/>
  <c r="H43" i="7"/>
  <c r="G17" i="13" s="1"/>
  <c r="H29" i="7"/>
  <c r="G54" i="12" s="1"/>
  <c r="H33" i="7"/>
  <c r="G58" i="12" s="1"/>
  <c r="H49" i="6"/>
  <c r="G15" i="13" s="1"/>
  <c r="H55" i="6"/>
  <c r="H8" i="8"/>
  <c r="H19" i="7"/>
  <c r="H13" i="8"/>
  <c r="G31" i="13" s="1"/>
  <c r="H17" i="8"/>
  <c r="H42" i="6"/>
  <c r="G12" i="13" s="1"/>
  <c r="H22" i="6"/>
  <c r="H39" i="8"/>
  <c r="G41" i="12" s="1"/>
  <c r="H45" i="8"/>
  <c r="G52" i="13"/>
  <c r="H48" i="8"/>
  <c r="G55" i="13"/>
  <c r="H57" i="6"/>
  <c r="G38" i="12" s="1"/>
  <c r="H28" i="8"/>
  <c r="G42" i="13"/>
  <c r="H18" i="7"/>
  <c r="G47" i="12" s="1"/>
  <c r="H19" i="6"/>
  <c r="H55" i="7"/>
  <c r="H46" i="6"/>
  <c r="H30" i="6"/>
  <c r="G29" i="12" s="1"/>
  <c r="H52" i="6"/>
  <c r="H58" i="7"/>
  <c r="G21" i="13"/>
  <c r="H23" i="8"/>
  <c r="G40" i="13"/>
  <c r="H8" i="6"/>
  <c r="G9" i="12"/>
  <c r="H56" i="6"/>
  <c r="G37" i="12" s="1"/>
  <c r="H27" i="7"/>
  <c r="G53" i="12" s="1"/>
  <c r="H36" i="7"/>
  <c r="G60" i="12" s="1"/>
  <c r="H45" i="7"/>
  <c r="H47" i="6"/>
  <c r="H40" i="6"/>
  <c r="G27" i="12" s="1"/>
  <c r="H47" i="7"/>
  <c r="H27" i="8"/>
  <c r="G41" i="13"/>
  <c r="H9" i="6"/>
  <c r="G10" i="12" s="1"/>
  <c r="H38" i="8"/>
  <c r="G46" i="13"/>
  <c r="H59" i="7"/>
  <c r="G22" i="13" s="1"/>
  <c r="H54" i="6"/>
  <c r="G36" i="12"/>
  <c r="H27" i="6"/>
  <c r="G21" i="12"/>
  <c r="H36" i="8"/>
  <c r="G45" i="13"/>
  <c r="H24" i="6"/>
  <c r="G19" i="12" s="1"/>
  <c r="H6" i="6"/>
  <c r="G7" i="12"/>
  <c r="H7" i="6"/>
  <c r="G8" i="12"/>
  <c r="H11" i="6"/>
  <c r="G11" i="12"/>
  <c r="H12" i="6"/>
  <c r="G12" i="12" s="1"/>
  <c r="H13" i="6"/>
  <c r="G13" i="12"/>
  <c r="H16" i="6"/>
  <c r="G15" i="12"/>
  <c r="H17" i="6"/>
  <c r="G16" i="12"/>
  <c r="H18" i="6"/>
  <c r="G17" i="12" s="1"/>
  <c r="H20" i="6"/>
  <c r="G18" i="12" s="1"/>
  <c r="H28" i="6"/>
  <c r="G22" i="12"/>
  <c r="H32" i="6"/>
  <c r="G24" i="12"/>
  <c r="H33" i="6"/>
  <c r="G25" i="12" s="1"/>
  <c r="H34" i="6"/>
  <c r="G26" i="12"/>
  <c r="H36" i="6"/>
  <c r="G30" i="12"/>
  <c r="H38" i="6"/>
  <c r="G32" i="12"/>
  <c r="H50" i="6"/>
  <c r="G34" i="12" s="1"/>
  <c r="H51" i="6"/>
  <c r="G35" i="12" s="1"/>
  <c r="H58" i="6"/>
  <c r="G39" i="12"/>
  <c r="H7" i="7"/>
  <c r="G40" i="12"/>
  <c r="H10" i="7"/>
  <c r="G42" i="12" s="1"/>
  <c r="H11" i="7"/>
  <c r="G43" i="12"/>
  <c r="H14" i="7"/>
  <c r="G44" i="12"/>
  <c r="H20" i="7"/>
  <c r="G48" i="12"/>
  <c r="H21" i="7"/>
  <c r="G49" i="12" s="1"/>
  <c r="H24" i="7"/>
  <c r="G50" i="12"/>
  <c r="H30" i="7"/>
  <c r="G55" i="12"/>
  <c r="H31" i="7"/>
  <c r="G56" i="12"/>
  <c r="H32" i="7"/>
  <c r="G57" i="12" s="1"/>
  <c r="H39" i="7"/>
  <c r="G8" i="13"/>
  <c r="H40" i="7"/>
  <c r="G9" i="13"/>
  <c r="H41" i="7"/>
  <c r="G10" i="13"/>
  <c r="H42" i="7"/>
  <c r="G11" i="13" s="1"/>
  <c r="H44" i="7"/>
  <c r="G13" i="13"/>
  <c r="H53" i="7"/>
  <c r="G16" i="13"/>
  <c r="H21" i="6"/>
  <c r="H43" i="6"/>
  <c r="H53" i="6"/>
  <c r="H35" i="8"/>
  <c r="H54" i="7"/>
  <c r="G19" i="13"/>
  <c r="H57" i="7"/>
  <c r="G20" i="13"/>
  <c r="H7" i="8"/>
  <c r="G24" i="13"/>
  <c r="H10" i="8"/>
  <c r="G26" i="13" s="1"/>
  <c r="H12" i="8"/>
  <c r="G30" i="13"/>
  <c r="H14" i="8"/>
  <c r="G32" i="13"/>
  <c r="H15" i="8"/>
  <c r="G33" i="13"/>
  <c r="H18" i="8"/>
  <c r="G37" i="13" s="1"/>
  <c r="H19" i="8"/>
  <c r="G38" i="13" s="1"/>
  <c r="H20" i="8"/>
  <c r="G39" i="13"/>
  <c r="H32" i="8"/>
  <c r="G44" i="13"/>
  <c r="H42" i="8"/>
  <c r="G49" i="13" s="1"/>
  <c r="H43" i="8"/>
  <c r="G50" i="13"/>
  <c r="H44" i="8"/>
  <c r="G51" i="13"/>
  <c r="H46" i="8"/>
  <c r="G53" i="13"/>
  <c r="E51" i="12"/>
  <c r="E28" i="13"/>
  <c r="E23" i="12"/>
  <c r="E25" i="13"/>
  <c r="F25" i="13" s="1"/>
  <c r="E20" i="12"/>
  <c r="E27" i="13"/>
  <c r="E33" i="12"/>
  <c r="F33" i="12"/>
  <c r="E46" i="12"/>
  <c r="F46" i="12" s="1"/>
  <c r="E52" i="12"/>
  <c r="F52" i="12" s="1"/>
  <c r="E23" i="13"/>
  <c r="F23" i="13" s="1"/>
  <c r="E47" i="13"/>
  <c r="E54" i="13"/>
  <c r="E35" i="13"/>
  <c r="F35" i="13" s="1"/>
  <c r="E14" i="12"/>
  <c r="E54" i="12"/>
  <c r="F54" i="12" s="1"/>
  <c r="E31" i="13"/>
  <c r="F31" i="13" s="1"/>
  <c r="E12" i="13"/>
  <c r="E41" i="12"/>
  <c r="F41" i="12" s="1"/>
  <c r="E52" i="13"/>
  <c r="F52" i="13"/>
  <c r="E47" i="12"/>
  <c r="F47" i="12"/>
  <c r="E29" i="12"/>
  <c r="F29" i="12" s="1"/>
  <c r="E21" i="13"/>
  <c r="F21" i="13"/>
  <c r="E40" i="13"/>
  <c r="F40" i="13"/>
  <c r="E9" i="12"/>
  <c r="F9" i="12"/>
  <c r="E37" i="12"/>
  <c r="F37" i="12" s="1"/>
  <c r="E53" i="12"/>
  <c r="E27" i="12"/>
  <c r="F27" i="12" s="1"/>
  <c r="E41" i="13"/>
  <c r="F41" i="13" s="1"/>
  <c r="E10" i="12"/>
  <c r="E34" i="13"/>
  <c r="F34" i="13" s="1"/>
  <c r="E46" i="13"/>
  <c r="F46" i="13" s="1"/>
  <c r="E22" i="13"/>
  <c r="E36" i="12"/>
  <c r="E45" i="13"/>
  <c r="E6" i="6"/>
  <c r="F7" i="12" s="1"/>
  <c r="E21" i="12"/>
  <c r="F21" i="12"/>
  <c r="E19" i="12"/>
  <c r="E8" i="12"/>
  <c r="E11" i="12"/>
  <c r="E12" i="12"/>
  <c r="F12" i="12" s="1"/>
  <c r="E13" i="12"/>
  <c r="F13" i="12"/>
  <c r="E45" i="12"/>
  <c r="E15" i="12"/>
  <c r="E16" i="12"/>
  <c r="F16" i="12"/>
  <c r="E17" i="12"/>
  <c r="F17" i="12" s="1"/>
  <c r="E18" i="12"/>
  <c r="F18" i="12" s="1"/>
  <c r="E22" i="12"/>
  <c r="F22" i="12"/>
  <c r="E24" i="12"/>
  <c r="E25" i="12"/>
  <c r="F25" i="12"/>
  <c r="E26" i="12"/>
  <c r="E30" i="12"/>
  <c r="F30" i="12" s="1"/>
  <c r="E32" i="12"/>
  <c r="F32" i="12"/>
  <c r="E34" i="12"/>
  <c r="E35" i="12"/>
  <c r="F35" i="12" s="1"/>
  <c r="E39" i="12"/>
  <c r="F39" i="12" s="1"/>
  <c r="E40" i="12"/>
  <c r="E42" i="12"/>
  <c r="F42" i="12" s="1"/>
  <c r="E43" i="12"/>
  <c r="F43" i="12" s="1"/>
  <c r="E44" i="12"/>
  <c r="E48" i="12"/>
  <c r="E49" i="12"/>
  <c r="F49" i="12"/>
  <c r="E50" i="12"/>
  <c r="F50" i="12" s="1"/>
  <c r="E55" i="12"/>
  <c r="F55" i="12"/>
  <c r="E56" i="12"/>
  <c r="E57" i="12"/>
  <c r="E8" i="13"/>
  <c r="F8" i="13" s="1"/>
  <c r="E9" i="13"/>
  <c r="E67" i="13" s="1"/>
  <c r="F9" i="13"/>
  <c r="E10" i="13"/>
  <c r="E11" i="13"/>
  <c r="F11" i="13"/>
  <c r="E13" i="13"/>
  <c r="E16" i="13"/>
  <c r="E18" i="13"/>
  <c r="E19" i="13"/>
  <c r="E20" i="13"/>
  <c r="E24" i="13"/>
  <c r="F24" i="13" s="1"/>
  <c r="E26" i="13"/>
  <c r="F26" i="13" s="1"/>
  <c r="E30" i="13"/>
  <c r="F30" i="13" s="1"/>
  <c r="E32" i="13"/>
  <c r="E33" i="13"/>
  <c r="F33" i="13" s="1"/>
  <c r="E37" i="13"/>
  <c r="F37" i="13"/>
  <c r="E38" i="13"/>
  <c r="F38" i="13" s="1"/>
  <c r="E39" i="13"/>
  <c r="E44" i="13"/>
  <c r="F44" i="13"/>
  <c r="E49" i="13"/>
  <c r="F49" i="13" s="1"/>
  <c r="E50" i="13"/>
  <c r="F50" i="13"/>
  <c r="E51" i="13"/>
  <c r="E53" i="13"/>
  <c r="F53" i="13" s="1"/>
  <c r="E7" i="12"/>
  <c r="C52" i="13"/>
  <c r="C50" i="13"/>
  <c r="C45" i="13"/>
  <c r="C44" i="13"/>
  <c r="D44" i="13" s="1"/>
  <c r="C39" i="13"/>
  <c r="D39" i="13" s="1"/>
  <c r="C37" i="13"/>
  <c r="D37" i="13" s="1"/>
  <c r="C34" i="13"/>
  <c r="D34" i="13" s="1"/>
  <c r="C33" i="13"/>
  <c r="D33" i="13" s="1"/>
  <c r="C32" i="13"/>
  <c r="C24" i="13"/>
  <c r="C20" i="13"/>
  <c r="D20" i="13" s="1"/>
  <c r="C19" i="13"/>
  <c r="C16" i="13"/>
  <c r="C11" i="13"/>
  <c r="C10" i="13"/>
  <c r="D10" i="13" s="1"/>
  <c r="C8" i="13"/>
  <c r="D8" i="13" s="1"/>
  <c r="C55" i="12"/>
  <c r="C52" i="12"/>
  <c r="C48" i="12"/>
  <c r="C47" i="12"/>
  <c r="D47" i="12" s="1"/>
  <c r="C46" i="12"/>
  <c r="C43" i="12"/>
  <c r="C42" i="12"/>
  <c r="C40" i="12"/>
  <c r="C35" i="12"/>
  <c r="D35" i="12" s="1"/>
  <c r="C34" i="12"/>
  <c r="D34" i="12" s="1"/>
  <c r="C33" i="12"/>
  <c r="C20" i="12"/>
  <c r="D20" i="12" s="1"/>
  <c r="C13" i="12"/>
  <c r="D13" i="12" s="1"/>
  <c r="C11" i="12"/>
  <c r="C9" i="12"/>
  <c r="D9" i="12" s="1"/>
  <c r="L5" i="54"/>
  <c r="P5" i="54"/>
  <c r="P6" i="54"/>
  <c r="P7" i="54"/>
  <c r="P8" i="54"/>
  <c r="P9" i="54"/>
  <c r="P10" i="54"/>
  <c r="P53" i="54" s="1"/>
  <c r="P11" i="54"/>
  <c r="P12" i="54"/>
  <c r="P13" i="54"/>
  <c r="P14" i="54"/>
  <c r="P15" i="54"/>
  <c r="P16" i="54"/>
  <c r="P17" i="54"/>
  <c r="P18" i="54"/>
  <c r="P19" i="54"/>
  <c r="P20" i="54"/>
  <c r="P21" i="54"/>
  <c r="P22" i="54"/>
  <c r="P23" i="54"/>
  <c r="P24" i="54"/>
  <c r="P25" i="54"/>
  <c r="P26" i="54"/>
  <c r="P27" i="54"/>
  <c r="P28" i="54"/>
  <c r="P29" i="54"/>
  <c r="P30" i="54"/>
  <c r="P31" i="54"/>
  <c r="P32" i="54"/>
  <c r="P33" i="54"/>
  <c r="P34" i="54"/>
  <c r="P35" i="54"/>
  <c r="P36" i="54"/>
  <c r="P37" i="54"/>
  <c r="P38" i="54"/>
  <c r="P39" i="54"/>
  <c r="P40" i="54"/>
  <c r="P41" i="54"/>
  <c r="P42" i="54"/>
  <c r="P43" i="54"/>
  <c r="P44" i="54"/>
  <c r="P45" i="54"/>
  <c r="P46" i="54"/>
  <c r="P47" i="54"/>
  <c r="P48" i="54"/>
  <c r="P49" i="54"/>
  <c r="P50" i="54"/>
  <c r="P51" i="54"/>
  <c r="L6" i="54"/>
  <c r="L7" i="54"/>
  <c r="L8" i="54"/>
  <c r="L9" i="54"/>
  <c r="L10" i="54"/>
  <c r="L70" i="88"/>
  <c r="M70" i="88"/>
  <c r="Q71" i="88" s="1"/>
  <c r="N70" i="88"/>
  <c r="O70" i="88"/>
  <c r="P70" i="88"/>
  <c r="S70" i="54"/>
  <c r="E14" i="6"/>
  <c r="E15" i="6"/>
  <c r="E16" i="6"/>
  <c r="E17" i="6"/>
  <c r="E15" i="8"/>
  <c r="E16" i="8"/>
  <c r="E17" i="8"/>
  <c r="J62" i="4"/>
  <c r="F10" i="1"/>
  <c r="C11" i="1"/>
  <c r="J67" i="4"/>
  <c r="F11" i="1"/>
  <c r="C12" i="1"/>
  <c r="J68" i="4"/>
  <c r="F12" i="1" s="1"/>
  <c r="E6" i="8"/>
  <c r="E7" i="8"/>
  <c r="E8" i="8"/>
  <c r="E58" i="8" s="1"/>
  <c r="H14" i="1" s="1"/>
  <c r="E9" i="8"/>
  <c r="E56" i="8" s="1"/>
  <c r="H12" i="1" s="1"/>
  <c r="E10" i="8"/>
  <c r="E11" i="8"/>
  <c r="E12" i="8"/>
  <c r="E13" i="8"/>
  <c r="E14" i="8"/>
  <c r="E18" i="8"/>
  <c r="E19" i="8"/>
  <c r="E20" i="8"/>
  <c r="E32" i="8"/>
  <c r="E33" i="8"/>
  <c r="E34" i="8"/>
  <c r="E35" i="8"/>
  <c r="E36" i="8"/>
  <c r="E37" i="8"/>
  <c r="E38" i="8"/>
  <c r="E39" i="8"/>
  <c r="E40" i="8"/>
  <c r="E41" i="8"/>
  <c r="E42" i="8"/>
  <c r="E43" i="8"/>
  <c r="E44" i="8"/>
  <c r="E45" i="8"/>
  <c r="E46" i="8"/>
  <c r="E47" i="8"/>
  <c r="E48" i="8"/>
  <c r="F55" i="13" s="1"/>
  <c r="E49" i="8"/>
  <c r="E6" i="7"/>
  <c r="E7" i="7"/>
  <c r="E8" i="7"/>
  <c r="E9" i="7"/>
  <c r="E10" i="7"/>
  <c r="E11" i="7"/>
  <c r="E12" i="7"/>
  <c r="E13" i="7"/>
  <c r="E14" i="7"/>
  <c r="E15" i="7"/>
  <c r="E17" i="7"/>
  <c r="E18" i="7"/>
  <c r="E19" i="7"/>
  <c r="E20" i="7"/>
  <c r="E21" i="7"/>
  <c r="E22" i="7"/>
  <c r="E23" i="7"/>
  <c r="E24" i="7"/>
  <c r="E25" i="7"/>
  <c r="E26" i="7"/>
  <c r="E27" i="7"/>
  <c r="E28" i="7"/>
  <c r="E29" i="7"/>
  <c r="E30" i="7"/>
  <c r="E31" i="7"/>
  <c r="E32" i="7"/>
  <c r="E34" i="7"/>
  <c r="E35" i="7"/>
  <c r="E36" i="7"/>
  <c r="E37" i="7"/>
  <c r="E38" i="7"/>
  <c r="E39" i="7"/>
  <c r="E40" i="7"/>
  <c r="E41" i="7"/>
  <c r="E42" i="7"/>
  <c r="E44" i="7"/>
  <c r="E45" i="7"/>
  <c r="E46" i="7"/>
  <c r="E47" i="7"/>
  <c r="E48" i="7"/>
  <c r="F14" i="13" s="1"/>
  <c r="E49" i="7"/>
  <c r="E7" i="6"/>
  <c r="E8" i="6"/>
  <c r="E9" i="6"/>
  <c r="E10" i="6"/>
  <c r="E11" i="6"/>
  <c r="E12" i="6"/>
  <c r="E13" i="6"/>
  <c r="E18" i="6"/>
  <c r="E19" i="6"/>
  <c r="E20" i="6"/>
  <c r="E21" i="6"/>
  <c r="E22" i="6"/>
  <c r="E23" i="6"/>
  <c r="E24" i="6"/>
  <c r="E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C13" i="1"/>
  <c r="J69" i="4"/>
  <c r="F13" i="1" s="1"/>
  <c r="J70" i="4"/>
  <c r="F14" i="1"/>
  <c r="E62" i="4"/>
  <c r="G62" i="4"/>
  <c r="C67" i="4"/>
  <c r="C68" i="4"/>
  <c r="C69" i="4"/>
  <c r="C70" i="4"/>
  <c r="F51" i="8"/>
  <c r="G51" i="8"/>
  <c r="E55" i="8"/>
  <c r="F55" i="8"/>
  <c r="G55" i="8"/>
  <c r="F56" i="8"/>
  <c r="G56" i="8"/>
  <c r="F57" i="8"/>
  <c r="G57" i="8"/>
  <c r="F58" i="8"/>
  <c r="G58" i="8"/>
  <c r="D33" i="12"/>
  <c r="D43" i="12"/>
  <c r="D46" i="12"/>
  <c r="D52" i="12"/>
  <c r="D11" i="13"/>
  <c r="D24" i="13"/>
  <c r="D50" i="13"/>
  <c r="D52" i="13"/>
  <c r="H5" i="88"/>
  <c r="H6" i="88"/>
  <c r="H7" i="88"/>
  <c r="H8" i="88"/>
  <c r="H9" i="88"/>
  <c r="H10" i="88"/>
  <c r="H41" i="88"/>
  <c r="L8" i="88"/>
  <c r="M8" i="88"/>
  <c r="O8" i="88"/>
  <c r="P8" i="88"/>
  <c r="H11" i="88"/>
  <c r="H12" i="88"/>
  <c r="H13" i="88"/>
  <c r="H14" i="88"/>
  <c r="H15" i="88"/>
  <c r="H16" i="88"/>
  <c r="H17" i="88"/>
  <c r="H18" i="88"/>
  <c r="H19" i="88"/>
  <c r="L16" i="88"/>
  <c r="M16" i="88"/>
  <c r="Q17" i="88" s="1"/>
  <c r="N16" i="88"/>
  <c r="O16" i="88"/>
  <c r="P16" i="88"/>
  <c r="H20" i="88"/>
  <c r="H21" i="88"/>
  <c r="H22" i="88"/>
  <c r="H23" i="88"/>
  <c r="H24" i="88"/>
  <c r="H25" i="88"/>
  <c r="H26" i="88"/>
  <c r="H27" i="88"/>
  <c r="L24" i="88"/>
  <c r="Q25" i="88" s="1"/>
  <c r="M24" i="88"/>
  <c r="N24" i="88"/>
  <c r="O24" i="88"/>
  <c r="P24" i="88"/>
  <c r="H28" i="88"/>
  <c r="H29" i="88"/>
  <c r="H30" i="88"/>
  <c r="H31" i="88"/>
  <c r="H32" i="88"/>
  <c r="H33" i="88"/>
  <c r="L30" i="88"/>
  <c r="M30" i="88"/>
  <c r="N30" i="88"/>
  <c r="O30" i="88"/>
  <c r="P30" i="88"/>
  <c r="H34" i="88"/>
  <c r="H35" i="88"/>
  <c r="H36" i="88"/>
  <c r="H37" i="88"/>
  <c r="H39" i="88"/>
  <c r="H40" i="88"/>
  <c r="H42" i="88"/>
  <c r="L37" i="88"/>
  <c r="M37" i="88"/>
  <c r="Q38" i="88" s="1"/>
  <c r="N37" i="88"/>
  <c r="O37" i="88"/>
  <c r="P37" i="88"/>
  <c r="H43" i="88"/>
  <c r="H44" i="88"/>
  <c r="H45" i="88"/>
  <c r="H46" i="88"/>
  <c r="H47" i="88"/>
  <c r="H48" i="88"/>
  <c r="L43" i="88"/>
  <c r="M43" i="88"/>
  <c r="N43" i="88"/>
  <c r="O43" i="88"/>
  <c r="P43" i="88"/>
  <c r="H49" i="88"/>
  <c r="H50" i="88"/>
  <c r="H51" i="88"/>
  <c r="H52" i="88"/>
  <c r="H53" i="88"/>
  <c r="H54" i="88"/>
  <c r="H55" i="88"/>
  <c r="L58" i="88"/>
  <c r="M58" i="88"/>
  <c r="N58" i="88"/>
  <c r="O58" i="88"/>
  <c r="P58" i="88"/>
  <c r="L65" i="88"/>
  <c r="Q66" i="88" s="1"/>
  <c r="M65" i="88"/>
  <c r="N65" i="88"/>
  <c r="O65" i="88"/>
  <c r="P65" i="88"/>
  <c r="L77" i="88"/>
  <c r="Q78" i="88" s="1"/>
  <c r="M77" i="88"/>
  <c r="N77" i="88"/>
  <c r="O77" i="88"/>
  <c r="P77" i="88"/>
  <c r="L82" i="88"/>
  <c r="M82" i="88"/>
  <c r="N82" i="88"/>
  <c r="Q83" i="88" s="1"/>
  <c r="O82" i="88"/>
  <c r="P82" i="88"/>
  <c r="L93" i="88"/>
  <c r="M93" i="88"/>
  <c r="N93" i="88"/>
  <c r="O93" i="88"/>
  <c r="P93" i="88"/>
  <c r="L99" i="88"/>
  <c r="M99" i="88"/>
  <c r="Q100" i="88" s="1"/>
  <c r="N99" i="88"/>
  <c r="O99" i="88"/>
  <c r="P99" i="88"/>
  <c r="L105" i="88"/>
  <c r="M105" i="88"/>
  <c r="N105" i="88"/>
  <c r="O105" i="88"/>
  <c r="P105" i="88"/>
  <c r="L110" i="88"/>
  <c r="M110" i="88"/>
  <c r="N110" i="88"/>
  <c r="O110" i="88"/>
  <c r="P110" i="88"/>
  <c r="L121" i="88"/>
  <c r="M121" i="88"/>
  <c r="N121" i="88"/>
  <c r="O121" i="88"/>
  <c r="P121" i="88"/>
  <c r="L130" i="88"/>
  <c r="Q131" i="88" s="1"/>
  <c r="M130" i="88"/>
  <c r="N130" i="88"/>
  <c r="O130" i="88"/>
  <c r="P130" i="88"/>
  <c r="L135" i="88"/>
  <c r="Q136" i="88" s="1"/>
  <c r="M135" i="88"/>
  <c r="N135" i="88"/>
  <c r="O135" i="88"/>
  <c r="P135" i="88"/>
  <c r="G4" i="89"/>
  <c r="G6" i="89"/>
  <c r="G7" i="89"/>
  <c r="G8" i="89"/>
  <c r="G9" i="89"/>
  <c r="G11" i="89"/>
  <c r="G13" i="89"/>
  <c r="G15" i="89"/>
  <c r="G14" i="89"/>
  <c r="G16" i="89"/>
  <c r="G17" i="89"/>
  <c r="G18" i="89"/>
  <c r="G19" i="89"/>
  <c r="G20" i="89"/>
  <c r="G21" i="89"/>
  <c r="G23" i="89"/>
  <c r="G27" i="89"/>
  <c r="G28" i="89"/>
  <c r="G29" i="89"/>
  <c r="G30" i="89"/>
  <c r="G31" i="89"/>
  <c r="G34" i="89"/>
  <c r="G35" i="89"/>
  <c r="G36" i="89"/>
  <c r="G37" i="89"/>
  <c r="G39" i="89"/>
  <c r="G40" i="89"/>
  <c r="G41" i="89"/>
  <c r="G42" i="89"/>
  <c r="G43" i="89"/>
  <c r="G45" i="89"/>
  <c r="G46" i="89"/>
  <c r="G47" i="89"/>
  <c r="G48" i="89"/>
  <c r="G49" i="89"/>
  <c r="G50" i="89"/>
  <c r="C8" i="46"/>
  <c r="E10" i="46"/>
  <c r="E17" i="46"/>
  <c r="E18" i="46"/>
  <c r="E25" i="46"/>
  <c r="E33" i="46"/>
  <c r="E37" i="46"/>
  <c r="D43" i="46"/>
  <c r="E44" i="46"/>
  <c r="E53" i="46"/>
  <c r="D12" i="47"/>
  <c r="B17" i="47"/>
  <c r="D22" i="47"/>
  <c r="D24" i="47"/>
  <c r="D25" i="47"/>
  <c r="D34" i="47"/>
  <c r="D35" i="47"/>
  <c r="D39" i="47"/>
  <c r="B44" i="47"/>
  <c r="B4" i="48"/>
  <c r="D6" i="48"/>
  <c r="D8" i="48"/>
  <c r="D16" i="48"/>
  <c r="D20" i="48"/>
  <c r="S9" i="54"/>
  <c r="S17" i="54"/>
  <c r="S25" i="54"/>
  <c r="S31" i="54"/>
  <c r="S38" i="54"/>
  <c r="S44" i="54"/>
  <c r="S51" i="54"/>
  <c r="S58" i="54"/>
  <c r="S65" i="54"/>
  <c r="S77" i="54"/>
  <c r="S82" i="54"/>
  <c r="S93" i="54"/>
  <c r="S99" i="54"/>
  <c r="S105" i="54"/>
  <c r="S110" i="54"/>
  <c r="S121" i="54"/>
  <c r="S130" i="54"/>
  <c r="S135" i="54"/>
  <c r="R4" i="57"/>
  <c r="R5" i="57"/>
  <c r="R6" i="57"/>
  <c r="R7" i="57"/>
  <c r="R8" i="57"/>
  <c r="R9" i="57"/>
  <c r="R10" i="57"/>
  <c r="R11" i="57"/>
  <c r="R12" i="57"/>
  <c r="R13" i="57"/>
  <c r="R14" i="57"/>
  <c r="R15" i="57"/>
  <c r="R16" i="57"/>
  <c r="R17" i="57"/>
  <c r="R18" i="57"/>
  <c r="R19" i="57"/>
  <c r="R20" i="57"/>
  <c r="R21" i="57"/>
  <c r="R22" i="57"/>
  <c r="R23" i="57"/>
  <c r="R24" i="57"/>
  <c r="R25" i="57"/>
  <c r="R26" i="57"/>
  <c r="R27" i="57"/>
  <c r="R28" i="57"/>
  <c r="R29" i="57"/>
  <c r="R30" i="57"/>
  <c r="R31" i="57"/>
  <c r="R32" i="57"/>
  <c r="R33" i="57"/>
  <c r="R34" i="57"/>
  <c r="R35" i="57"/>
  <c r="R36" i="57"/>
  <c r="R37" i="57"/>
  <c r="R38" i="57"/>
  <c r="R39" i="57"/>
  <c r="R40" i="57"/>
  <c r="R41" i="57"/>
  <c r="R42" i="57"/>
  <c r="R43" i="57"/>
  <c r="R44" i="57"/>
  <c r="R45" i="57"/>
  <c r="R46" i="57"/>
  <c r="R47" i="57"/>
  <c r="R48" i="57"/>
  <c r="R49" i="57"/>
  <c r="R50" i="57"/>
  <c r="R51" i="57"/>
  <c r="R52" i="57"/>
  <c r="R53" i="57"/>
  <c r="R54" i="57"/>
  <c r="R55" i="57"/>
  <c r="R56" i="57"/>
  <c r="R57" i="57"/>
  <c r="R58" i="57"/>
  <c r="R59" i="57"/>
  <c r="R60" i="57"/>
  <c r="R61" i="57"/>
  <c r="R62" i="57"/>
  <c r="R63" i="57"/>
  <c r="R64" i="57"/>
  <c r="R65" i="57"/>
  <c r="R66" i="57"/>
  <c r="R67" i="57"/>
  <c r="R68" i="57"/>
  <c r="R69" i="57"/>
  <c r="R70" i="57"/>
  <c r="R71" i="57"/>
  <c r="R72" i="57"/>
  <c r="R73" i="57"/>
  <c r="R74" i="57"/>
  <c r="R75" i="57"/>
  <c r="R76" i="57"/>
  <c r="R77" i="57"/>
  <c r="R78" i="57"/>
  <c r="R79" i="57"/>
  <c r="R80" i="57"/>
  <c r="R81" i="57"/>
  <c r="R82" i="57"/>
  <c r="R83" i="57"/>
  <c r="R84" i="57"/>
  <c r="R85" i="57"/>
  <c r="R86" i="57"/>
  <c r="R87" i="57"/>
  <c r="R88" i="57"/>
  <c r="R89" i="57"/>
  <c r="R90" i="57"/>
  <c r="R91" i="57"/>
  <c r="R92" i="57"/>
  <c r="R93" i="57"/>
  <c r="R94" i="57"/>
  <c r="R95" i="57"/>
  <c r="R96" i="57"/>
  <c r="R97" i="57"/>
  <c r="R98" i="57"/>
  <c r="R99" i="57"/>
  <c r="R100" i="57"/>
  <c r="R101" i="57"/>
  <c r="S103" i="67"/>
  <c r="F20" i="13"/>
  <c r="F26" i="12"/>
  <c r="F45" i="12"/>
  <c r="F36" i="12"/>
  <c r="F47" i="13"/>
  <c r="F20" i="12"/>
  <c r="D21" i="13"/>
  <c r="D51" i="12"/>
  <c r="G56" i="43"/>
  <c r="F18" i="13"/>
  <c r="F57" i="12"/>
  <c r="F22" i="13"/>
  <c r="F28" i="13"/>
  <c r="F51" i="12"/>
  <c r="D16" i="12"/>
  <c r="D53" i="12"/>
  <c r="F34" i="12"/>
  <c r="F24" i="12"/>
  <c r="F14" i="12"/>
  <c r="F7" i="13"/>
  <c r="F48" i="13"/>
  <c r="F23" i="12"/>
  <c r="F43" i="13"/>
  <c r="D22" i="13"/>
  <c r="Q106" i="88"/>
  <c r="Q31" i="88"/>
  <c r="H56" i="8"/>
  <c r="I12" i="1" s="1"/>
  <c r="H56" i="87"/>
  <c r="H55" i="87"/>
  <c r="H54" i="87"/>
  <c r="G44" i="89"/>
  <c r="F10" i="13"/>
  <c r="C31" i="12"/>
  <c r="D31" i="12" s="1"/>
  <c r="C27" i="12"/>
  <c r="D27" i="12" s="1"/>
  <c r="C8" i="12"/>
  <c r="D8" i="12" s="1"/>
  <c r="G38" i="89"/>
  <c r="G33" i="89"/>
  <c r="G32" i="89"/>
  <c r="G26" i="89"/>
  <c r="G25" i="89"/>
  <c r="G24" i="89"/>
  <c r="G22" i="89"/>
  <c r="C53" i="89"/>
  <c r="C52" i="89"/>
  <c r="C54" i="89"/>
  <c r="E53" i="89"/>
  <c r="E52" i="89"/>
  <c r="E54" i="89"/>
  <c r="G10" i="89"/>
  <c r="F54" i="89"/>
  <c r="F52" i="89"/>
  <c r="D54" i="89"/>
  <c r="D53" i="89"/>
  <c r="D52" i="89"/>
  <c r="G5" i="89"/>
  <c r="B52" i="89"/>
  <c r="B53" i="89"/>
  <c r="B54" i="89"/>
  <c r="D26" i="48"/>
  <c r="C50" i="47"/>
  <c r="C24" i="48"/>
  <c r="D24" i="48"/>
  <c r="C36" i="12"/>
  <c r="D36" i="12"/>
  <c r="F16" i="13"/>
  <c r="G58" i="43"/>
  <c r="F40" i="12"/>
  <c r="F27" i="13"/>
  <c r="D42" i="12"/>
  <c r="B66" i="13"/>
  <c r="F12" i="13"/>
  <c r="F66" i="13" l="1"/>
  <c r="D10" i="47"/>
  <c r="H70" i="4"/>
  <c r="D14" i="1" s="1"/>
  <c r="I13" i="4"/>
  <c r="H67" i="4"/>
  <c r="D11" i="1" s="1"/>
  <c r="H62" i="4"/>
  <c r="D7" i="48"/>
  <c r="D11" i="47"/>
  <c r="C25" i="13"/>
  <c r="D25" i="13" s="1"/>
  <c r="I57" i="4"/>
  <c r="C53" i="13"/>
  <c r="D53" i="13" s="1"/>
  <c r="E27" i="46"/>
  <c r="F32" i="13"/>
  <c r="C17" i="47"/>
  <c r="D17" i="47" s="1"/>
  <c r="D11" i="12"/>
  <c r="C49" i="12"/>
  <c r="D49" i="12" s="1"/>
  <c r="D19" i="13"/>
  <c r="F19" i="13"/>
  <c r="F65" i="13" s="1"/>
  <c r="C27" i="13"/>
  <c r="D27" i="13" s="1"/>
  <c r="I30" i="2"/>
  <c r="C17" i="13"/>
  <c r="D17" i="13" s="1"/>
  <c r="D7" i="13"/>
  <c r="C60" i="12"/>
  <c r="D60" i="12" s="1"/>
  <c r="I43" i="3"/>
  <c r="I11" i="3"/>
  <c r="C36" i="13"/>
  <c r="D36" i="13" s="1"/>
  <c r="E65" i="13"/>
  <c r="E9" i="46"/>
  <c r="P54" i="54"/>
  <c r="G27" i="13"/>
  <c r="I59" i="3"/>
  <c r="C43" i="13"/>
  <c r="D43" i="13" s="1"/>
  <c r="E50" i="46"/>
  <c r="Q94" i="88"/>
  <c r="Q44" i="88"/>
  <c r="E57" i="8"/>
  <c r="H13" i="1" s="1"/>
  <c r="C41" i="12"/>
  <c r="D41" i="12" s="1"/>
  <c r="D55" i="12"/>
  <c r="Q8" i="88"/>
  <c r="D30" i="12"/>
  <c r="I34" i="2"/>
  <c r="C29" i="12"/>
  <c r="D29" i="12" s="1"/>
  <c r="I18" i="2"/>
  <c r="C14" i="12"/>
  <c r="D14" i="12" s="1"/>
  <c r="D10" i="12"/>
  <c r="I58" i="3"/>
  <c r="I44" i="3"/>
  <c r="I17" i="4"/>
  <c r="C23" i="13"/>
  <c r="D23" i="13" s="1"/>
  <c r="B67" i="13"/>
  <c r="D9" i="48"/>
  <c r="B5" i="48"/>
  <c r="E66" i="13"/>
  <c r="C43" i="46"/>
  <c r="E43" i="46" s="1"/>
  <c r="I58" i="4"/>
  <c r="C26" i="13"/>
  <c r="D26" i="13" s="1"/>
  <c r="C13" i="13"/>
  <c r="D13" i="13" s="1"/>
  <c r="I51" i="3"/>
  <c r="I42" i="2"/>
  <c r="B33" i="47"/>
  <c r="D36" i="46"/>
  <c r="E36" i="46" s="1"/>
  <c r="D45" i="13"/>
  <c r="I42" i="4"/>
  <c r="B65" i="13"/>
  <c r="H69" i="4"/>
  <c r="D13" i="1" s="1"/>
  <c r="G54" i="89"/>
  <c r="H58" i="8"/>
  <c r="I14" i="1" s="1"/>
  <c r="D6" i="47"/>
  <c r="Q111" i="88"/>
  <c r="C17" i="12"/>
  <c r="D17" i="12" s="1"/>
  <c r="C56" i="12"/>
  <c r="D56" i="12" s="1"/>
  <c r="G18" i="13"/>
  <c r="G66" i="13" s="1"/>
  <c r="H51" i="8"/>
  <c r="I10" i="1" s="1"/>
  <c r="H55" i="8"/>
  <c r="I11" i="1" s="1"/>
  <c r="C4" i="47"/>
  <c r="D4" i="47" s="1"/>
  <c r="C28" i="47"/>
  <c r="D28" i="47" s="1"/>
  <c r="D29" i="47"/>
  <c r="I28" i="2"/>
  <c r="C38" i="13"/>
  <c r="D38" i="13" s="1"/>
  <c r="D51" i="13"/>
  <c r="F51" i="13"/>
  <c r="D23" i="46"/>
  <c r="E23" i="46" s="1"/>
  <c r="B10" i="47"/>
  <c r="D13" i="47"/>
  <c r="B21" i="47"/>
  <c r="D21" i="47" s="1"/>
  <c r="D23" i="47"/>
  <c r="C14" i="46"/>
  <c r="E14" i="46" s="1"/>
  <c r="E15" i="46"/>
  <c r="E26" i="46"/>
  <c r="D19" i="12"/>
  <c r="C15" i="48"/>
  <c r="C22" i="12"/>
  <c r="D22" i="12" s="1"/>
  <c r="I38" i="2"/>
  <c r="C26" i="12"/>
  <c r="D26" i="12" s="1"/>
  <c r="I47" i="3"/>
  <c r="C9" i="13"/>
  <c r="C65" i="13" s="1"/>
  <c r="I31" i="3"/>
  <c r="C50" i="12"/>
  <c r="D50" i="12" s="1"/>
  <c r="I23" i="3"/>
  <c r="C45" i="12"/>
  <c r="D45" i="12" s="1"/>
  <c r="I15" i="3"/>
  <c r="C48" i="13"/>
  <c r="D48" i="13" s="1"/>
  <c r="C35" i="13"/>
  <c r="D35" i="13" s="1"/>
  <c r="I60" i="4"/>
  <c r="C47" i="13"/>
  <c r="D47" i="13" s="1"/>
  <c r="I52" i="4"/>
  <c r="I23" i="4"/>
  <c r="C30" i="13"/>
  <c r="D30" i="13" s="1"/>
  <c r="B15" i="48"/>
  <c r="D48" i="12"/>
  <c r="H68" i="4"/>
  <c r="D12" i="1" s="1"/>
  <c r="I39" i="3"/>
  <c r="C57" i="12"/>
  <c r="D57" i="12" s="1"/>
  <c r="G53" i="89"/>
  <c r="Q122" i="88"/>
  <c r="Q59" i="88"/>
  <c r="C28" i="13"/>
  <c r="D28" i="13" s="1"/>
  <c r="C33" i="47"/>
  <c r="D33" i="47" s="1"/>
  <c r="D47" i="47"/>
  <c r="I10" i="2"/>
  <c r="C7" i="12"/>
  <c r="D7" i="12" s="1"/>
  <c r="I16" i="2"/>
  <c r="I54" i="3"/>
  <c r="C41" i="13"/>
  <c r="D41" i="13" s="1"/>
  <c r="I34" i="4"/>
  <c r="I70" i="4" s="1"/>
  <c r="E14" i="1" s="1"/>
  <c r="C31" i="46"/>
  <c r="E31" i="46" s="1"/>
  <c r="B50" i="47"/>
  <c r="D50" i="47" s="1"/>
  <c r="D25" i="48"/>
  <c r="I67" i="4" l="1"/>
  <c r="D10" i="1"/>
  <c r="E11" i="1" s="1"/>
  <c r="I68" i="4"/>
  <c r="E12" i="1" s="1"/>
  <c r="D15" i="48"/>
  <c r="G67" i="13"/>
  <c r="G65" i="13"/>
  <c r="C67" i="13"/>
  <c r="D66" i="13" s="1"/>
  <c r="D9" i="13"/>
  <c r="D65" i="13" s="1"/>
  <c r="I69" i="4"/>
  <c r="E13" i="1" s="1"/>
  <c r="C66" i="13"/>
</calcChain>
</file>

<file path=xl/comments1.xml><?xml version="1.0" encoding="utf-8"?>
<comments xmlns="http://schemas.openxmlformats.org/spreadsheetml/2006/main">
  <authors>
    <author>slnswuser</author>
  </authors>
  <commentList>
    <comment ref="Q18" authorId="0" shapeId="0">
      <text>
        <r>
          <rPr>
            <b/>
            <sz val="8"/>
            <color indexed="81"/>
            <rFont val="Tahoma"/>
            <family val="2"/>
          </rPr>
          <t>slnswuser:</t>
        </r>
        <r>
          <rPr>
            <sz val="8"/>
            <color indexed="81"/>
            <rFont val="Tahoma"/>
            <family val="2"/>
          </rPr>
          <t xml:space="preserve">
Incorrect Sum. Counts only 1 item for multi volume reference sets.</t>
        </r>
      </text>
    </comment>
  </commentList>
</comments>
</file>

<file path=xl/sharedStrings.xml><?xml version="1.0" encoding="utf-8"?>
<sst xmlns="http://schemas.openxmlformats.org/spreadsheetml/2006/main" count="7687" uniqueCount="714">
  <si>
    <t>Note: Braidwood Branch Library belongs to Queanbeyan-Palerang but is serviced by Southern Tablelands Regional Library</t>
  </si>
  <si>
    <t>TABLE 1d - EXPENDITURE ON LIBRARY MATERIAL: BY LIBRARY SERVICE</t>
  </si>
  <si>
    <t>Total Items Acquired</t>
  </si>
  <si>
    <t xml:space="preserve">Expenditure on material per capita </t>
  </si>
  <si>
    <t>Library material % Adult fiction books</t>
  </si>
  <si>
    <t>QUEANBEYAN</t>
  </si>
  <si>
    <t>QUEANBEYAN - PALERANG</t>
  </si>
  <si>
    <t>Library Books-Print Resources (Capital)</t>
  </si>
  <si>
    <t>Library books-Non-Print Resources (Capital)</t>
  </si>
  <si>
    <t>Licensed Access to Electronic Resources</t>
  </si>
  <si>
    <t>Periodicals</t>
  </si>
  <si>
    <t>Other Non-Book Resources</t>
  </si>
  <si>
    <t>(as previously reported by Department of Local Government)</t>
  </si>
  <si>
    <t>Per capita</t>
  </si>
  <si>
    <t>Note: Culcairn &amp; Henty branch libraries belong to Upper Murray Regional Library but are serviced by Riverina Regional Library</t>
  </si>
  <si>
    <t xml:space="preserve">RIVERINA (R) </t>
  </si>
  <si>
    <t xml:space="preserve">Palerang </t>
  </si>
  <si>
    <t xml:space="preserve">Upper Lachlan </t>
  </si>
  <si>
    <t xml:space="preserve">Warrumbungle </t>
  </si>
  <si>
    <t xml:space="preserve">Mid-Western </t>
  </si>
  <si>
    <t>* Includes Local Priority Grant</t>
  </si>
  <si>
    <t>Port Macquarie-Hastings</t>
  </si>
  <si>
    <t xml:space="preserve">Expenidture on </t>
  </si>
  <si>
    <t>Salaries</t>
  </si>
  <si>
    <t>Library Material</t>
  </si>
  <si>
    <t>Upper Murray (NSW only)</t>
  </si>
  <si>
    <t>pop</t>
  </si>
  <si>
    <t>Total Serials</t>
  </si>
  <si>
    <t>Total Newspapers</t>
  </si>
  <si>
    <t>Adult Periodicals</t>
  </si>
  <si>
    <t>YA Periodicals</t>
  </si>
  <si>
    <t>Junior Periodicals</t>
  </si>
  <si>
    <t>Total Periodicals</t>
  </si>
  <si>
    <t xml:space="preserve">Goulburn Mulwaree </t>
  </si>
  <si>
    <t>Priority Grant</t>
  </si>
  <si>
    <t xml:space="preserve">  </t>
  </si>
  <si>
    <t>TABLE 1a - VOTED EXPENDITURE, SUBSIDY AND LOCAL PRIORITY GRANT</t>
  </si>
  <si>
    <t xml:space="preserve">                                          Region </t>
  </si>
  <si>
    <t>capita</t>
  </si>
  <si>
    <t>Councils are grouped into categories according to the Australian Classification of Local Government</t>
  </si>
  <si>
    <t>^ Subsidy includes Local Priority Grant.</t>
  </si>
  <si>
    <t>Local</t>
  </si>
  <si>
    <t xml:space="preserve">per week </t>
  </si>
  <si>
    <t xml:space="preserve"> Adult (over 65)</t>
  </si>
  <si>
    <t xml:space="preserve"> Adult (under 65)</t>
  </si>
  <si>
    <t>SOUTH WEST (R)</t>
  </si>
  <si>
    <t xml:space="preserve">Young Adult Fiction </t>
  </si>
  <si>
    <t xml:space="preserve">Junior Non Fiction </t>
  </si>
  <si>
    <t xml:space="preserve">Junior Fiction </t>
  </si>
  <si>
    <t xml:space="preserve">Picture Easy Non Fiction </t>
  </si>
  <si>
    <t xml:space="preserve">Picture Easy Fiction </t>
  </si>
  <si>
    <t>Computer Games</t>
  </si>
  <si>
    <t>Toys and Games</t>
  </si>
  <si>
    <t>Sheet Music</t>
  </si>
  <si>
    <t xml:space="preserve">Other Non Book </t>
  </si>
  <si>
    <t xml:space="preserve">ESL Literacy </t>
  </si>
  <si>
    <t xml:space="preserve">Large Print </t>
  </si>
  <si>
    <t>Community Languages</t>
  </si>
  <si>
    <t xml:space="preserve">Family History </t>
  </si>
  <si>
    <t xml:space="preserve">Local Studies </t>
  </si>
  <si>
    <t xml:space="preserve">Home Library Service </t>
  </si>
  <si>
    <t xml:space="preserve">Lending </t>
  </si>
  <si>
    <t xml:space="preserve">Non Lending </t>
  </si>
  <si>
    <t xml:space="preserve">Total </t>
  </si>
  <si>
    <t>Total Book Stock</t>
  </si>
  <si>
    <t xml:space="preserve"> Adult Non Fiction </t>
  </si>
  <si>
    <t xml:space="preserve"> Adult Fiction </t>
  </si>
  <si>
    <t xml:space="preserve"> Young Adult Non Fiction </t>
  </si>
  <si>
    <t xml:space="preserve"> Young Adult Fiction </t>
  </si>
  <si>
    <t xml:space="preserve"> Picture Easy Fiction </t>
  </si>
  <si>
    <t xml:space="preserve"> Junior Non Fiction </t>
  </si>
  <si>
    <t xml:space="preserve"> Junior Fiction </t>
  </si>
  <si>
    <t xml:space="preserve"> Picture Easy Non Fiction </t>
  </si>
  <si>
    <t>Language Learning Kits</t>
  </si>
  <si>
    <t>Pictures Including Photographs</t>
  </si>
  <si>
    <t>Music Recordings</t>
  </si>
  <si>
    <t xml:space="preserve"> CD ROMs</t>
  </si>
  <si>
    <t>Total Non Book Materials</t>
  </si>
  <si>
    <t xml:space="preserve"> Toys and Games</t>
  </si>
  <si>
    <t xml:space="preserve"> Sheet Music</t>
  </si>
  <si>
    <t xml:space="preserve"> Other Items</t>
  </si>
  <si>
    <t xml:space="preserve"> Other </t>
  </si>
  <si>
    <t xml:space="preserve"> Donations</t>
  </si>
  <si>
    <t>Total Items Discarded</t>
  </si>
  <si>
    <t>Total Registered Members</t>
  </si>
  <si>
    <t>Total Non-Resident Members</t>
  </si>
  <si>
    <t>Administration/Specialist Service Points</t>
  </si>
  <si>
    <t>Admin./Specialist Service Points hours per week</t>
  </si>
  <si>
    <t>Deposit Stations hours per week</t>
  </si>
  <si>
    <t>Total Staff</t>
  </si>
  <si>
    <t>Full Time Librarians</t>
  </si>
  <si>
    <t xml:space="preserve"> Full Time Library Technicians</t>
  </si>
  <si>
    <t xml:space="preserve"> Full Time Library Assistants</t>
  </si>
  <si>
    <t>Other Full Time Employees</t>
  </si>
  <si>
    <t>Total no. of Part Time Employees</t>
  </si>
  <si>
    <t>Total no. of Casual Employees</t>
  </si>
  <si>
    <t>This is the no. of hard copy adult periodicals only</t>
  </si>
  <si>
    <t xml:space="preserve">Literacy </t>
  </si>
  <si>
    <t>ESL/</t>
  </si>
  <si>
    <t xml:space="preserve"> History</t>
  </si>
  <si>
    <t>Family</t>
  </si>
  <si>
    <t xml:space="preserve"> Studies </t>
  </si>
  <si>
    <t xml:space="preserve"> Local</t>
  </si>
  <si>
    <t xml:space="preserve"> Service </t>
  </si>
  <si>
    <t xml:space="preserve">Large </t>
  </si>
  <si>
    <t xml:space="preserve"> Print</t>
  </si>
  <si>
    <t xml:space="preserve"> Home Lib.</t>
  </si>
  <si>
    <t xml:space="preserve">Young Adult </t>
  </si>
  <si>
    <t xml:space="preserve"> Junior </t>
  </si>
  <si>
    <t xml:space="preserve"> Community Groups/Institutions </t>
  </si>
  <si>
    <t>Other Service Outlets</t>
  </si>
  <si>
    <t>Other Service Outlets hours per week</t>
  </si>
  <si>
    <t>Total Admin./Specialist Service Points, Deposit Stations &amp; Other Service Outlets hours per week</t>
  </si>
  <si>
    <t xml:space="preserve"> How Collected</t>
  </si>
  <si>
    <t>10 years</t>
  </si>
  <si>
    <t xml:space="preserve">Greater Hume </t>
  </si>
  <si>
    <t xml:space="preserve">Gwydir </t>
  </si>
  <si>
    <t xml:space="preserve">Liverpool Plains </t>
  </si>
  <si>
    <t xml:space="preserve">Broken Hill  </t>
  </si>
  <si>
    <t xml:space="preserve">Campbelltown  </t>
  </si>
  <si>
    <t xml:space="preserve">Canterbury  </t>
  </si>
  <si>
    <t xml:space="preserve">Cessnock  </t>
  </si>
  <si>
    <t>Upper Murray (NSW Only)</t>
  </si>
  <si>
    <t>Leichhardt *</t>
  </si>
  <si>
    <t>South Sydney *</t>
  </si>
  <si>
    <t>Sydney *</t>
  </si>
  <si>
    <t>Adult Fiction</t>
  </si>
  <si>
    <t>Branch &amp; Mobile</t>
  </si>
  <si>
    <t xml:space="preserve">Central, </t>
  </si>
  <si>
    <t xml:space="preserve">The following statistics may not include data for all branches. </t>
  </si>
  <si>
    <t># Information Request Completion Rate (IRCR) data is collected over four weekly survey periods.</t>
  </si>
  <si>
    <t>CLARENCE  (R)</t>
  </si>
  <si>
    <t>Hours used</t>
  </si>
  <si>
    <t>Deposit Stations</t>
  </si>
  <si>
    <t>hours per week</t>
  </si>
  <si>
    <t>Branch</t>
  </si>
  <si>
    <t>CDROMs</t>
  </si>
  <si>
    <t>RICHMOND-UPPER CLARENCE (R )</t>
  </si>
  <si>
    <t>Population figures are from the estimated resident population of Local Government Areas</t>
  </si>
  <si>
    <t>Note: Be aware of overlaps in age groups eg 0-13, 13-18, 18-60</t>
  </si>
  <si>
    <t>Australian Library and Information Association (ALIA)</t>
  </si>
  <si>
    <t xml:space="preserve">          Expenditure *</t>
  </si>
  <si>
    <t xml:space="preserve">     Expenditure voted**</t>
  </si>
  <si>
    <t xml:space="preserve">Subsidy and </t>
  </si>
  <si>
    <t>TABLE 1b - EXPENDITURE and SUBSIDY: BY COUNCILS</t>
  </si>
  <si>
    <t>TABLE 1c - EXPENDITURE and SUBSIDY: BY LIBRARY SERVICE</t>
  </si>
  <si>
    <t xml:space="preserve">       Expenditure voted</t>
  </si>
  <si>
    <t xml:space="preserve">   Total</t>
  </si>
  <si>
    <t xml:space="preserve">   $</t>
  </si>
  <si>
    <t xml:space="preserve">  $</t>
  </si>
  <si>
    <t xml:space="preserve">                            Expenditure</t>
  </si>
  <si>
    <t xml:space="preserve">                         Expenditure voted</t>
  </si>
  <si>
    <t xml:space="preserve">Population </t>
  </si>
  <si>
    <t>Cat. UCC: Capital City</t>
  </si>
  <si>
    <t>Cat. UDS, UDM, UDL, UDV: Metropolitan Developed</t>
  </si>
  <si>
    <t>Cat. URS, URM, URL, URV: Regional Town/City</t>
  </si>
  <si>
    <t>Cat. UFS, UFM, UFL, UFV: Fringe</t>
  </si>
  <si>
    <t>Cat. RAS, RAM, RAL, RAV: Agricultural</t>
  </si>
  <si>
    <t>Cat. RTX, RTS, RTM, RTL: Remote</t>
  </si>
  <si>
    <t>Greater Hume</t>
  </si>
  <si>
    <t>Gwydir</t>
  </si>
  <si>
    <t>Liverpool Plains</t>
  </si>
  <si>
    <t>Palerang</t>
  </si>
  <si>
    <t>Upper Lachlan</t>
  </si>
  <si>
    <t>Warrumbungle</t>
  </si>
  <si>
    <t>Yass Valley</t>
  </si>
  <si>
    <t>Glen Innes Severn</t>
  </si>
  <si>
    <t>Clarence Valley</t>
  </si>
  <si>
    <t>Mid-Western</t>
  </si>
  <si>
    <t xml:space="preserve">Sydney  </t>
  </si>
  <si>
    <t xml:space="preserve">Leichhardt  </t>
  </si>
  <si>
    <t>Goulburn Mulwaree</t>
  </si>
  <si>
    <t xml:space="preserve">TAMWORTH REGIONAL </t>
  </si>
  <si>
    <t>LIVERPOOL PLAINS</t>
  </si>
  <si>
    <t>CLARENCE VALLEY</t>
  </si>
  <si>
    <t>WARRUMBUNGLE</t>
  </si>
  <si>
    <t>GWYDIR</t>
  </si>
  <si>
    <t xml:space="preserve">GOULBURN/MULWAREE </t>
  </si>
  <si>
    <t>UPPER LACHLAN</t>
  </si>
  <si>
    <t>YASS VALLEY</t>
  </si>
  <si>
    <t xml:space="preserve">GREATER HUME </t>
  </si>
  <si>
    <t>UPPER HUNTER</t>
  </si>
  <si>
    <t>CENTRAL MURRAY (R)</t>
  </si>
  <si>
    <t>PALERANG</t>
  </si>
  <si>
    <t>Botany Bay</t>
  </si>
  <si>
    <t>Grenfell</t>
  </si>
  <si>
    <t>South West</t>
  </si>
  <si>
    <t xml:space="preserve">Adult Non Fiction </t>
  </si>
  <si>
    <t xml:space="preserve">Adult Fiction </t>
  </si>
  <si>
    <t xml:space="preserve">Young Adult Non Fiction </t>
  </si>
  <si>
    <t xml:space="preserve">Bathurst </t>
  </si>
  <si>
    <t xml:space="preserve">Leichhardt </t>
  </si>
  <si>
    <t xml:space="preserve">North Sydney </t>
  </si>
  <si>
    <t xml:space="preserve">Queanbeyan </t>
  </si>
  <si>
    <t xml:space="preserve">Sydney </t>
  </si>
  <si>
    <t xml:space="preserve">Upper Hunter </t>
  </si>
  <si>
    <t>No. of items acquired divided by the population.</t>
  </si>
  <si>
    <t>A comparison of the number of items acquired and discarded.</t>
  </si>
  <si>
    <t>A comparison of the no. of items discarded and total stock</t>
  </si>
  <si>
    <t>The no. of staff who are eligible for professional membership of the</t>
  </si>
  <si>
    <t xml:space="preserve"> Service</t>
  </si>
  <si>
    <t>TABLE 1 - EXPENDITURE AND SUBSIDY</t>
  </si>
  <si>
    <t xml:space="preserve">Regional and Joint Library Services operated by two or more  councils.  </t>
  </si>
  <si>
    <t>Armidale Dumaresq</t>
  </si>
  <si>
    <t>Richmond Valley</t>
  </si>
  <si>
    <t>RICHMOND VALLEY</t>
  </si>
  <si>
    <t>SOUTH-WEST (R)</t>
  </si>
  <si>
    <t xml:space="preserve">            Expenditure</t>
  </si>
  <si>
    <t>Canada Bay</t>
  </si>
  <si>
    <t>Central West</t>
  </si>
  <si>
    <t>CENTRAL WEST (R)</t>
  </si>
  <si>
    <t>Subsidy^</t>
  </si>
  <si>
    <t>5 years</t>
  </si>
  <si>
    <t>% Library mat. purchased in last 5 years</t>
  </si>
  <si>
    <t>TOTAL</t>
  </si>
  <si>
    <t>Subsidy *</t>
  </si>
  <si>
    <t>Ku-Ring-Gai</t>
  </si>
  <si>
    <t xml:space="preserve">Bankstown  </t>
  </si>
  <si>
    <t xml:space="preserve">Blacktown  </t>
  </si>
  <si>
    <t xml:space="preserve">Blue Mountains  </t>
  </si>
  <si>
    <t xml:space="preserve">NEWCASTLE </t>
  </si>
  <si>
    <t xml:space="preserve">DUNGOG </t>
  </si>
  <si>
    <t>GLOUCESTER</t>
  </si>
  <si>
    <t xml:space="preserve">PORT STEPHENS </t>
  </si>
  <si>
    <t>NORTH WESTERN (R)</t>
  </si>
  <si>
    <t xml:space="preserve">WARREN </t>
  </si>
  <si>
    <t xml:space="preserve">BOGAN </t>
  </si>
  <si>
    <t xml:space="preserve">COONAMBLE </t>
  </si>
  <si>
    <t xml:space="preserve">GILGANDRA </t>
  </si>
  <si>
    <t xml:space="preserve">MOREE PLAINS </t>
  </si>
  <si>
    <t xml:space="preserve">BREWARRINA </t>
  </si>
  <si>
    <t xml:space="preserve">WALGETT </t>
  </si>
  <si>
    <t>RICHMOND-TWEED (R)</t>
  </si>
  <si>
    <t xml:space="preserve">LISMORE </t>
  </si>
  <si>
    <t xml:space="preserve">BALLINA </t>
  </si>
  <si>
    <t xml:space="preserve">BYRON </t>
  </si>
  <si>
    <t xml:space="preserve">TWEED </t>
  </si>
  <si>
    <t xml:space="preserve">KYOGLE </t>
  </si>
  <si>
    <t>RIVERINA (R)</t>
  </si>
  <si>
    <t xml:space="preserve">WAGGA WAGGA </t>
  </si>
  <si>
    <t xml:space="preserve">COOLAMON </t>
  </si>
  <si>
    <t xml:space="preserve">COOTAMUNDRA </t>
  </si>
  <si>
    <t xml:space="preserve">GUNDAGAI </t>
  </si>
  <si>
    <t>JUNEE</t>
  </si>
  <si>
    <t xml:space="preserve">LOCKHART </t>
  </si>
  <si>
    <t xml:space="preserve">TEMORA </t>
  </si>
  <si>
    <t xml:space="preserve">TUMUT </t>
  </si>
  <si>
    <t xml:space="preserve">YOUNG </t>
  </si>
  <si>
    <t xml:space="preserve">BOOROWA </t>
  </si>
  <si>
    <t xml:space="preserve">HARDEN </t>
  </si>
  <si>
    <t>SOUTHERN TABLELANDS (R)</t>
  </si>
  <si>
    <t xml:space="preserve">MUSWELLBROOK </t>
  </si>
  <si>
    <t>UPPER MURRAY (R) NSW only</t>
  </si>
  <si>
    <t xml:space="preserve">                                Region:</t>
  </si>
  <si>
    <t xml:space="preserve">COROWA </t>
  </si>
  <si>
    <t xml:space="preserve">TUMBARUMBA </t>
  </si>
  <si>
    <t xml:space="preserve">URANA </t>
  </si>
  <si>
    <t>INDIGO  (Vic S)</t>
  </si>
  <si>
    <t>TOWONG  (Vic S)</t>
  </si>
  <si>
    <t>WODONGA (Vic RC)</t>
  </si>
  <si>
    <t>WESTERN RIVERINA (R)</t>
  </si>
  <si>
    <t xml:space="preserve">GRIFFITH </t>
  </si>
  <si>
    <t xml:space="preserve">CARRATHOOL </t>
  </si>
  <si>
    <t xml:space="preserve">HAY </t>
  </si>
  <si>
    <t xml:space="preserve">JERILDERIE </t>
  </si>
  <si>
    <t xml:space="preserve">MURRUMBIDGEE </t>
  </si>
  <si>
    <t xml:space="preserve">NARRANDERA </t>
  </si>
  <si>
    <t>RYDE (J)</t>
  </si>
  <si>
    <t xml:space="preserve">RYDE </t>
  </si>
  <si>
    <t xml:space="preserve">HUNTERS HILL </t>
  </si>
  <si>
    <t>TABLE 8 SUMMARY OF COMPARATIVE STATISTICS</t>
  </si>
  <si>
    <t xml:space="preserve">NSW </t>
  </si>
  <si>
    <t>MEDIAN</t>
  </si>
  <si>
    <t>Expenditure per capita</t>
  </si>
  <si>
    <t>Expenditure on salaries per capita</t>
  </si>
  <si>
    <t>Library material</t>
  </si>
  <si>
    <t>Library material per capita</t>
  </si>
  <si>
    <t>Library material average cost</t>
  </si>
  <si>
    <t>Adult Periodical titles</t>
  </si>
  <si>
    <t>Acquisitions</t>
  </si>
  <si>
    <t>Acquisitions per capita</t>
  </si>
  <si>
    <t>Discards as % of acquisitions</t>
  </si>
  <si>
    <t>Discards as % of holdings</t>
  </si>
  <si>
    <t>Circulation per capita</t>
  </si>
  <si>
    <t>Turnover of stock (Circulation/holdings)</t>
  </si>
  <si>
    <t>Circulation per staff member</t>
  </si>
  <si>
    <t>Population per staff member</t>
  </si>
  <si>
    <t>Qualified Staff</t>
  </si>
  <si>
    <t>Population per qualified staff member</t>
  </si>
  <si>
    <t>TABLE 9 - POPULATION</t>
  </si>
  <si>
    <t>Central</t>
  </si>
  <si>
    <t xml:space="preserve">Total ILL requests </t>
  </si>
  <si>
    <t>Number</t>
  </si>
  <si>
    <t>%</t>
  </si>
  <si>
    <t>Total ILL requests</t>
  </si>
  <si>
    <t>sent to other lib.</t>
  </si>
  <si>
    <t>satisfied</t>
  </si>
  <si>
    <t>rec'd from other lib.</t>
  </si>
  <si>
    <t>total library lending stock to provide indication of stock use.</t>
  </si>
  <si>
    <t xml:space="preserve">Turnover of stock has been obtained by dividing the total circulation by the </t>
  </si>
  <si>
    <t>The total expenditure on library materials divided by the no. of acquisitions.</t>
  </si>
  <si>
    <t>NB: includes expenditure on periodicals and donations counted as acquisitions.</t>
  </si>
  <si>
    <t>A calculation of the percentage of library material purchased during:</t>
  </si>
  <si>
    <t>Last</t>
  </si>
  <si>
    <t>Port Stephens</t>
  </si>
  <si>
    <t>URL</t>
  </si>
  <si>
    <t>Shoalhaven</t>
  </si>
  <si>
    <t>Singleton</t>
  </si>
  <si>
    <t>Snowy River</t>
  </si>
  <si>
    <t>Temora</t>
  </si>
  <si>
    <t>Tenterfield</t>
  </si>
  <si>
    <t>Tumbarumba</t>
  </si>
  <si>
    <t>Tumut</t>
  </si>
  <si>
    <t>Tweed</t>
  </si>
  <si>
    <t>Uralla</t>
  </si>
  <si>
    <t>Urana</t>
  </si>
  <si>
    <t>Wagga Wagga</t>
  </si>
  <si>
    <t>Wakool</t>
  </si>
  <si>
    <t>Walcha</t>
  </si>
  <si>
    <t>Walgett</t>
  </si>
  <si>
    <t>Warren</t>
  </si>
  <si>
    <t>Weddin</t>
  </si>
  <si>
    <t>Wellington</t>
  </si>
  <si>
    <t>Wentworth</t>
  </si>
  <si>
    <t>Wingecarribee</t>
  </si>
  <si>
    <t>Young</t>
  </si>
  <si>
    <t xml:space="preserve">Subsidy </t>
  </si>
  <si>
    <t>SUMMARIES</t>
  </si>
  <si>
    <t xml:space="preserve">Service </t>
  </si>
  <si>
    <t>URBAN</t>
  </si>
  <si>
    <t>Max</t>
  </si>
  <si>
    <t>RURAL</t>
  </si>
  <si>
    <t>Burwood-Drummoyne</t>
  </si>
  <si>
    <t>Armidale-Dumaresq</t>
  </si>
  <si>
    <t>Central Murray</t>
  </si>
  <si>
    <t>Central Northern</t>
  </si>
  <si>
    <t>Clarence</t>
  </si>
  <si>
    <t>Glen Innes-Severn</t>
  </si>
  <si>
    <t>Grenfell-Weddin</t>
  </si>
  <si>
    <t>Macquarie</t>
  </si>
  <si>
    <t>Monaro</t>
  </si>
  <si>
    <t>North Western</t>
  </si>
  <si>
    <t>Northern</t>
  </si>
  <si>
    <t>Richmond-Tweed</t>
  </si>
  <si>
    <t>Richmond-Upper Clarence</t>
  </si>
  <si>
    <t>Riverina</t>
  </si>
  <si>
    <t>Southern Tablelands</t>
  </si>
  <si>
    <t>Upper Hunter</t>
  </si>
  <si>
    <t>Western Riverina</t>
  </si>
  <si>
    <t>Books</t>
  </si>
  <si>
    <t>Non-Books</t>
  </si>
  <si>
    <t>Serials</t>
  </si>
  <si>
    <t>Separate Collections</t>
  </si>
  <si>
    <t>Circulation</t>
  </si>
  <si>
    <t>Staff</t>
  </si>
  <si>
    <t>South-West</t>
  </si>
  <si>
    <t>Upper Murray</t>
  </si>
  <si>
    <t xml:space="preserve"> </t>
  </si>
  <si>
    <t>Branches</t>
  </si>
  <si>
    <t>NSW Total</t>
  </si>
  <si>
    <t>Terminals</t>
  </si>
  <si>
    <t>No. of bookings</t>
  </si>
  <si>
    <t>Central Library</t>
  </si>
  <si>
    <t>opening hours</t>
  </si>
  <si>
    <t>per week</t>
  </si>
  <si>
    <t>Mobile  Library</t>
  </si>
  <si>
    <t xml:space="preserve"> Libraries</t>
  </si>
  <si>
    <t>Mobile</t>
  </si>
  <si>
    <t>No. of</t>
  </si>
  <si>
    <t>Lending</t>
  </si>
  <si>
    <t>Non-lending</t>
  </si>
  <si>
    <t>Ref'ce</t>
  </si>
  <si>
    <t>Purchases</t>
  </si>
  <si>
    <t>TABLE 7 - REGIONAL AND JOINT LIBRARY SERVICES</t>
  </si>
  <si>
    <t>Total Expenditure voted</t>
  </si>
  <si>
    <t>per capita</t>
  </si>
  <si>
    <t xml:space="preserve">DENILIQUIN </t>
  </si>
  <si>
    <t xml:space="preserve">CONARGO </t>
  </si>
  <si>
    <t xml:space="preserve">MURRAY </t>
  </si>
  <si>
    <t>CENTRAL NORTHERN (R)</t>
  </si>
  <si>
    <t xml:space="preserve">NARRABRI </t>
  </si>
  <si>
    <t xml:space="preserve">URALLA </t>
  </si>
  <si>
    <t xml:space="preserve">WALCHA </t>
  </si>
  <si>
    <t xml:space="preserve">ORANGE </t>
  </si>
  <si>
    <t xml:space="preserve">BLAYNEY </t>
  </si>
  <si>
    <t xml:space="preserve">CABONNE </t>
  </si>
  <si>
    <t xml:space="preserve">COWRA </t>
  </si>
  <si>
    <t xml:space="preserve">FORBES </t>
  </si>
  <si>
    <t xml:space="preserve">BELLINGEN </t>
  </si>
  <si>
    <t xml:space="preserve">NAMBUCCA </t>
  </si>
  <si>
    <t>MACQUARIE (R)</t>
  </si>
  <si>
    <t xml:space="preserve">DUBBO </t>
  </si>
  <si>
    <t xml:space="preserve">NARROMINE </t>
  </si>
  <si>
    <t xml:space="preserve">WELLINGTON </t>
  </si>
  <si>
    <t>MONARO (R)</t>
  </si>
  <si>
    <t xml:space="preserve">COOMA-MONARO </t>
  </si>
  <si>
    <t xml:space="preserve">BOMBALA </t>
  </si>
  <si>
    <t xml:space="preserve">SNOWY RIVER </t>
  </si>
  <si>
    <t>NEWCASTLE (R)</t>
  </si>
  <si>
    <t>SUMMARY</t>
  </si>
  <si>
    <t>Councils are grouped into categories developed by the Grants Commission</t>
  </si>
  <si>
    <t>Library</t>
  </si>
  <si>
    <t>Service</t>
  </si>
  <si>
    <t>Population</t>
  </si>
  <si>
    <t xml:space="preserve">per </t>
  </si>
  <si>
    <t>per</t>
  </si>
  <si>
    <t>began</t>
  </si>
  <si>
    <t>Total</t>
  </si>
  <si>
    <t>$</t>
  </si>
  <si>
    <t>NSW TOTAL</t>
  </si>
  <si>
    <t>NSW Average</t>
  </si>
  <si>
    <t>NSW Median</t>
  </si>
  <si>
    <t>NSW Max</t>
  </si>
  <si>
    <t>NSW Min</t>
  </si>
  <si>
    <t>Average</t>
  </si>
  <si>
    <t>Median</t>
  </si>
  <si>
    <t>Min</t>
  </si>
  <si>
    <t>Operating</t>
  </si>
  <si>
    <t>Capital</t>
  </si>
  <si>
    <t>ACLG</t>
  </si>
  <si>
    <t>Expenditure</t>
  </si>
  <si>
    <t>Abrev.</t>
  </si>
  <si>
    <t>UDM</t>
  </si>
  <si>
    <t>Ashfield</t>
  </si>
  <si>
    <t>Auburn</t>
  </si>
  <si>
    <t>UDV</t>
  </si>
  <si>
    <t>Bankstown</t>
  </si>
  <si>
    <t>UFV</t>
  </si>
  <si>
    <t>Baulkham Hills</t>
  </si>
  <si>
    <t>Blacktown</t>
  </si>
  <si>
    <t>UFL</t>
  </si>
  <si>
    <t>Blue Mountains</t>
  </si>
  <si>
    <t>Botany</t>
  </si>
  <si>
    <t>UDS</t>
  </si>
  <si>
    <t>Burwood</t>
  </si>
  <si>
    <t>Camden</t>
  </si>
  <si>
    <t>Campbelltown</t>
  </si>
  <si>
    <t>Canterbury</t>
  </si>
  <si>
    <t>URM</t>
  </si>
  <si>
    <t>Cessnock</t>
  </si>
  <si>
    <t>Fairfield</t>
  </si>
  <si>
    <t>Gosford</t>
  </si>
  <si>
    <t>UFM</t>
  </si>
  <si>
    <t>Hawkesbury</t>
  </si>
  <si>
    <t>UDL</t>
  </si>
  <si>
    <t>Holroyd</t>
  </si>
  <si>
    <t>Hornsby</t>
  </si>
  <si>
    <t>Hunters Hill</t>
  </si>
  <si>
    <t>Hurstville</t>
  </si>
  <si>
    <t>URS</t>
  </si>
  <si>
    <t>Kiama</t>
  </si>
  <si>
    <t>Kogarah</t>
  </si>
  <si>
    <t>Ku-ring-gai</t>
  </si>
  <si>
    <t>URV</t>
  </si>
  <si>
    <t>Lake Macquarie</t>
  </si>
  <si>
    <t>Lane Cove</t>
  </si>
  <si>
    <t>Leichhardt</t>
  </si>
  <si>
    <t>Liverpool</t>
  </si>
  <si>
    <t>Maitland</t>
  </si>
  <si>
    <t>Manly</t>
  </si>
  <si>
    <t>Marrickville</t>
  </si>
  <si>
    <t>Mosman</t>
  </si>
  <si>
    <t>Newcastle</t>
  </si>
  <si>
    <t>North Sydney</t>
  </si>
  <si>
    <t>Parramatta</t>
  </si>
  <si>
    <t>Penrith</t>
  </si>
  <si>
    <t>Pittwater</t>
  </si>
  <si>
    <t>Queanbeyan</t>
  </si>
  <si>
    <t>Randwick</t>
  </si>
  <si>
    <t>Rockdale</t>
  </si>
  <si>
    <t>Ryde</t>
  </si>
  <si>
    <t>Shellharbour</t>
  </si>
  <si>
    <t>South Sydney</t>
  </si>
  <si>
    <t>Strathfield</t>
  </si>
  <si>
    <t>Sutherland</t>
  </si>
  <si>
    <t>UCC</t>
  </si>
  <si>
    <t>Sydney</t>
  </si>
  <si>
    <t>Warringah</t>
  </si>
  <si>
    <t>Waverley</t>
  </si>
  <si>
    <t>Willoughby</t>
  </si>
  <si>
    <t>Wollondilly</t>
  </si>
  <si>
    <t>Wollongong</t>
  </si>
  <si>
    <t>Woollahra</t>
  </si>
  <si>
    <t>Wyong</t>
  </si>
  <si>
    <t>Albury</t>
  </si>
  <si>
    <t>Ballina</t>
  </si>
  <si>
    <t>RAM</t>
  </si>
  <si>
    <t>Balranald</t>
  </si>
  <si>
    <t>Bathurst</t>
  </si>
  <si>
    <t>Bega Valley</t>
  </si>
  <si>
    <t>Bellingen</t>
  </si>
  <si>
    <t>RAL</t>
  </si>
  <si>
    <t>Berrigan</t>
  </si>
  <si>
    <t>Bland</t>
  </si>
  <si>
    <t>Blayney</t>
  </si>
  <si>
    <t>Bogan</t>
  </si>
  <si>
    <t>Bombala</t>
  </si>
  <si>
    <t>Boorowa</t>
  </si>
  <si>
    <t>Bourke</t>
  </si>
  <si>
    <t>Brewarrina</t>
  </si>
  <si>
    <t>Broken Hill</t>
  </si>
  <si>
    <t>Byron</t>
  </si>
  <si>
    <t>RAV</t>
  </si>
  <si>
    <t>Cabonne</t>
  </si>
  <si>
    <t>Carrathool</t>
  </si>
  <si>
    <t>RTL</t>
  </si>
  <si>
    <t>Cobar</t>
  </si>
  <si>
    <t>Coffs Harbour</t>
  </si>
  <si>
    <t>RAS</t>
  </si>
  <si>
    <t>Conargo</t>
  </si>
  <si>
    <t>Coolah</t>
  </si>
  <si>
    <t>Coolamon</t>
  </si>
  <si>
    <t>Cooma-Monaro</t>
  </si>
  <si>
    <t>Coonamble</t>
  </si>
  <si>
    <t>Cootamundra</t>
  </si>
  <si>
    <t>Corowa</t>
  </si>
  <si>
    <t>Cowra</t>
  </si>
  <si>
    <t>Deniliquin</t>
  </si>
  <si>
    <t>Dubbo</t>
  </si>
  <si>
    <t>Dungog</t>
  </si>
  <si>
    <t>Eurobodalla</t>
  </si>
  <si>
    <t>Forbes</t>
  </si>
  <si>
    <t>Gilgandra</t>
  </si>
  <si>
    <t>Gloucester</t>
  </si>
  <si>
    <t>Great Lakes</t>
  </si>
  <si>
    <t>Greater Taree</t>
  </si>
  <si>
    <t>Griffith</t>
  </si>
  <si>
    <t>Gundagai</t>
  </si>
  <si>
    <t>Gunnedah</t>
  </si>
  <si>
    <t>Guyra</t>
  </si>
  <si>
    <t>Harden</t>
  </si>
  <si>
    <t>Hastings</t>
  </si>
  <si>
    <t>Hay</t>
  </si>
  <si>
    <t>Inverell</t>
  </si>
  <si>
    <t>Jerilderie</t>
  </si>
  <si>
    <t>Junee</t>
  </si>
  <si>
    <t>Kempsey</t>
  </si>
  <si>
    <t>Kyogle</t>
  </si>
  <si>
    <t>Lachlan</t>
  </si>
  <si>
    <t>Leeton</t>
  </si>
  <si>
    <t>Lismore</t>
  </si>
  <si>
    <t>Lithgow</t>
  </si>
  <si>
    <t>Lockhart</t>
  </si>
  <si>
    <t>Moree Plains</t>
  </si>
  <si>
    <t>Mudgee</t>
  </si>
  <si>
    <t>Murray</t>
  </si>
  <si>
    <t>Murrumbidgee</t>
  </si>
  <si>
    <t>Muswellbrook</t>
  </si>
  <si>
    <t>Nambucca</t>
  </si>
  <si>
    <t>Narrabri</t>
  </si>
  <si>
    <t>Narrandera</t>
  </si>
  <si>
    <t>Narromine</t>
  </si>
  <si>
    <t>Oberon</t>
  </si>
  <si>
    <t>Orange</t>
  </si>
  <si>
    <t>Parkes</t>
  </si>
  <si>
    <t>This page has been intentionally left blank</t>
  </si>
  <si>
    <t>* Council does not capitalise their book collection</t>
  </si>
  <si>
    <t>QUEANBEYAN-PALERANG</t>
  </si>
  <si>
    <t xml:space="preserve">Graphic Novels </t>
  </si>
  <si>
    <t>Language  learning kits</t>
  </si>
  <si>
    <t>Music  Recordings</t>
  </si>
  <si>
    <t>Audio Books: spoken word CD's, tapes,audio ebooks</t>
  </si>
  <si>
    <t>DVDs, Video and Film</t>
  </si>
  <si>
    <t>Hills, The</t>
  </si>
  <si>
    <t>E Books</t>
  </si>
  <si>
    <t>Graphic</t>
  </si>
  <si>
    <t>Novels</t>
  </si>
  <si>
    <t>The council which administers the service is listed first.</t>
  </si>
  <si>
    <t xml:space="preserve"> included in this table.</t>
  </si>
  <si>
    <t xml:space="preserve">In previous years the age has been calculated by comparing the total number of items purchased over the last 5 years and the last 10 years with the total current stock. See note on page xxi </t>
  </si>
  <si>
    <t>In 2008/09 the methodology used to calculate the age of material was revised to improve accuracy of the data collected in this area. The data presented in Age of Library Material is now based on the number of items purchased in the last 5 years and the last 10 years according to the date the material was acquired by the library as reported by the library’s Library Management System.</t>
  </si>
  <si>
    <t xml:space="preserve">Upper Murray (NSW Only) </t>
  </si>
  <si>
    <t xml:space="preserve">Albury </t>
  </si>
  <si>
    <t xml:space="preserve">Tamworth </t>
  </si>
  <si>
    <t>Note: This table provides data on the no. of serial subscriptions - for data relating to the no. of serial issues please use</t>
  </si>
  <si>
    <t>Bibliostat connect.</t>
  </si>
  <si>
    <t>access to electronic resources.</t>
  </si>
  <si>
    <t xml:space="preserve">Note: See table 1d for breakdown expenditure on library material. Prior to 2009/10 this table excluded licensed </t>
  </si>
  <si>
    <t>Note: Prior to 2009/10 this table excluded licensed access to electronic resources.</t>
  </si>
  <si>
    <t>2011/2012</t>
  </si>
  <si>
    <t xml:space="preserve">                          July 2011-June 2012</t>
  </si>
  <si>
    <t>Hills, The  **</t>
  </si>
  <si>
    <t>** Council does not capitalise library book collection</t>
  </si>
  <si>
    <t xml:space="preserve">Hills, The </t>
  </si>
  <si>
    <t>Mobiles</t>
  </si>
  <si>
    <t>* Please note this includes 1,248 Ebook titles available through NSW.net databases</t>
  </si>
  <si>
    <t>E Books*</t>
  </si>
  <si>
    <t>DVDs, Video and Film**</t>
  </si>
  <si>
    <t>** Please note this includes 3,619 video titles available through NSW.net databases</t>
  </si>
  <si>
    <t>Total Online Serials#</t>
  </si>
  <si>
    <t>** Please note this includes 3,619 video titles through NSW.net databases available in each library</t>
  </si>
  <si>
    <t>* Please note this includes 1,248 Ebook titles through NSW.net databases available in each library</t>
  </si>
  <si>
    <t># Please note this includes 6,610 online subscription titles through NSW.net databases available in each library</t>
  </si>
  <si>
    <t>2012/2013</t>
  </si>
  <si>
    <t xml:space="preserve">* Expenditure 2011/12 includes capital  and recurrent expenditure as well as all State Government monies. </t>
  </si>
  <si>
    <t>** Expenditure Voted 2012/13 excludes State Government monies.</t>
  </si>
  <si>
    <t>Jul 11-Jun 12</t>
  </si>
  <si>
    <t>2011/2012*</t>
  </si>
  <si>
    <t>* Breakdown of Subsidy and Local Priority Grant available in 2010/11 PLS Statistics</t>
  </si>
  <si>
    <t>Voted expenditure is for July 2012 to June 2013</t>
  </si>
  <si>
    <t>Population 2011</t>
  </si>
  <si>
    <t>Total Expenditure Voted July 2012 to June 2013</t>
  </si>
  <si>
    <t>Subsidy 2012/13</t>
  </si>
  <si>
    <t>Local Priority Grant 2012/13</t>
  </si>
  <si>
    <t>Subsidy &amp; Local Priority Grant 2012/13</t>
  </si>
  <si>
    <t xml:space="preserve">              2011/2012</t>
  </si>
  <si>
    <t xml:space="preserve">            2012/2013</t>
  </si>
  <si>
    <t xml:space="preserve">                          July 2012-June 2013</t>
  </si>
  <si>
    <t>2012-2013</t>
  </si>
  <si>
    <t>TABLE 2 - CIRCULATION JULY 2011 TO JUNE 2012</t>
  </si>
  <si>
    <t>TABLE 2a - CIRCULATION BREAKDOWN BY FORMAT JULY 2011 - JUNE 2012</t>
  </si>
  <si>
    <t>TABLE 2b - CIRCULATION: BOOKS BY CATEGORY JULY 2011 - JUNE 2012</t>
  </si>
  <si>
    <t>TABLE 2c - CIRCULATION OF NON-BOOK MATERIALS JULY 2011 - JUNE 2012</t>
  </si>
  <si>
    <t>TABLE 2d - CIRCULATION OF SEPARATE COLLECTIONS JULY 2011 - JUNE 2012</t>
  </si>
  <si>
    <t>TABLE 2e - CIRCULATION BY COUNCIL JULY 2011 - JUNE 2012</t>
  </si>
  <si>
    <t>TABLE 3 - TOTAL STOCK AS AT JUNE 2012</t>
  </si>
  <si>
    <t>TABLE 3a - TOTAL BOOKSTOCK AS AT JUNE 2012</t>
  </si>
  <si>
    <t>TABLE 3b - TOTAL OF NON-BOOK MATERIAL AS AT JUNE 2012</t>
  </si>
  <si>
    <t>TABLE 3c - TOTAL SERIALS AS AT JUNE 2012</t>
  </si>
  <si>
    <t>TABLE 3d - SEPARATE COLLECTIONS AS AT JUNE 2012</t>
  </si>
  <si>
    <t>TABLE 3e - ACQUISITIONS AND DISCARDS JULY 2011 - JUNE 2012</t>
  </si>
  <si>
    <t>TABLE 4 - REGISTERED MEMBERS JULY 2011 - JUNE 2012</t>
  </si>
  <si>
    <t>TABLE 4a - NON-RESIDENT MEMBERS BY COUNCIL JULY 2011 - JUNE 2012</t>
  </si>
  <si>
    <t>TABLE 5 - SERVICE POINTS AND HOURS OF OPENING AS AT JUNE 2012</t>
  </si>
  <si>
    <t>TABLE 5a - SERVICE POINTS  AND HOURS OF OPENING AS AT JUNE 2012</t>
  </si>
  <si>
    <t>TABLE 6 - FULL-TIME and PART-TIME LIBRARY STAFF AS AT JUNE 2012</t>
  </si>
  <si>
    <t>for 2012/2013</t>
  </si>
  <si>
    <t>at 30 June 2011, supplied by the Australian Bureau of Statistics.</t>
  </si>
  <si>
    <t>TABLE 10 - TOTAL EXPENDITURE 2011/12</t>
  </si>
  <si>
    <t>Total actual expenditure for the period July 2011 - June 2012</t>
  </si>
  <si>
    <t>TABLE 10a - EXPENDITURE PER CAPITA 2011/12</t>
  </si>
  <si>
    <t>TABLE 10b - EXPENDITURE ON SALARIES PER CAPITA 2011/12</t>
  </si>
  <si>
    <t>TABLE 10c - EXPENDITURE ON LIBRARY MATERIAL PER CAPITA 2011/12</t>
  </si>
  <si>
    <t>TABLE 11 - LIBRARY MATERIAL AS AT JUNE 2012</t>
  </si>
  <si>
    <t>Stock figures as at June 2012</t>
  </si>
  <si>
    <t>TABLE 11a - LIBRARY MATERIAL PER CAPITA 2011/12</t>
  </si>
  <si>
    <t>TABLE 11b - AVERAGE COST OF LIBRARY MATERIAL 2011/12</t>
  </si>
  <si>
    <t>TABLE 11c - AGE OF LIBRARY MATERIAL 2011/12</t>
  </si>
  <si>
    <t>TABLE 13 - ADULT PERIODICAL TITLES AS AT JUNE 2012</t>
  </si>
  <si>
    <t>TABLE 14 - ACQUISITIONS 2011/12</t>
  </si>
  <si>
    <t>No. of items acquired July 2011 - June 2012</t>
  </si>
  <si>
    <t>TABLE 14a- ACQUISITIONS PER CAPITA 2011/12</t>
  </si>
  <si>
    <t>TABLE 15 - DISCARDS AS % OF ACQUISITIONS 2011/12</t>
  </si>
  <si>
    <t>TABLE 15a - DISCARDS AS % OF TOTAL STOCK 2011/12</t>
  </si>
  <si>
    <t>TABLE 16 - CIRCULATION OF LIBRARY MATERIALS 2011/12</t>
  </si>
  <si>
    <t>TABLE 16a - CIRCULATION PER CAPITA 2011/12</t>
  </si>
  <si>
    <t>TABLE 16b - TURNOVER OF STOCK 2011/12</t>
  </si>
  <si>
    <t>TABLE 16c - CIRCULATION PER STAFF MEMBER 2011/12</t>
  </si>
  <si>
    <t>TABLE 17 - TOTAL STAFF AS AT JUNE 2012</t>
  </si>
  <si>
    <t>Number of staff employed as at June 2012</t>
  </si>
  <si>
    <t>TABLE 17a - POPULATION PER STAFF MEMBER 2011/12</t>
  </si>
  <si>
    <t>TABLE 17b - TOTAL QUALIFIED STAFF AS AT JUNE 2012</t>
  </si>
  <si>
    <t>TABLE 17c - POPULATION PER QUALIFIED STAFF MEMBER 2011/12</t>
  </si>
  <si>
    <t>TABLE 18 - DOCUMENT DELIVERY 2011/12</t>
  </si>
  <si>
    <t>TABLE 19 - LIBRARY VISITS 2011/12</t>
  </si>
  <si>
    <t>TABLE 20 - INTERNET ACCESS FOR THE PUBLIC 2011/12</t>
  </si>
  <si>
    <t>TABLE 21 - TOTAL INFORMATION REQUESTS 2011/12</t>
  </si>
  <si>
    <t>**</t>
  </si>
  <si>
    <t>***</t>
  </si>
  <si>
    <t>*** Excludes overheads</t>
  </si>
  <si>
    <t>** Includes cost of new library building, refurbishment of a branch library &amp; implementation of RFID</t>
  </si>
  <si>
    <t>****</t>
  </si>
  <si>
    <t>nil</t>
  </si>
  <si>
    <t>*</t>
  </si>
  <si>
    <t>****Excludes overheads &amp; depreciation</t>
  </si>
  <si>
    <t xml:space="preserve">         Regional Library Agreement ended  30/6/12</t>
  </si>
  <si>
    <t>Central Northern  **</t>
  </si>
  <si>
    <t>Clarence ***</t>
  </si>
  <si>
    <t xml:space="preserve">    Clarence Regional figures incl. Nambucca for Population &amp; Total Expenditure 2011/12. Nambucca's population is 19,416.</t>
  </si>
  <si>
    <t>** $ 66,600 spent from operating expenses as a contribution to Mid-North Coast Co-operative for book resources.</t>
  </si>
  <si>
    <t>*** Nambucca Council has withdrawn from Clarence Regional as of July 2012 &amp; now operates as a stand alone library service.</t>
  </si>
  <si>
    <t>Southern Tablelands ****</t>
  </si>
  <si>
    <t>Goulburn Mulwaree ****</t>
  </si>
  <si>
    <t>Nambucca ***</t>
  </si>
  <si>
    <t>Upper Lachlan ****</t>
  </si>
  <si>
    <t>Yass Valley ****</t>
  </si>
  <si>
    <t xml:space="preserve">Clarence </t>
  </si>
  <si>
    <t xml:space="preserve">Upper Murray (Region) </t>
  </si>
  <si>
    <t xml:space="preserve">Central Northern </t>
  </si>
  <si>
    <t>Upper Hunter Network</t>
  </si>
  <si>
    <t>Counters</t>
  </si>
  <si>
    <t>Sampling</t>
  </si>
  <si>
    <t>UPPER HUNTER NETWORK (R)</t>
  </si>
  <si>
    <t>UPPER HUNTER NETWORK  (R)</t>
  </si>
  <si>
    <t>North West Slopes &amp; Plains **</t>
  </si>
  <si>
    <t>North West Slopes &amp; Plains</t>
  </si>
  <si>
    <t>NORTH WEST SLOPES &amp; PLAINS (R)</t>
  </si>
  <si>
    <r>
      <t>Note</t>
    </r>
    <r>
      <rPr>
        <b/>
        <sz val="8"/>
        <rFont val="Arial"/>
        <family val="2"/>
      </rPr>
      <t>: The Victorian Councils for Upper Murray total 1,579 but are not included in this table.</t>
    </r>
  </si>
  <si>
    <t>Note: The Victorian Councils for Upper Murray total 301,677 but are not</t>
  </si>
  <si>
    <t xml:space="preserve">** Gwydir Council has withdrawn from North West Slopes &amp; Plains and joined with Central Northern as of July 2012. North West Slopes &amp; </t>
  </si>
  <si>
    <t xml:space="preserve">  Plains figures incl. Gwydir for Population &amp; Total Exp. 2011/12. Central Northern figures incl. Gwydir in Exp. Voted &amp; Subsidy 2012/13.</t>
  </si>
  <si>
    <t xml:space="preserve">**** Southern Tablelands Regional Library Service ended on 30 July 2012. Goulburn Mulwaree, Upper Lachlan &amp; Yass Valley  </t>
  </si>
  <si>
    <t xml:space="preserve">       now operate as stand alone library services.</t>
  </si>
  <si>
    <t xml:space="preserve">Central Northern  </t>
  </si>
  <si>
    <t xml:space="preserve">North West Slopes &amp; Plains </t>
  </si>
  <si>
    <t xml:space="preserve">Southern Tablelands </t>
  </si>
  <si>
    <t>Library Service</t>
  </si>
  <si>
    <t>Subsidy &amp; LPG 2012/13</t>
  </si>
  <si>
    <t>Total Exp Voted Jul 2012 to Jun 2013</t>
  </si>
  <si>
    <t>Total Exp Jul 2011-Jun 2012</t>
  </si>
  <si>
    <t>Woollahra **</t>
  </si>
  <si>
    <t>Upper Murray *</t>
  </si>
  <si>
    <t>* Upper Murray Central Library is the Wodonga branch in Victoria</t>
  </si>
  <si>
    <t>**Paddington Branch Library is a joint library service of Sydney and Woollahra, in this table branch and hours are counted in Woollahra</t>
  </si>
  <si>
    <t>TABLE 22 - LIBRARY PROGRAMS 2011/12</t>
  </si>
  <si>
    <t>Programs</t>
  </si>
  <si>
    <t>Attendance</t>
  </si>
  <si>
    <t>Total number of programs &amp; attendance offered by public libraries</t>
  </si>
  <si>
    <t>The State Library of NSW collects public library statistics in support of the Library Council of NSW‘s duty to make careful inquiry into the administration and management of local libraries provided by local authorities which have adopted the Library Act 1939 (s5 Library Act 1939).</t>
  </si>
  <si>
    <t>All NSW local government authorities (councils) have adopted the Library Act 1939, and all but one provide public library services to their communities.</t>
  </si>
  <si>
    <t>In 2011/12 there were 99 library services, including stand alone libraries and regional or joint libraries where up to eight local councils have entered into a written agreement to provide combined services.</t>
  </si>
  <si>
    <t>In addition to the 98 central library buildings there were 276# branch libraries. There were also 69 deposit stations/other service outlets, 36 administration/specialist service points and 22 mobile libraries operated by the library services, providing services to remote and isolated communities.</t>
  </si>
  <si>
    <t>NSW public library statistical measures have been gathered, collated and published by the State Library of New South Wales since 1973, producing a significant body of material for comparative purposes. This issue of Public Library Statistics has been produced from the reports provided to the State Library of New South Wales by local councils for the period July 2011 to June 2012.</t>
  </si>
  <si>
    <t>Public Library Statistics 2011/12</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</si>
</sst>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 #,##0.00_-;_-* &quot;-&quot;??_-;_-@_-"/>
    <numFmt numFmtId="164" formatCode="&quot;$&quot;#,##0.00_);\(&quot;$&quot;#,##0.00\)"/>
    <numFmt numFmtId="165" formatCode="_(&quot;$&quot;* #,##0.00_);_(&quot;$&quot;* \(#,##0.00\);_(&quot;$&quot;* &quot;-&quot;??_);_(@_)"/>
    <numFmt numFmtId="166" formatCode="_(* #,##0.00_);_(* \(#,##0.00\);_(* &quot;-&quot;??_);_(@_)"/>
    <numFmt numFmtId="167" formatCode="_(* #,##0.0_);_(* \(#,##0.0\);_(* &quot;-&quot;??_);_(@_)"/>
    <numFmt numFmtId="168" formatCode="_(* #,##0_);_(* \(#,##0\);_(* &quot;-&quot;??_);_(@_)"/>
    <numFmt numFmtId="169" formatCode="_-&quot;$&quot;* #,##0_-;\-&quot;$&quot;* #,##0_-;_-&quot;$&quot;* &quot;-&quot;??_-;_-@_-"/>
    <numFmt numFmtId="170" formatCode="_-* #,##0_-;\-* #,##0_-;_-* &quot;-&quot;??_-;_-@_-"/>
    <numFmt numFmtId="171" formatCode="General_)"/>
    <numFmt numFmtId="172" formatCode="&quot;$&quot;#,##0.00"/>
    <numFmt numFmtId="173" formatCode="_(&quot;$&quot;* #,##0_);_(&quot;$&quot;* \(#,##0\);_(&quot;$&quot;* &quot;-&quot;??_);_(@_)"/>
  </numFmts>
  <fonts count="62">
    <font>
      <sz val="10"/>
      <name val="Arial"/>
    </font>
    <font>
      <b/>
      <sz val="10"/>
      <name val="Arial"/>
    </font>
    <font>
      <b/>
      <i/>
      <sz val="10"/>
      <name val="Arial"/>
    </font>
    <font>
      <sz val="10"/>
      <name val="Arial"/>
      <family val="2"/>
    </font>
    <font>
      <sz val="9"/>
      <name val="Arial"/>
      <family val="2"/>
    </font>
    <font>
      <sz val="8"/>
      <name val="Arial"/>
      <family val="2"/>
    </font>
    <font>
      <b/>
      <sz val="9"/>
      <name val="Arial"/>
      <family val="2"/>
    </font>
    <font>
      <b/>
      <sz val="9"/>
      <name val="Arial"/>
      <family val="2"/>
    </font>
    <font>
      <b/>
      <i/>
      <sz val="9"/>
      <name val="Arial"/>
      <family val="2"/>
    </font>
    <font>
      <b/>
      <sz val="8"/>
      <name val="Arial"/>
      <family val="2"/>
    </font>
    <font>
      <b/>
      <sz val="8"/>
      <name val="Arial"/>
      <family val="2"/>
    </font>
    <font>
      <b/>
      <i/>
      <sz val="8"/>
      <name val="Arial"/>
      <family val="2"/>
    </font>
    <font>
      <b/>
      <sz val="11"/>
      <name val="Arial"/>
      <family val="2"/>
    </font>
    <font>
      <b/>
      <sz val="10"/>
      <name val="Arial"/>
      <family val="2"/>
    </font>
    <font>
      <b/>
      <sz val="11"/>
      <name val="Arial"/>
      <family val="2"/>
    </font>
    <font>
      <sz val="8"/>
      <name val="Geneva"/>
    </font>
    <font>
      <sz val="10"/>
      <color indexed="8"/>
      <name val="MS Sans Serif"/>
      <family val="2"/>
    </font>
    <font>
      <sz val="8"/>
      <color indexed="8"/>
      <name val="Arial"/>
      <family val="2"/>
    </font>
    <font>
      <sz val="10"/>
      <color indexed="8"/>
      <name val="Arial"/>
      <family val="2"/>
    </font>
    <font>
      <b/>
      <sz val="8"/>
      <color indexed="8"/>
      <name val="Arial"/>
      <family val="2"/>
    </font>
    <font>
      <sz val="10"/>
      <name val="Arial"/>
      <family val="2"/>
    </font>
    <font>
      <b/>
      <i/>
      <sz val="10"/>
      <color indexed="8"/>
      <name val="Arial"/>
      <family val="2"/>
    </font>
    <font>
      <b/>
      <i/>
      <sz val="10"/>
      <name val="Arial"/>
      <family val="2"/>
    </font>
    <font>
      <b/>
      <sz val="9"/>
      <name val="Geneva"/>
    </font>
    <font>
      <sz val="9"/>
      <name val="Geneva"/>
    </font>
    <font>
      <sz val="8"/>
      <name val="Arial"/>
      <family val="2"/>
    </font>
    <font>
      <b/>
      <i/>
      <sz val="10"/>
      <color indexed="8"/>
      <name val="Arial"/>
      <family val="2"/>
    </font>
    <font>
      <b/>
      <sz val="11"/>
      <name val="Geneva"/>
    </font>
    <font>
      <b/>
      <i/>
      <sz val="9"/>
      <name val="Arial"/>
      <family val="2"/>
    </font>
    <font>
      <b/>
      <i/>
      <sz val="9"/>
      <color indexed="8"/>
      <name val="Arial"/>
      <family val="2"/>
    </font>
    <font>
      <i/>
      <sz val="10"/>
      <name val="Arial"/>
      <family val="2"/>
    </font>
    <font>
      <i/>
      <sz val="8"/>
      <name val="Arial"/>
      <family val="2"/>
    </font>
    <font>
      <u/>
      <sz val="10"/>
      <color indexed="12"/>
      <name val="Arial"/>
      <family val="2"/>
    </font>
    <font>
      <b/>
      <sz val="8"/>
      <color indexed="81"/>
      <name val="Tahoma"/>
      <family val="2"/>
    </font>
    <font>
      <sz val="8"/>
      <color indexed="81"/>
      <name val="Tahoma"/>
      <family val="2"/>
    </font>
    <font>
      <sz val="8"/>
      <color indexed="10"/>
      <name val="Arial"/>
      <family val="2"/>
    </font>
    <font>
      <b/>
      <i/>
      <sz val="8"/>
      <color indexed="10"/>
      <name val="Arial"/>
      <family val="2"/>
    </font>
    <font>
      <sz val="10"/>
      <color indexed="10"/>
      <name val="Arial"/>
      <family val="2"/>
    </font>
    <font>
      <b/>
      <i/>
      <sz val="9"/>
      <color indexed="10"/>
      <name val="Arial"/>
      <family val="2"/>
    </font>
    <font>
      <u/>
      <sz val="8"/>
      <color indexed="12"/>
      <name val="Arial"/>
      <family val="2"/>
    </font>
    <font>
      <b/>
      <i/>
      <sz val="8"/>
      <color indexed="8"/>
      <name val="Arial"/>
      <family val="2"/>
    </font>
    <font>
      <sz val="14"/>
      <color indexed="10"/>
      <name val="Arial"/>
      <family val="2"/>
    </font>
    <font>
      <b/>
      <i/>
      <sz val="14"/>
      <color indexed="10"/>
      <name val="Arial"/>
      <family val="2"/>
    </font>
    <font>
      <b/>
      <sz val="12"/>
      <name val="Arial"/>
      <family val="2"/>
    </font>
    <font>
      <b/>
      <i/>
      <sz val="14"/>
      <name val="Arial"/>
      <family val="2"/>
    </font>
    <font>
      <b/>
      <sz val="10"/>
      <name val="Geneva"/>
    </font>
    <font>
      <i/>
      <sz val="9"/>
      <name val="Arial"/>
      <family val="2"/>
    </font>
    <font>
      <b/>
      <sz val="12"/>
      <color indexed="8"/>
      <name val="Arial"/>
      <family val="2"/>
    </font>
    <font>
      <sz val="9"/>
      <name val="Arial"/>
      <family val="2"/>
    </font>
    <font>
      <sz val="8"/>
      <color indexed="8"/>
      <name val="Arial"/>
      <family val="2"/>
    </font>
    <font>
      <sz val="8"/>
      <color indexed="10"/>
      <name val="Arial"/>
      <family val="2"/>
    </font>
    <font>
      <b/>
      <i/>
      <sz val="8"/>
      <name val="Arial"/>
      <family val="2"/>
    </font>
    <font>
      <b/>
      <sz val="8"/>
      <name val="Geneva"/>
    </font>
    <font>
      <i/>
      <sz val="8"/>
      <color indexed="10"/>
      <name val="Arial"/>
      <family val="2"/>
    </font>
    <font>
      <b/>
      <sz val="8"/>
      <color indexed="10"/>
      <name val="Arial"/>
      <family val="2"/>
    </font>
    <font>
      <i/>
      <sz val="8"/>
      <color indexed="8"/>
      <name val="Arial"/>
      <family val="2"/>
    </font>
    <font>
      <b/>
      <sz val="10"/>
      <name val="Arial"/>
      <family val="2"/>
    </font>
    <font>
      <sz val="8"/>
      <name val="Arial"/>
      <family val="2"/>
    </font>
    <font>
      <sz val="8"/>
      <color indexed="8"/>
      <name val="Arial"/>
      <family val="2"/>
    </font>
    <font>
      <sz val="10"/>
      <name val="Arial"/>
      <family val="2"/>
    </font>
    <font>
      <b/>
      <i/>
      <sz val="9"/>
      <name val="Arial"/>
      <family val="2"/>
    </font>
    <font>
      <b/>
      <sz val="20"/>
      <name val="Arial"/>
      <family val="2"/>
    </font>
  </fonts>
  <fills count="4">
    <fill>
      <patternFill patternType="none"/>
    </fill>
    <fill>
      <patternFill patternType="gray125"/>
    </fill>
    <fill>
      <patternFill patternType="solid">
        <fgColor indexed="22"/>
        <bgColor indexed="8"/>
      </patternFill>
    </fill>
    <fill>
      <patternFill patternType="solid">
        <fgColor theme="4" tint="0.79998168889431442"/>
        <bgColor indexed="64"/>
      </patternFill>
    </fill>
  </fills>
  <borders count="2">
    <border>
      <left/>
      <right/>
      <top/>
      <bottom/>
      <diagonal/>
    </border>
    <border>
      <left/>
      <right/>
      <top/>
      <bottom style="thin">
        <color indexed="64"/>
      </bottom>
      <diagonal/>
    </border>
  </borders>
  <cellStyleXfs count="43">
    <xf numFmtId="0" fontId="0" fillId="0" borderId="0"/>
    <xf numFmtId="166" fontId="3" fillId="0" borderId="0" applyFont="0" applyFill="0" applyBorder="0" applyAlignment="0" applyProtection="0"/>
    <xf numFmtId="165" fontId="3" fillId="0" borderId="0" applyFont="0" applyFill="0" applyBorder="0" applyAlignment="0" applyProtection="0"/>
    <xf numFmtId="0" fontId="32" fillId="0" borderId="0" applyNumberFormat="0" applyFill="0" applyBorder="0" applyAlignment="0" applyProtection="0">
      <alignment vertical="top"/>
      <protection locked="0"/>
    </xf>
    <xf numFmtId="0" fontId="16" fillId="0" borderId="0"/>
    <xf numFmtId="0" fontId="18" fillId="0" borderId="0"/>
    <xf numFmtId="0" fontId="16" fillId="0" borderId="0"/>
    <xf numFmtId="0" fontId="18" fillId="0" borderId="0"/>
    <xf numFmtId="0" fontId="16" fillId="0" borderId="0"/>
    <xf numFmtId="0" fontId="18" fillId="0" borderId="0"/>
    <xf numFmtId="0" fontId="16" fillId="0" borderId="0"/>
    <xf numFmtId="0" fontId="18" fillId="0" borderId="0"/>
    <xf numFmtId="0" fontId="16" fillId="0" borderId="0"/>
    <xf numFmtId="0" fontId="18" fillId="0" borderId="0"/>
    <xf numFmtId="0" fontId="16" fillId="0" borderId="0"/>
    <xf numFmtId="0" fontId="18" fillId="0" borderId="0"/>
    <xf numFmtId="0" fontId="16" fillId="0" borderId="0"/>
    <xf numFmtId="0" fontId="18" fillId="0" borderId="0"/>
    <xf numFmtId="0" fontId="16" fillId="0" borderId="0"/>
    <xf numFmtId="0" fontId="18" fillId="0" borderId="0"/>
    <xf numFmtId="0" fontId="16" fillId="0" borderId="0"/>
    <xf numFmtId="0" fontId="18" fillId="0" borderId="0"/>
    <xf numFmtId="0" fontId="18" fillId="0" borderId="0"/>
    <xf numFmtId="0" fontId="16" fillId="0" borderId="0"/>
    <xf numFmtId="0" fontId="16" fillId="0" borderId="0"/>
    <xf numFmtId="0" fontId="18" fillId="0" borderId="0"/>
    <xf numFmtId="0" fontId="16" fillId="0" borderId="0"/>
    <xf numFmtId="0" fontId="18" fillId="0" borderId="0"/>
    <xf numFmtId="0" fontId="16" fillId="0" borderId="0"/>
    <xf numFmtId="0" fontId="18" fillId="0" borderId="0"/>
    <xf numFmtId="0" fontId="16" fillId="0" borderId="0"/>
    <xf numFmtId="0" fontId="18" fillId="0" borderId="0"/>
    <xf numFmtId="0" fontId="16" fillId="0" borderId="0"/>
    <xf numFmtId="0" fontId="16" fillId="0" borderId="0"/>
    <xf numFmtId="0" fontId="18" fillId="0" borderId="0"/>
    <xf numFmtId="0" fontId="18" fillId="0" borderId="0"/>
    <xf numFmtId="0" fontId="18" fillId="0" borderId="0"/>
    <xf numFmtId="0" fontId="16" fillId="0" borderId="0"/>
    <xf numFmtId="0" fontId="18" fillId="0" borderId="0"/>
    <xf numFmtId="0" fontId="16" fillId="0" borderId="0"/>
    <xf numFmtId="0" fontId="18" fillId="0" borderId="0"/>
    <xf numFmtId="0" fontId="16" fillId="0" borderId="0"/>
    <xf numFmtId="0" fontId="18" fillId="0" borderId="0"/>
  </cellStyleXfs>
  <cellXfs count="745">
    <xf numFmtId="0" fontId="0" fillId="0" borderId="0" xfId="0"/>
    <xf numFmtId="0" fontId="0" fillId="0" borderId="0" xfId="0" applyAlignment="1">
      <alignment horizontal="center"/>
    </xf>
    <xf numFmtId="0" fontId="4" fillId="0" borderId="0" xfId="0" applyFont="1"/>
    <xf numFmtId="0" fontId="4" fillId="0" borderId="0" xfId="0" applyFont="1" applyAlignment="1">
      <alignment horizontal="center"/>
    </xf>
    <xf numFmtId="0" fontId="5" fillId="0" borderId="0" xfId="0" applyFont="1"/>
    <xf numFmtId="0" fontId="6" fillId="0" borderId="0" xfId="0" applyFont="1"/>
    <xf numFmtId="0" fontId="7" fillId="0" borderId="0" xfId="0" applyFont="1"/>
    <xf numFmtId="0" fontId="0" fillId="0" borderId="0" xfId="0" applyAlignment="1">
      <alignment horizontal="left"/>
    </xf>
    <xf numFmtId="0" fontId="5" fillId="0" borderId="0" xfId="0" applyFont="1" applyAlignment="1">
      <alignment horizontal="left"/>
    </xf>
    <xf numFmtId="0" fontId="8" fillId="0" borderId="0" xfId="0" applyFont="1"/>
    <xf numFmtId="0" fontId="9" fillId="0" borderId="0" xfId="0" applyFont="1"/>
    <xf numFmtId="0" fontId="10" fillId="0" borderId="0" xfId="0" applyFont="1"/>
    <xf numFmtId="0" fontId="11" fillId="0" borderId="0" xfId="0" applyFont="1"/>
    <xf numFmtId="0" fontId="12" fillId="0" borderId="0" xfId="0" applyFont="1"/>
    <xf numFmtId="0" fontId="13" fillId="0" borderId="0" xfId="0" applyFont="1"/>
    <xf numFmtId="0" fontId="5" fillId="0" borderId="0" xfId="0" applyFont="1" applyAlignment="1">
      <alignment horizontal="center"/>
    </xf>
    <xf numFmtId="168" fontId="5" fillId="0" borderId="0" xfId="1" applyNumberFormat="1" applyFont="1"/>
    <xf numFmtId="166" fontId="5" fillId="0" borderId="0" xfId="1" applyFont="1"/>
    <xf numFmtId="2" fontId="5" fillId="0" borderId="0" xfId="0" applyNumberFormat="1" applyFont="1"/>
    <xf numFmtId="0" fontId="17" fillId="0" borderId="0" xfId="4" applyFont="1" applyFill="1" applyBorder="1" applyAlignment="1">
      <alignment horizontal="left" wrapText="1"/>
    </xf>
    <xf numFmtId="4" fontId="17" fillId="0" borderId="0" xfId="4" applyNumberFormat="1" applyFont="1" applyFill="1" applyBorder="1" applyAlignment="1">
      <alignment horizontal="right" wrapText="1"/>
    </xf>
    <xf numFmtId="0" fontId="19" fillId="0" borderId="0" xfId="4" applyFont="1" applyFill="1" applyBorder="1" applyAlignment="1">
      <alignment horizontal="left" wrapText="1"/>
    </xf>
    <xf numFmtId="0" fontId="0" fillId="0" borderId="0" xfId="0" applyBorder="1"/>
    <xf numFmtId="0" fontId="17" fillId="0" borderId="0" xfId="6" applyFont="1" applyFill="1" applyBorder="1" applyAlignment="1">
      <alignment horizontal="left" wrapText="1"/>
    </xf>
    <xf numFmtId="3" fontId="17" fillId="0" borderId="0" xfId="6" applyNumberFormat="1" applyFont="1" applyFill="1" applyBorder="1" applyAlignment="1">
      <alignment horizontal="right" wrapText="1"/>
    </xf>
    <xf numFmtId="168" fontId="5" fillId="0" borderId="0" xfId="1" applyNumberFormat="1" applyFont="1" applyBorder="1"/>
    <xf numFmtId="0" fontId="5" fillId="0" borderId="0" xfId="0" applyFont="1" applyBorder="1"/>
    <xf numFmtId="3" fontId="5" fillId="0" borderId="0" xfId="0" applyNumberFormat="1" applyFont="1" applyBorder="1"/>
    <xf numFmtId="0" fontId="9" fillId="0" borderId="0" xfId="0" applyFont="1" applyBorder="1"/>
    <xf numFmtId="3" fontId="9" fillId="0" borderId="0" xfId="0" applyNumberFormat="1" applyFont="1" applyBorder="1"/>
    <xf numFmtId="0" fontId="21" fillId="0" borderId="0" xfId="6" applyFont="1" applyFill="1" applyBorder="1" applyAlignment="1">
      <alignment horizontal="center"/>
    </xf>
    <xf numFmtId="0" fontId="21" fillId="0" borderId="0" xfId="8" applyFont="1" applyFill="1" applyBorder="1" applyAlignment="1">
      <alignment horizontal="center"/>
    </xf>
    <xf numFmtId="0" fontId="0" fillId="0" borderId="0" xfId="0" applyFill="1" applyBorder="1"/>
    <xf numFmtId="0" fontId="21" fillId="0" borderId="0" xfId="10" applyFont="1" applyFill="1" applyBorder="1" applyAlignment="1">
      <alignment horizontal="center"/>
    </xf>
    <xf numFmtId="168" fontId="21" fillId="0" borderId="0" xfId="1" applyNumberFormat="1" applyFont="1" applyFill="1" applyBorder="1" applyAlignment="1">
      <alignment horizontal="center"/>
    </xf>
    <xf numFmtId="0" fontId="21" fillId="0" borderId="0" xfId="18" applyFont="1" applyFill="1" applyBorder="1" applyAlignment="1">
      <alignment horizontal="center"/>
    </xf>
    <xf numFmtId="0" fontId="21" fillId="0" borderId="0" xfId="20" applyFont="1" applyFill="1" applyBorder="1" applyAlignment="1">
      <alignment horizontal="center"/>
    </xf>
    <xf numFmtId="0" fontId="21" fillId="0" borderId="0" xfId="24" applyFont="1" applyFill="1" applyBorder="1" applyAlignment="1">
      <alignment horizontal="center"/>
    </xf>
    <xf numFmtId="0" fontId="21" fillId="0" borderId="0" xfId="26" applyFont="1" applyFill="1" applyBorder="1" applyAlignment="1">
      <alignment horizontal="center"/>
    </xf>
    <xf numFmtId="0" fontId="12" fillId="0" borderId="0" xfId="0" applyFont="1" applyBorder="1"/>
    <xf numFmtId="0" fontId="17" fillId="0" borderId="0" xfId="8" applyFont="1" applyFill="1" applyBorder="1" applyAlignment="1">
      <alignment horizontal="left" wrapText="1"/>
    </xf>
    <xf numFmtId="168" fontId="9" fillId="0" borderId="0" xfId="1" applyNumberFormat="1" applyFont="1" applyBorder="1"/>
    <xf numFmtId="0" fontId="10" fillId="0" borderId="0" xfId="0" applyFont="1" applyBorder="1"/>
    <xf numFmtId="0" fontId="17" fillId="0" borderId="0" xfId="10" applyFont="1" applyFill="1" applyBorder="1" applyAlignment="1">
      <alignment horizontal="left" wrapText="1"/>
    </xf>
    <xf numFmtId="168" fontId="17" fillId="0" borderId="0" xfId="1" applyNumberFormat="1" applyFont="1" applyFill="1" applyBorder="1" applyAlignment="1">
      <alignment horizontal="right" wrapText="1"/>
    </xf>
    <xf numFmtId="168" fontId="0" fillId="0" borderId="0" xfId="0" applyNumberFormat="1" applyBorder="1"/>
    <xf numFmtId="0" fontId="14" fillId="0" borderId="0" xfId="0" applyFont="1" applyBorder="1"/>
    <xf numFmtId="0" fontId="17" fillId="0" borderId="0" xfId="12" applyFont="1" applyFill="1" applyBorder="1" applyAlignment="1">
      <alignment horizontal="left" wrapText="1"/>
    </xf>
    <xf numFmtId="168" fontId="17" fillId="0" borderId="0" xfId="1" applyNumberFormat="1" applyFont="1" applyFill="1" applyBorder="1" applyAlignment="1">
      <alignment horizontal="left" wrapText="1"/>
    </xf>
    <xf numFmtId="0" fontId="17" fillId="0" borderId="0" xfId="14" applyFont="1" applyFill="1" applyBorder="1" applyAlignment="1">
      <alignment horizontal="left" wrapText="1"/>
    </xf>
    <xf numFmtId="0" fontId="0" fillId="0" borderId="0" xfId="0" applyBorder="1" applyAlignment="1">
      <alignment horizontal="right"/>
    </xf>
    <xf numFmtId="0" fontId="13" fillId="0" borderId="0" xfId="0" applyFont="1" applyBorder="1"/>
    <xf numFmtId="0" fontId="17" fillId="0" borderId="0" xfId="16" applyFont="1" applyFill="1" applyBorder="1" applyAlignment="1">
      <alignment horizontal="left" wrapText="1"/>
    </xf>
    <xf numFmtId="168" fontId="0" fillId="0" borderId="0" xfId="1" applyNumberFormat="1" applyFont="1" applyBorder="1"/>
    <xf numFmtId="0" fontId="17" fillId="0" borderId="0" xfId="18" applyFont="1" applyFill="1" applyBorder="1" applyAlignment="1">
      <alignment horizontal="left" wrapText="1"/>
    </xf>
    <xf numFmtId="168" fontId="5" fillId="0" borderId="0" xfId="1" applyNumberFormat="1" applyFont="1" applyBorder="1" applyAlignment="1">
      <alignment horizontal="right"/>
    </xf>
    <xf numFmtId="168" fontId="9" fillId="0" borderId="0" xfId="1" applyNumberFormat="1" applyFont="1" applyBorder="1" applyAlignment="1">
      <alignment horizontal="right"/>
    </xf>
    <xf numFmtId="0" fontId="5" fillId="0" borderId="0" xfId="0" applyFont="1" applyBorder="1" applyAlignment="1">
      <alignment horizontal="right"/>
    </xf>
    <xf numFmtId="168" fontId="0" fillId="0" borderId="0" xfId="1" applyNumberFormat="1" applyFont="1" applyBorder="1" applyAlignment="1">
      <alignment horizontal="right"/>
    </xf>
    <xf numFmtId="0" fontId="18" fillId="0" borderId="0" xfId="28" applyFont="1" applyFill="1" applyBorder="1" applyAlignment="1">
      <alignment horizontal="left" wrapText="1"/>
    </xf>
    <xf numFmtId="0" fontId="18" fillId="0" borderId="0" xfId="28" applyFont="1" applyFill="1" applyBorder="1" applyAlignment="1">
      <alignment horizontal="right" wrapText="1"/>
    </xf>
    <xf numFmtId="0" fontId="18" fillId="0" borderId="0" xfId="28" applyFont="1" applyFill="1" applyBorder="1" applyAlignment="1">
      <alignment wrapText="1"/>
    </xf>
    <xf numFmtId="0" fontId="0" fillId="0" borderId="0" xfId="0" applyBorder="1" applyAlignment="1">
      <alignment horizontal="left"/>
    </xf>
    <xf numFmtId="0" fontId="9" fillId="0" borderId="0" xfId="0" applyFont="1" applyBorder="1" applyAlignment="1">
      <alignment horizontal="left"/>
    </xf>
    <xf numFmtId="0" fontId="21" fillId="0" borderId="0" xfId="30" applyFont="1" applyFill="1" applyBorder="1" applyAlignment="1">
      <alignment horizontal="center"/>
    </xf>
    <xf numFmtId="0" fontId="23" fillId="0" borderId="0" xfId="0" applyFont="1"/>
    <xf numFmtId="0" fontId="24" fillId="0" borderId="0" xfId="0" applyFont="1"/>
    <xf numFmtId="0" fontId="23" fillId="0" borderId="0" xfId="0" applyFont="1" applyAlignment="1">
      <alignment horizontal="right"/>
    </xf>
    <xf numFmtId="0" fontId="15" fillId="0" borderId="0" xfId="0" applyFont="1"/>
    <xf numFmtId="3" fontId="15" fillId="0" borderId="0" xfId="0" applyNumberFormat="1" applyFont="1"/>
    <xf numFmtId="0" fontId="25" fillId="0" borderId="0" xfId="0" applyFont="1"/>
    <xf numFmtId="0" fontId="15" fillId="0" borderId="0" xfId="0" applyFont="1" applyAlignment="1">
      <alignment horizontal="right"/>
    </xf>
    <xf numFmtId="168" fontId="15" fillId="0" borderId="0" xfId="1" applyNumberFormat="1" applyFont="1" applyAlignment="1">
      <alignment horizontal="right"/>
    </xf>
    <xf numFmtId="0" fontId="23" fillId="0" borderId="0" xfId="0" applyFont="1" applyBorder="1"/>
    <xf numFmtId="0" fontId="24" fillId="0" borderId="0" xfId="0" applyFont="1" applyBorder="1"/>
    <xf numFmtId="0" fontId="15" fillId="0" borderId="0" xfId="0" applyFont="1" applyBorder="1"/>
    <xf numFmtId="0" fontId="26" fillId="0" borderId="0" xfId="37" applyFont="1" applyFill="1" applyBorder="1" applyAlignment="1">
      <alignment horizontal="center"/>
    </xf>
    <xf numFmtId="0" fontId="2" fillId="0" borderId="0" xfId="0" applyFont="1" applyBorder="1"/>
    <xf numFmtId="0" fontId="6" fillId="0" borderId="0" xfId="0" applyFont="1" applyBorder="1"/>
    <xf numFmtId="2" fontId="9" fillId="0" borderId="0" xfId="0" applyNumberFormat="1" applyFont="1" applyBorder="1"/>
    <xf numFmtId="0" fontId="17" fillId="0" borderId="0" xfId="33" applyFont="1" applyFill="1" applyBorder="1" applyAlignment="1">
      <alignment horizontal="left" wrapText="1"/>
    </xf>
    <xf numFmtId="168" fontId="9" fillId="0" borderId="0" xfId="1" applyNumberFormat="1" applyFont="1"/>
    <xf numFmtId="3" fontId="5" fillId="0" borderId="0" xfId="0" applyNumberFormat="1" applyFont="1" applyAlignment="1">
      <alignment horizontal="right"/>
    </xf>
    <xf numFmtId="0" fontId="27" fillId="0" borderId="0" xfId="0" applyFont="1" applyBorder="1"/>
    <xf numFmtId="2" fontId="5" fillId="0" borderId="0" xfId="0" applyNumberFormat="1" applyFont="1" applyBorder="1"/>
    <xf numFmtId="0" fontId="17" fillId="0" borderId="0" xfId="41" applyFont="1" applyFill="1" applyBorder="1" applyAlignment="1">
      <alignment horizontal="left" wrapText="1"/>
    </xf>
    <xf numFmtId="166" fontId="9" fillId="0" borderId="0" xfId="1" applyFont="1" applyBorder="1"/>
    <xf numFmtId="0" fontId="21" fillId="0" borderId="0" xfId="41" applyFont="1" applyFill="1" applyBorder="1" applyAlignment="1">
      <alignment horizontal="left"/>
    </xf>
    <xf numFmtId="1" fontId="5" fillId="0" borderId="0" xfId="0" applyNumberFormat="1" applyFont="1"/>
    <xf numFmtId="1" fontId="9" fillId="0" borderId="0" xfId="0" applyNumberFormat="1" applyFont="1"/>
    <xf numFmtId="2" fontId="9" fillId="0" borderId="0" xfId="0" applyNumberFormat="1" applyFont="1"/>
    <xf numFmtId="0" fontId="9" fillId="0" borderId="0" xfId="0" applyFont="1" applyAlignment="1">
      <alignment horizontal="left"/>
    </xf>
    <xf numFmtId="168" fontId="9" fillId="0" borderId="0" xfId="1" applyNumberFormat="1" applyFont="1" applyAlignment="1">
      <alignment horizontal="right"/>
    </xf>
    <xf numFmtId="168" fontId="5" fillId="0" borderId="0" xfId="0" applyNumberFormat="1" applyFont="1"/>
    <xf numFmtId="168" fontId="5" fillId="0" borderId="0" xfId="1" applyNumberFormat="1" applyFont="1" applyAlignment="1">
      <alignment horizontal="right"/>
    </xf>
    <xf numFmtId="0" fontId="17" fillId="0" borderId="0" xfId="28" applyFont="1" applyFill="1" applyBorder="1" applyAlignment="1">
      <alignment horizontal="right" wrapText="1"/>
    </xf>
    <xf numFmtId="0" fontId="28" fillId="0" borderId="0" xfId="0" applyFont="1" applyFill="1" applyBorder="1"/>
    <xf numFmtId="0" fontId="28" fillId="0" borderId="0" xfId="0" applyFont="1" applyFill="1" applyBorder="1" applyAlignment="1">
      <alignment horizontal="right"/>
    </xf>
    <xf numFmtId="0" fontId="29" fillId="0" borderId="0" xfId="28" applyFont="1" applyFill="1" applyBorder="1" applyAlignment="1">
      <alignment horizontal="center"/>
    </xf>
    <xf numFmtId="0" fontId="28" fillId="0" borderId="0" xfId="28" applyFont="1" applyFill="1" applyBorder="1" applyAlignment="1">
      <alignment horizontal="right"/>
    </xf>
    <xf numFmtId="0" fontId="29" fillId="0" borderId="0" xfId="28" applyFont="1" applyFill="1" applyBorder="1" applyAlignment="1">
      <alignment horizontal="right"/>
    </xf>
    <xf numFmtId="166" fontId="9" fillId="0" borderId="0" xfId="1" applyFont="1"/>
    <xf numFmtId="0" fontId="29" fillId="0" borderId="0" xfId="6" applyFont="1" applyFill="1" applyBorder="1" applyAlignment="1">
      <alignment horizontal="right"/>
    </xf>
    <xf numFmtId="0" fontId="29" fillId="0" borderId="0" xfId="10" applyFont="1" applyFill="1" applyBorder="1" applyAlignment="1">
      <alignment horizontal="right"/>
    </xf>
    <xf numFmtId="0" fontId="28" fillId="0" borderId="0" xfId="0" applyFont="1" applyBorder="1" applyAlignment="1">
      <alignment horizontal="right"/>
    </xf>
    <xf numFmtId="168" fontId="29" fillId="0" borderId="0" xfId="1" applyNumberFormat="1" applyFont="1" applyFill="1" applyBorder="1" applyAlignment="1">
      <alignment horizontal="right"/>
    </xf>
    <xf numFmtId="0" fontId="29" fillId="0" borderId="0" xfId="24" applyFont="1" applyFill="1" applyBorder="1" applyAlignment="1">
      <alignment horizontal="right"/>
    </xf>
    <xf numFmtId="0" fontId="29" fillId="0" borderId="0" xfId="30" applyFont="1" applyFill="1" applyBorder="1" applyAlignment="1">
      <alignment horizontal="right"/>
    </xf>
    <xf numFmtId="0" fontId="29" fillId="0" borderId="0" xfId="41" applyFont="1" applyFill="1" applyBorder="1" applyAlignment="1">
      <alignment horizontal="right"/>
    </xf>
    <xf numFmtId="0" fontId="28" fillId="0" borderId="0" xfId="0" applyFont="1"/>
    <xf numFmtId="0" fontId="22" fillId="0" borderId="0" xfId="0" applyFont="1"/>
    <xf numFmtId="0" fontId="28" fillId="0" borderId="0" xfId="0" applyFont="1" applyAlignment="1">
      <alignment horizontal="center"/>
    </xf>
    <xf numFmtId="0" fontId="28" fillId="0" borderId="0" xfId="0" applyFont="1" applyAlignment="1">
      <alignment horizontal="left"/>
    </xf>
    <xf numFmtId="0" fontId="30" fillId="0" borderId="0" xfId="0" applyFont="1" applyAlignment="1">
      <alignment horizontal="center"/>
    </xf>
    <xf numFmtId="0" fontId="11" fillId="0" borderId="0" xfId="0" applyFont="1" applyAlignment="1">
      <alignment horizontal="center"/>
    </xf>
    <xf numFmtId="0" fontId="28" fillId="0" borderId="0" xfId="0" applyFont="1" applyAlignment="1">
      <alignment horizontal="right"/>
    </xf>
    <xf numFmtId="0" fontId="30" fillId="0" borderId="0" xfId="0" applyFont="1"/>
    <xf numFmtId="3" fontId="0" fillId="0" borderId="0" xfId="0" applyNumberFormat="1" applyBorder="1"/>
    <xf numFmtId="2" fontId="0" fillId="0" borderId="0" xfId="0" applyNumberFormat="1"/>
    <xf numFmtId="168" fontId="4" fillId="0" borderId="0" xfId="1" applyNumberFormat="1" applyFont="1"/>
    <xf numFmtId="37" fontId="5" fillId="0" borderId="0" xfId="0" applyNumberFormat="1" applyFont="1" applyProtection="1"/>
    <xf numFmtId="0" fontId="18" fillId="0" borderId="0" xfId="27" applyFont="1" applyFill="1" applyBorder="1" applyAlignment="1">
      <alignment horizontal="center"/>
    </xf>
    <xf numFmtId="0" fontId="20" fillId="0" borderId="0" xfId="0" applyFont="1" applyBorder="1"/>
    <xf numFmtId="2" fontId="5" fillId="0" borderId="0" xfId="0" applyNumberFormat="1" applyFont="1" applyBorder="1" applyAlignment="1">
      <alignment horizontal="right"/>
    </xf>
    <xf numFmtId="166" fontId="9" fillId="0" borderId="0" xfId="1" applyFont="1" applyBorder="1" applyAlignment="1">
      <alignment horizontal="right"/>
    </xf>
    <xf numFmtId="0" fontId="31" fillId="0" borderId="0" xfId="0" applyFont="1" applyBorder="1"/>
    <xf numFmtId="0" fontId="11" fillId="0" borderId="0" xfId="0" applyFont="1" applyBorder="1"/>
    <xf numFmtId="166" fontId="0" fillId="0" borderId="0" xfId="1" applyFont="1" applyBorder="1"/>
    <xf numFmtId="166" fontId="5" fillId="0" borderId="0" xfId="1" applyFont="1" applyBorder="1"/>
    <xf numFmtId="166" fontId="0" fillId="0" borderId="0" xfId="1" applyFont="1"/>
    <xf numFmtId="0" fontId="17" fillId="0" borderId="0" xfId="27" applyFont="1" applyFill="1" applyBorder="1" applyAlignment="1">
      <alignment horizontal="left" wrapText="1"/>
    </xf>
    <xf numFmtId="3" fontId="17" fillId="0" borderId="0" xfId="27" applyNumberFormat="1" applyFont="1" applyFill="1" applyBorder="1" applyAlignment="1">
      <alignment horizontal="right" wrapText="1"/>
    </xf>
    <xf numFmtId="0" fontId="19" fillId="0" borderId="0" xfId="27" applyFont="1" applyFill="1" applyBorder="1" applyAlignment="1">
      <alignment horizontal="left" wrapText="1"/>
    </xf>
    <xf numFmtId="168" fontId="19" fillId="0" borderId="0" xfId="1" applyNumberFormat="1" applyFont="1" applyFill="1" applyBorder="1" applyAlignment="1">
      <alignment horizontal="right" wrapText="1"/>
    </xf>
    <xf numFmtId="0" fontId="17" fillId="0" borderId="0" xfId="11" applyFont="1" applyFill="1" applyBorder="1" applyAlignment="1">
      <alignment horizontal="left" wrapText="1"/>
    </xf>
    <xf numFmtId="3" fontId="17" fillId="0" borderId="0" xfId="11" applyNumberFormat="1" applyFont="1" applyFill="1" applyBorder="1" applyAlignment="1">
      <alignment horizontal="right" wrapText="1"/>
    </xf>
    <xf numFmtId="3" fontId="17" fillId="0" borderId="0" xfId="13" applyNumberFormat="1" applyFont="1" applyFill="1" applyBorder="1" applyAlignment="1">
      <alignment horizontal="right" wrapText="1"/>
    </xf>
    <xf numFmtId="4" fontId="0" fillId="0" borderId="0" xfId="0" applyNumberFormat="1" applyBorder="1"/>
    <xf numFmtId="0" fontId="17" fillId="0" borderId="0" xfId="15" applyFont="1" applyFill="1" applyBorder="1" applyAlignment="1">
      <alignment horizontal="left" wrapText="1"/>
    </xf>
    <xf numFmtId="3" fontId="17" fillId="2" borderId="0" xfId="15" applyNumberFormat="1" applyFont="1" applyFill="1" applyBorder="1" applyAlignment="1">
      <alignment horizontal="right" wrapText="1"/>
    </xf>
    <xf numFmtId="0" fontId="17" fillId="0" borderId="0" xfId="17" applyFont="1" applyFill="1" applyBorder="1" applyAlignment="1">
      <alignment horizontal="left" wrapText="1"/>
    </xf>
    <xf numFmtId="3" fontId="17" fillId="0" borderId="0" xfId="17" applyNumberFormat="1" applyFont="1" applyFill="1" applyBorder="1" applyAlignment="1">
      <alignment horizontal="right" wrapText="1"/>
    </xf>
    <xf numFmtId="0" fontId="18" fillId="0" borderId="0" xfId="17" applyFont="1" applyFill="1" applyBorder="1" applyAlignment="1">
      <alignment horizontal="center"/>
    </xf>
    <xf numFmtId="3" fontId="17" fillId="0" borderId="0" xfId="19" applyNumberFormat="1" applyFont="1" applyFill="1" applyBorder="1" applyAlignment="1">
      <alignment horizontal="right" wrapText="1"/>
    </xf>
    <xf numFmtId="0" fontId="17" fillId="0" borderId="0" xfId="19" applyFont="1" applyFill="1" applyBorder="1" applyAlignment="1">
      <alignment horizontal="center"/>
    </xf>
    <xf numFmtId="0" fontId="17" fillId="0" borderId="0" xfId="21" applyFont="1" applyFill="1" applyBorder="1" applyAlignment="1">
      <alignment horizontal="left" wrapText="1"/>
    </xf>
    <xf numFmtId="3" fontId="17" fillId="0" borderId="0" xfId="21" applyNumberFormat="1" applyFont="1" applyFill="1" applyBorder="1" applyAlignment="1">
      <alignment horizontal="right" wrapText="1"/>
    </xf>
    <xf numFmtId="0" fontId="17" fillId="0" borderId="0" xfId="22" applyFont="1" applyFill="1" applyBorder="1" applyAlignment="1">
      <alignment horizontal="center"/>
    </xf>
    <xf numFmtId="0" fontId="17" fillId="0" borderId="0" xfId="25" applyFont="1" applyFill="1" applyBorder="1" applyAlignment="1">
      <alignment horizontal="left" wrapText="1"/>
    </xf>
    <xf numFmtId="3" fontId="17" fillId="0" borderId="0" xfId="25" applyNumberFormat="1" applyFont="1" applyFill="1" applyBorder="1" applyAlignment="1">
      <alignment horizontal="right" wrapText="1"/>
    </xf>
    <xf numFmtId="0" fontId="18" fillId="0" borderId="0" xfId="25" applyFont="1" applyFill="1" applyBorder="1" applyAlignment="1">
      <alignment horizontal="center"/>
    </xf>
    <xf numFmtId="0" fontId="5" fillId="0" borderId="0" xfId="0" applyFont="1" applyBorder="1" applyAlignment="1"/>
    <xf numFmtId="0" fontId="0" fillId="0" borderId="0" xfId="0" applyBorder="1" applyAlignment="1"/>
    <xf numFmtId="0" fontId="17" fillId="0" borderId="0" xfId="31" applyFont="1" applyFill="1" applyBorder="1" applyAlignment="1">
      <alignment horizontal="left" wrapText="1"/>
    </xf>
    <xf numFmtId="0" fontId="17" fillId="0" borderId="0" xfId="31" applyFont="1" applyFill="1" applyBorder="1" applyAlignment="1">
      <alignment horizontal="right" wrapText="1"/>
    </xf>
    <xf numFmtId="0" fontId="18" fillId="0" borderId="0" xfId="31" applyFont="1" applyFill="1" applyBorder="1" applyAlignment="1">
      <alignment horizontal="center"/>
    </xf>
    <xf numFmtId="0" fontId="17" fillId="0" borderId="0" xfId="29" applyFont="1" applyFill="1" applyBorder="1" applyAlignment="1">
      <alignment horizontal="right" wrapText="1"/>
    </xf>
    <xf numFmtId="3" fontId="17" fillId="0" borderId="0" xfId="5" applyNumberFormat="1" applyFont="1" applyFill="1" applyBorder="1" applyAlignment="1">
      <alignment horizontal="right" wrapText="1"/>
    </xf>
    <xf numFmtId="0" fontId="18" fillId="0" borderId="0" xfId="7" applyFont="1" applyFill="1" applyBorder="1" applyAlignment="1">
      <alignment horizontal="left" wrapText="1"/>
    </xf>
    <xf numFmtId="3" fontId="17" fillId="0" borderId="0" xfId="7" applyNumberFormat="1" applyFont="1" applyFill="1" applyBorder="1" applyAlignment="1">
      <alignment horizontal="right" wrapText="1"/>
    </xf>
    <xf numFmtId="3" fontId="17" fillId="0" borderId="0" xfId="9" applyNumberFormat="1" applyFont="1" applyFill="1" applyBorder="1" applyAlignment="1">
      <alignment horizontal="right" wrapText="1"/>
    </xf>
    <xf numFmtId="0" fontId="17" fillId="0" borderId="0" xfId="40" applyFont="1" applyFill="1" applyBorder="1" applyAlignment="1">
      <alignment horizontal="center"/>
    </xf>
    <xf numFmtId="0" fontId="18" fillId="0" borderId="0" xfId="42" applyFont="1" applyFill="1" applyBorder="1" applyAlignment="1">
      <alignment horizontal="center"/>
    </xf>
    <xf numFmtId="168" fontId="9" fillId="0" borderId="0" xfId="1" applyNumberFormat="1" applyFont="1" applyFill="1" applyBorder="1"/>
    <xf numFmtId="0" fontId="31" fillId="0" borderId="0" xfId="0" applyFont="1"/>
    <xf numFmtId="0" fontId="18" fillId="0" borderId="0" xfId="34" applyFont="1" applyFill="1" applyBorder="1" applyAlignment="1">
      <alignment horizontal="center"/>
    </xf>
    <xf numFmtId="0" fontId="18" fillId="0" borderId="0" xfId="34" applyFont="1" applyFill="1" applyBorder="1" applyAlignment="1">
      <alignment horizontal="left" wrapText="1"/>
    </xf>
    <xf numFmtId="0" fontId="30" fillId="0" borderId="0" xfId="0" applyFont="1" applyBorder="1"/>
    <xf numFmtId="2" fontId="11" fillId="0" borderId="0" xfId="0" applyNumberFormat="1" applyFont="1" applyBorder="1"/>
    <xf numFmtId="166" fontId="0" fillId="0" borderId="0" xfId="1" applyFont="1" applyFill="1" applyBorder="1"/>
    <xf numFmtId="0" fontId="9" fillId="0" borderId="0" xfId="0" applyFont="1" applyAlignment="1">
      <alignment horizontal="right"/>
    </xf>
    <xf numFmtId="3" fontId="0" fillId="0" borderId="0" xfId="0" applyNumberFormat="1"/>
    <xf numFmtId="0" fontId="9" fillId="0" borderId="0" xfId="0" applyFont="1" applyBorder="1" applyAlignment="1">
      <alignment horizontal="right"/>
    </xf>
    <xf numFmtId="0" fontId="5" fillId="0" borderId="0" xfId="0" applyFont="1" applyAlignment="1">
      <alignment horizontal="right"/>
    </xf>
    <xf numFmtId="0" fontId="5" fillId="0" borderId="0" xfId="0" applyFont="1" applyFill="1"/>
    <xf numFmtId="0" fontId="5" fillId="0" borderId="0" xfId="0" applyFont="1" applyFill="1" applyBorder="1"/>
    <xf numFmtId="0" fontId="19" fillId="0" borderId="0" xfId="25" applyFont="1" applyFill="1" applyBorder="1" applyAlignment="1">
      <alignment horizontal="left" wrapText="1"/>
    </xf>
    <xf numFmtId="166" fontId="17" fillId="0" borderId="0" xfId="1" applyFont="1" applyFill="1" applyBorder="1" applyAlignment="1">
      <alignment horizontal="right" wrapText="1"/>
    </xf>
    <xf numFmtId="0" fontId="0" fillId="0" borderId="0" xfId="0" applyAlignment="1">
      <alignment horizontal="right"/>
    </xf>
    <xf numFmtId="166" fontId="17" fillId="0" borderId="0" xfId="1" applyFont="1" applyFill="1" applyBorder="1" applyAlignment="1">
      <alignment wrapText="1"/>
    </xf>
    <xf numFmtId="166" fontId="29" fillId="0" borderId="0" xfId="1" applyFont="1" applyFill="1" applyBorder="1" applyAlignment="1">
      <alignment horizontal="right"/>
    </xf>
    <xf numFmtId="166" fontId="5" fillId="0" borderId="0" xfId="1" applyFont="1" applyBorder="1" applyAlignment="1">
      <alignment horizontal="right"/>
    </xf>
    <xf numFmtId="166" fontId="5" fillId="0" borderId="0" xfId="1" applyFont="1" applyFill="1" applyBorder="1" applyAlignment="1">
      <alignment horizontal="right"/>
    </xf>
    <xf numFmtId="166" fontId="5" fillId="0" borderId="0" xfId="1" applyFont="1" applyFill="1" applyBorder="1" applyAlignment="1"/>
    <xf numFmtId="0" fontId="35" fillId="0" borderId="0" xfId="0" applyFont="1"/>
    <xf numFmtId="0" fontId="37" fillId="0" borderId="0" xfId="0" applyFont="1"/>
    <xf numFmtId="0" fontId="37" fillId="0" borderId="0" xfId="0" applyFont="1" applyBorder="1"/>
    <xf numFmtId="0" fontId="38" fillId="0" borderId="0" xfId="8" applyFont="1" applyFill="1" applyBorder="1" applyAlignment="1">
      <alignment horizontal="right"/>
    </xf>
    <xf numFmtId="3" fontId="37" fillId="0" borderId="0" xfId="0" applyNumberFormat="1" applyFont="1"/>
    <xf numFmtId="0" fontId="35" fillId="0" borderId="0" xfId="0" applyFont="1" applyBorder="1"/>
    <xf numFmtId="3" fontId="5" fillId="0" borderId="0" xfId="0" applyNumberFormat="1" applyFont="1"/>
    <xf numFmtId="0" fontId="35" fillId="0" borderId="0" xfId="4" applyFont="1" applyFill="1" applyBorder="1" applyAlignment="1">
      <alignment horizontal="left"/>
    </xf>
    <xf numFmtId="3" fontId="19" fillId="0" borderId="0" xfId="11" applyNumberFormat="1" applyFont="1" applyFill="1" applyBorder="1" applyAlignment="1">
      <alignment horizontal="right" wrapText="1"/>
    </xf>
    <xf numFmtId="0" fontId="32" fillId="0" borderId="0" xfId="3" quotePrefix="1" applyBorder="1" applyAlignment="1" applyProtection="1"/>
    <xf numFmtId="168" fontId="32" fillId="0" borderId="0" xfId="3" quotePrefix="1" applyNumberFormat="1" applyFill="1" applyBorder="1" applyAlignment="1" applyProtection="1">
      <alignment horizontal="right" wrapText="1"/>
    </xf>
    <xf numFmtId="0" fontId="5" fillId="0" borderId="0" xfId="0" applyFont="1" applyBorder="1" applyAlignment="1">
      <alignment horizontal="left"/>
    </xf>
    <xf numFmtId="0" fontId="9" fillId="0" borderId="0" xfId="0" applyFont="1" applyFill="1" applyBorder="1"/>
    <xf numFmtId="0" fontId="17" fillId="0" borderId="0" xfId="1" applyNumberFormat="1" applyFont="1" applyFill="1" applyBorder="1" applyAlignment="1">
      <alignment horizontal="left" wrapText="1"/>
    </xf>
    <xf numFmtId="0" fontId="27" fillId="0" borderId="0" xfId="0" applyNumberFormat="1" applyFont="1" applyBorder="1" applyAlignment="1">
      <alignment horizontal="left"/>
    </xf>
    <xf numFmtId="0" fontId="23" fillId="0" borderId="0" xfId="0" applyNumberFormat="1" applyFont="1" applyBorder="1" applyAlignment="1">
      <alignment horizontal="left"/>
    </xf>
    <xf numFmtId="0" fontId="17" fillId="0" borderId="0" xfId="25" applyNumberFormat="1" applyFont="1" applyFill="1" applyBorder="1" applyAlignment="1">
      <alignment horizontal="left" wrapText="1"/>
    </xf>
    <xf numFmtId="0" fontId="5" fillId="0" borderId="0" xfId="0" applyNumberFormat="1" applyFont="1" applyBorder="1" applyAlignment="1">
      <alignment horizontal="left"/>
    </xf>
    <xf numFmtId="0" fontId="5" fillId="0" borderId="0" xfId="0" applyNumberFormat="1" applyFont="1" applyAlignment="1">
      <alignment horizontal="left"/>
    </xf>
    <xf numFmtId="4" fontId="0" fillId="0" borderId="0" xfId="0" applyNumberFormat="1" applyAlignment="1">
      <alignment horizontal="left"/>
    </xf>
    <xf numFmtId="4" fontId="5" fillId="0" borderId="0" xfId="1" applyNumberFormat="1" applyFont="1" applyAlignment="1">
      <alignment horizontal="left"/>
    </xf>
    <xf numFmtId="4" fontId="0" fillId="0" borderId="0" xfId="0" applyNumberFormat="1"/>
    <xf numFmtId="0" fontId="35" fillId="0" borderId="0" xfId="31" applyFont="1" applyFill="1" applyBorder="1" applyAlignment="1">
      <alignment horizontal="right" wrapText="1"/>
    </xf>
    <xf numFmtId="0" fontId="28" fillId="0" borderId="0" xfId="41" applyFont="1" applyFill="1" applyBorder="1" applyAlignment="1">
      <alignment horizontal="right"/>
    </xf>
    <xf numFmtId="0" fontId="20" fillId="0" borderId="0" xfId="0" applyFont="1"/>
    <xf numFmtId="4" fontId="29" fillId="0" borderId="0" xfId="41" applyNumberFormat="1" applyFont="1" applyFill="1" applyBorder="1" applyAlignment="1">
      <alignment horizontal="right"/>
    </xf>
    <xf numFmtId="4" fontId="5" fillId="0" borderId="0" xfId="0" applyNumberFormat="1" applyFont="1" applyBorder="1"/>
    <xf numFmtId="4" fontId="9" fillId="0" borderId="0" xfId="0" applyNumberFormat="1" applyFont="1" applyBorder="1"/>
    <xf numFmtId="4" fontId="9" fillId="0" borderId="0" xfId="1" applyNumberFormat="1" applyFont="1" applyAlignment="1">
      <alignment horizontal="left"/>
    </xf>
    <xf numFmtId="3" fontId="9" fillId="0" borderId="0" xfId="0" applyNumberFormat="1" applyFont="1" applyFill="1" applyBorder="1"/>
    <xf numFmtId="0" fontId="39" fillId="0" borderId="0" xfId="3" quotePrefix="1" applyFont="1" applyBorder="1" applyAlignment="1" applyProtection="1"/>
    <xf numFmtId="0" fontId="17" fillId="0" borderId="0" xfId="21" applyFont="1" applyFill="1" applyBorder="1" applyAlignment="1">
      <alignment horizontal="center"/>
    </xf>
    <xf numFmtId="0" fontId="17" fillId="0" borderId="0" xfId="25" applyFont="1" applyFill="1" applyBorder="1" applyAlignment="1">
      <alignment horizontal="center"/>
    </xf>
    <xf numFmtId="0" fontId="39" fillId="0" borderId="0" xfId="3" quotePrefix="1" applyFont="1" applyFill="1" applyBorder="1" applyAlignment="1" applyProtection="1">
      <alignment horizontal="right" wrapText="1"/>
    </xf>
    <xf numFmtId="4" fontId="5" fillId="0" borderId="0" xfId="0" applyNumberFormat="1" applyFont="1" applyBorder="1" applyAlignment="1">
      <alignment horizontal="left"/>
    </xf>
    <xf numFmtId="4" fontId="9" fillId="0" borderId="0" xfId="1" applyNumberFormat="1" applyFont="1" applyBorder="1" applyAlignment="1">
      <alignment horizontal="left"/>
    </xf>
    <xf numFmtId="4" fontId="5" fillId="0" borderId="0" xfId="3" quotePrefix="1" applyNumberFormat="1" applyFont="1" applyBorder="1" applyAlignment="1" applyProtection="1">
      <alignment horizontal="left"/>
    </xf>
    <xf numFmtId="4" fontId="5" fillId="0" borderId="0" xfId="0" applyNumberFormat="1" applyFont="1"/>
    <xf numFmtId="0" fontId="5" fillId="0" borderId="0" xfId="4" applyFont="1" applyFill="1" applyBorder="1" applyAlignment="1">
      <alignment horizontal="left" wrapText="1"/>
    </xf>
    <xf numFmtId="3" fontId="5" fillId="0" borderId="0" xfId="5" applyNumberFormat="1" applyFont="1" applyFill="1" applyBorder="1" applyAlignment="1">
      <alignment horizontal="right" wrapText="1"/>
    </xf>
    <xf numFmtId="0" fontId="28" fillId="0" borderId="0" xfId="3" applyFont="1" applyFill="1" applyBorder="1" applyAlignment="1" applyProtection="1">
      <alignment horizontal="right"/>
    </xf>
    <xf numFmtId="4" fontId="0" fillId="0" borderId="0" xfId="0" applyNumberFormat="1" applyBorder="1" applyAlignment="1">
      <alignment horizontal="left"/>
    </xf>
    <xf numFmtId="4" fontId="9" fillId="0" borderId="0" xfId="0" applyNumberFormat="1" applyFont="1" applyBorder="1" applyAlignment="1">
      <alignment horizontal="left"/>
    </xf>
    <xf numFmtId="4" fontId="0" fillId="0" borderId="0" xfId="0" applyNumberFormat="1" applyBorder="1" applyAlignment="1">
      <alignment horizontal="right"/>
    </xf>
    <xf numFmtId="4" fontId="17" fillId="0" borderId="0" xfId="15" applyNumberFormat="1" applyFont="1" applyFill="1" applyBorder="1" applyAlignment="1">
      <alignment horizontal="left" wrapText="1"/>
    </xf>
    <xf numFmtId="4" fontId="0" fillId="0" borderId="0" xfId="0" applyNumberFormat="1" applyAlignment="1"/>
    <xf numFmtId="4" fontId="0" fillId="0" borderId="0" xfId="0" applyNumberFormat="1" applyAlignment="1">
      <alignment horizontal="right"/>
    </xf>
    <xf numFmtId="4" fontId="27" fillId="0" borderId="0" xfId="0" applyNumberFormat="1" applyFont="1" applyBorder="1" applyAlignment="1">
      <alignment horizontal="left"/>
    </xf>
    <xf numFmtId="4" fontId="17" fillId="0" borderId="0" xfId="25" applyNumberFormat="1" applyFont="1" applyFill="1" applyBorder="1" applyAlignment="1">
      <alignment horizontal="left" wrapText="1"/>
    </xf>
    <xf numFmtId="0" fontId="5" fillId="0" borderId="0" xfId="29" applyFont="1" applyFill="1" applyBorder="1" applyAlignment="1">
      <alignment horizontal="right" wrapText="1"/>
    </xf>
    <xf numFmtId="171" fontId="5" fillId="0" borderId="0" xfId="0" applyNumberFormat="1" applyFont="1" applyAlignment="1" applyProtection="1">
      <alignment horizontal="left"/>
    </xf>
    <xf numFmtId="2" fontId="9" fillId="0" borderId="0" xfId="0" applyNumberFormat="1" applyFont="1" applyFill="1" applyBorder="1"/>
    <xf numFmtId="4" fontId="5" fillId="0" borderId="0" xfId="1" applyNumberFormat="1" applyFont="1"/>
    <xf numFmtId="0" fontId="12" fillId="0" borderId="0" xfId="0" applyFont="1" applyFill="1" applyBorder="1"/>
    <xf numFmtId="0" fontId="15" fillId="0" borderId="0" xfId="0" applyFont="1" applyBorder="1" applyAlignment="1">
      <alignment horizontal="right"/>
    </xf>
    <xf numFmtId="0" fontId="17" fillId="0" borderId="0" xfId="15" applyFont="1" applyFill="1" applyBorder="1" applyAlignment="1">
      <alignment horizontal="right" wrapText="1"/>
    </xf>
    <xf numFmtId="0" fontId="0" fillId="0" borderId="0" xfId="0" applyFill="1" applyBorder="1" applyAlignment="1">
      <alignment horizontal="right"/>
    </xf>
    <xf numFmtId="10" fontId="5" fillId="0" borderId="0" xfId="0" applyNumberFormat="1" applyFont="1" applyBorder="1"/>
    <xf numFmtId="10" fontId="5" fillId="0" borderId="0" xfId="0" applyNumberFormat="1" applyFont="1" applyBorder="1" applyAlignment="1">
      <alignment horizontal="right"/>
    </xf>
    <xf numFmtId="10" fontId="9" fillId="0" borderId="0" xfId="0" applyNumberFormat="1" applyFont="1" applyBorder="1"/>
    <xf numFmtId="0" fontId="5" fillId="0" borderId="0" xfId="31" applyFont="1" applyFill="1" applyBorder="1" applyAlignment="1">
      <alignment horizontal="left" wrapText="1"/>
    </xf>
    <xf numFmtId="3" fontId="0" fillId="0" borderId="0" xfId="0" applyNumberFormat="1" applyFill="1" applyBorder="1" applyAlignment="1">
      <alignment horizontal="right"/>
    </xf>
    <xf numFmtId="3" fontId="9" fillId="0" borderId="0" xfId="3" applyNumberFormat="1" applyFont="1" applyFill="1" applyBorder="1" applyAlignment="1" applyProtection="1">
      <alignment horizontal="right" wrapText="1"/>
    </xf>
    <xf numFmtId="3" fontId="19" fillId="0" borderId="0" xfId="21" applyNumberFormat="1" applyFont="1" applyFill="1" applyBorder="1" applyAlignment="1">
      <alignment horizontal="right" wrapText="1"/>
    </xf>
    <xf numFmtId="3" fontId="9" fillId="0" borderId="0" xfId="0" applyNumberFormat="1" applyFont="1" applyFill="1" applyBorder="1" applyAlignment="1">
      <alignment horizontal="right"/>
    </xf>
    <xf numFmtId="3" fontId="0" fillId="0" borderId="0" xfId="0" applyNumberFormat="1" applyBorder="1" applyAlignment="1">
      <alignment horizontal="right"/>
    </xf>
    <xf numFmtId="3" fontId="5" fillId="0" borderId="0" xfId="0" applyNumberFormat="1" applyFont="1" applyBorder="1" applyAlignment="1">
      <alignment horizontal="right"/>
    </xf>
    <xf numFmtId="4" fontId="5" fillId="0" borderId="0" xfId="0" applyNumberFormat="1" applyFont="1" applyBorder="1" applyAlignment="1">
      <alignment horizontal="right"/>
    </xf>
    <xf numFmtId="4" fontId="9" fillId="0" borderId="0" xfId="0" applyNumberFormat="1" applyFont="1" applyBorder="1" applyAlignment="1">
      <alignment horizontal="right"/>
    </xf>
    <xf numFmtId="3" fontId="19" fillId="0" borderId="0" xfId="14" applyNumberFormat="1" applyFont="1" applyFill="1" applyBorder="1" applyAlignment="1">
      <alignment horizontal="right" wrapText="1"/>
    </xf>
    <xf numFmtId="3" fontId="9" fillId="0" borderId="0" xfId="1" applyNumberFormat="1" applyFont="1" applyFill="1" applyBorder="1" applyAlignment="1">
      <alignment horizontal="right"/>
    </xf>
    <xf numFmtId="37" fontId="9" fillId="0" borderId="0" xfId="0" applyNumberFormat="1" applyFont="1" applyBorder="1" applyAlignment="1">
      <alignment horizontal="right"/>
    </xf>
    <xf numFmtId="0" fontId="5" fillId="0" borderId="0" xfId="31" applyFont="1" applyFill="1" applyBorder="1" applyAlignment="1">
      <alignment horizontal="right" wrapText="1"/>
    </xf>
    <xf numFmtId="0" fontId="17" fillId="0" borderId="0" xfId="31" applyFont="1" applyFill="1" applyBorder="1" applyAlignment="1">
      <alignment horizontal="right"/>
    </xf>
    <xf numFmtId="0" fontId="17" fillId="0" borderId="0" xfId="4" applyFont="1" applyFill="1" applyBorder="1" applyAlignment="1">
      <alignment horizontal="left"/>
    </xf>
    <xf numFmtId="0" fontId="5" fillId="0" borderId="0" xfId="3" quotePrefix="1" applyFont="1" applyBorder="1" applyAlignment="1" applyProtection="1"/>
    <xf numFmtId="0" fontId="5" fillId="0" borderId="0" xfId="15" applyFont="1" applyFill="1" applyBorder="1" applyAlignment="1">
      <alignment horizontal="center"/>
    </xf>
    <xf numFmtId="3" fontId="5" fillId="0" borderId="0" xfId="0" applyNumberFormat="1" applyFont="1" applyBorder="1" applyAlignment="1">
      <alignment horizontal="left"/>
    </xf>
    <xf numFmtId="3" fontId="4" fillId="0" borderId="0" xfId="0" applyNumberFormat="1" applyFont="1"/>
    <xf numFmtId="37" fontId="0" fillId="0" borderId="0" xfId="0" applyNumberFormat="1" applyBorder="1"/>
    <xf numFmtId="3" fontId="5" fillId="0" borderId="0" xfId="1" applyNumberFormat="1" applyFont="1" applyAlignment="1">
      <alignment horizontal="center"/>
    </xf>
    <xf numFmtId="3" fontId="5" fillId="0" borderId="0" xfId="1" applyNumberFormat="1" applyFont="1"/>
    <xf numFmtId="3" fontId="5" fillId="0" borderId="0" xfId="1" applyNumberFormat="1" applyFont="1" applyAlignment="1">
      <alignment horizontal="right"/>
    </xf>
    <xf numFmtId="3" fontId="9" fillId="0" borderId="0" xfId="0" applyNumberFormat="1" applyFont="1"/>
    <xf numFmtId="3" fontId="9" fillId="0" borderId="0" xfId="1" applyNumberFormat="1" applyFont="1"/>
    <xf numFmtId="3" fontId="0" fillId="0" borderId="0" xfId="0" applyNumberFormat="1" applyAlignment="1">
      <alignment horizontal="right"/>
    </xf>
    <xf numFmtId="3" fontId="17" fillId="0" borderId="0" xfId="31" applyNumberFormat="1" applyFont="1" applyFill="1" applyBorder="1" applyAlignment="1">
      <alignment horizontal="right" wrapText="1"/>
    </xf>
    <xf numFmtId="3" fontId="19" fillId="0" borderId="0" xfId="35" applyNumberFormat="1" applyFont="1" applyFill="1" applyBorder="1" applyAlignment="1">
      <alignment horizontal="right" wrapText="1"/>
    </xf>
    <xf numFmtId="3" fontId="9" fillId="0" borderId="0" xfId="1" applyNumberFormat="1" applyFont="1" applyAlignment="1">
      <alignment horizontal="right"/>
    </xf>
    <xf numFmtId="3" fontId="18" fillId="0" borderId="0" xfId="35" applyNumberFormat="1" applyFont="1" applyFill="1" applyBorder="1" applyAlignment="1">
      <alignment horizontal="right" wrapText="1"/>
    </xf>
    <xf numFmtId="3" fontId="9" fillId="0" borderId="0" xfId="0" applyNumberFormat="1" applyFont="1" applyBorder="1" applyAlignment="1">
      <alignment horizontal="right"/>
    </xf>
    <xf numFmtId="4" fontId="28" fillId="0" borderId="0" xfId="0" applyNumberFormat="1" applyFont="1"/>
    <xf numFmtId="4" fontId="28" fillId="0" borderId="0" xfId="0" applyNumberFormat="1" applyFont="1" applyAlignment="1">
      <alignment horizontal="right"/>
    </xf>
    <xf numFmtId="4" fontId="5" fillId="0" borderId="0" xfId="0" applyNumberFormat="1" applyFont="1" applyAlignment="1">
      <alignment horizontal="right"/>
    </xf>
    <xf numFmtId="4" fontId="9" fillId="0" borderId="0" xfId="1" applyNumberFormat="1" applyFont="1" applyAlignment="1">
      <alignment horizontal="right"/>
    </xf>
    <xf numFmtId="0" fontId="4" fillId="0" borderId="0" xfId="0" applyFont="1" applyBorder="1"/>
    <xf numFmtId="4" fontId="5" fillId="0" borderId="0" xfId="1" applyNumberFormat="1" applyFont="1" applyFill="1"/>
    <xf numFmtId="4" fontId="5" fillId="0" borderId="0" xfId="0" applyNumberFormat="1" applyFont="1" applyFill="1"/>
    <xf numFmtId="4" fontId="9" fillId="0" borderId="0" xfId="1" applyNumberFormat="1" applyFont="1"/>
    <xf numFmtId="4" fontId="9" fillId="0" borderId="0" xfId="0" applyNumberFormat="1" applyFont="1"/>
    <xf numFmtId="3" fontId="28" fillId="0" borderId="0" xfId="0" applyNumberFormat="1" applyFont="1" applyAlignment="1">
      <alignment horizontal="center"/>
    </xf>
    <xf numFmtId="3" fontId="11" fillId="0" borderId="0" xfId="0" applyNumberFormat="1" applyFont="1" applyAlignment="1">
      <alignment horizontal="center"/>
    </xf>
    <xf numFmtId="3" fontId="5" fillId="0" borderId="0" xfId="0" applyNumberFormat="1" applyFont="1" applyProtection="1"/>
    <xf numFmtId="3" fontId="36" fillId="0" borderId="0" xfId="1" applyNumberFormat="1" applyFont="1"/>
    <xf numFmtId="2" fontId="28" fillId="0" borderId="0" xfId="0" applyNumberFormat="1" applyFont="1"/>
    <xf numFmtId="3" fontId="28" fillId="0" borderId="0" xfId="0" applyNumberFormat="1" applyFont="1" applyAlignment="1">
      <alignment horizontal="right"/>
    </xf>
    <xf numFmtId="3" fontId="11" fillId="0" borderId="0" xfId="1" applyNumberFormat="1" applyFont="1"/>
    <xf numFmtId="4" fontId="11" fillId="0" borderId="0" xfId="1" applyNumberFormat="1" applyFont="1"/>
    <xf numFmtId="3" fontId="6" fillId="0" borderId="0" xfId="0" applyNumberFormat="1" applyFont="1"/>
    <xf numFmtId="4" fontId="6" fillId="0" borderId="0" xfId="0" applyNumberFormat="1" applyFont="1"/>
    <xf numFmtId="4" fontId="6" fillId="0" borderId="0" xfId="1" applyNumberFormat="1" applyFont="1"/>
    <xf numFmtId="4" fontId="4" fillId="0" borderId="0" xfId="0" applyNumberFormat="1" applyFont="1"/>
    <xf numFmtId="3" fontId="30" fillId="0" borderId="0" xfId="0" applyNumberFormat="1" applyFont="1" applyAlignment="1">
      <alignment horizontal="center"/>
    </xf>
    <xf numFmtId="4" fontId="5" fillId="0" borderId="0" xfId="0" applyNumberFormat="1" applyFont="1" applyProtection="1"/>
    <xf numFmtId="3" fontId="11" fillId="0" borderId="0" xfId="1" applyNumberFormat="1" applyFont="1" applyAlignment="1">
      <alignment horizontal="right"/>
    </xf>
    <xf numFmtId="0" fontId="25" fillId="0" borderId="0" xfId="0" applyFont="1" applyBorder="1"/>
    <xf numFmtId="4" fontId="12" fillId="0" borderId="0" xfId="0" applyNumberFormat="1" applyFont="1"/>
    <xf numFmtId="4" fontId="5" fillId="0" borderId="0" xfId="1" applyNumberFormat="1" applyFont="1" applyBorder="1"/>
    <xf numFmtId="3" fontId="35" fillId="0" borderId="0" xfId="1" applyNumberFormat="1" applyFont="1" applyBorder="1"/>
    <xf numFmtId="3" fontId="9" fillId="0" borderId="0" xfId="1" applyNumberFormat="1" applyFont="1" applyBorder="1"/>
    <xf numFmtId="3" fontId="5" fillId="0" borderId="0" xfId="1" applyNumberFormat="1" applyFont="1" applyBorder="1"/>
    <xf numFmtId="0" fontId="17" fillId="0" borderId="0" xfId="6" applyFont="1" applyFill="1" applyBorder="1" applyAlignment="1">
      <alignment horizontal="left"/>
    </xf>
    <xf numFmtId="0" fontId="17" fillId="0" borderId="0" xfId="42" applyFont="1" applyFill="1" applyBorder="1" applyAlignment="1">
      <alignment horizontal="left"/>
    </xf>
    <xf numFmtId="3" fontId="9" fillId="0" borderId="0" xfId="1" applyNumberFormat="1" applyFont="1" applyBorder="1" applyAlignment="1">
      <alignment horizontal="right"/>
    </xf>
    <xf numFmtId="0" fontId="41" fillId="0" borderId="0" xfId="0" applyFont="1"/>
    <xf numFmtId="0" fontId="42" fillId="0" borderId="0" xfId="0" applyFont="1" applyAlignment="1">
      <alignment horizontal="center"/>
    </xf>
    <xf numFmtId="0" fontId="42" fillId="0" borderId="0" xfId="0" applyFont="1" applyAlignment="1">
      <alignment horizontal="left"/>
    </xf>
    <xf numFmtId="37" fontId="41" fillId="0" borderId="0" xfId="0" applyNumberFormat="1" applyFont="1" applyProtection="1"/>
    <xf numFmtId="166" fontId="41" fillId="0" borderId="0" xfId="1" applyFont="1" applyFill="1"/>
    <xf numFmtId="168" fontId="41" fillId="0" borderId="0" xfId="1" applyNumberFormat="1" applyFont="1"/>
    <xf numFmtId="0" fontId="41" fillId="0" borderId="0" xfId="0" applyFont="1" applyAlignment="1">
      <alignment horizontal="left"/>
    </xf>
    <xf numFmtId="0" fontId="41" fillId="0" borderId="0" xfId="0" applyFont="1" applyAlignment="1">
      <alignment horizontal="center"/>
    </xf>
    <xf numFmtId="2" fontId="41" fillId="0" borderId="0" xfId="0" applyNumberFormat="1" applyFont="1"/>
    <xf numFmtId="170" fontId="41" fillId="0" borderId="0" xfId="1" applyNumberFormat="1" applyFont="1"/>
    <xf numFmtId="4" fontId="18" fillId="0" borderId="0" xfId="36" applyNumberFormat="1" applyFont="1" applyFill="1" applyBorder="1" applyAlignment="1">
      <alignment horizontal="right"/>
    </xf>
    <xf numFmtId="0" fontId="17" fillId="0" borderId="0" xfId="25" applyFont="1" applyFill="1" applyBorder="1" applyAlignment="1">
      <alignment horizontal="right" wrapText="1"/>
    </xf>
    <xf numFmtId="0" fontId="17" fillId="0" borderId="0" xfId="25" applyFont="1" applyFill="1" applyBorder="1" applyAlignment="1">
      <alignment horizontal="right"/>
    </xf>
    <xf numFmtId="0" fontId="17" fillId="0" borderId="0" xfId="4" applyFont="1" applyFill="1" applyBorder="1" applyAlignment="1">
      <alignment horizontal="right" wrapText="1"/>
    </xf>
    <xf numFmtId="10" fontId="20" fillId="0" borderId="0" xfId="0" applyNumberFormat="1" applyFont="1" applyBorder="1"/>
    <xf numFmtId="0" fontId="20" fillId="0" borderId="0" xfId="0" applyFont="1" applyAlignment="1">
      <alignment horizontal="right"/>
    </xf>
    <xf numFmtId="0" fontId="44" fillId="0" borderId="0" xfId="0" applyFont="1" applyAlignment="1">
      <alignment horizontal="center"/>
    </xf>
    <xf numFmtId="0" fontId="44" fillId="0" borderId="0" xfId="0" applyFont="1" applyAlignment="1">
      <alignment horizontal="left"/>
    </xf>
    <xf numFmtId="0" fontId="31" fillId="0" borderId="0" xfId="0" applyFont="1" applyAlignment="1">
      <alignment horizontal="left"/>
    </xf>
    <xf numFmtId="0" fontId="5" fillId="0" borderId="0" xfId="31" applyFont="1" applyFill="1" applyBorder="1" applyAlignment="1">
      <alignment horizontal="left"/>
    </xf>
    <xf numFmtId="0" fontId="1" fillId="0" borderId="0" xfId="0" applyFont="1" applyBorder="1"/>
    <xf numFmtId="0" fontId="45" fillId="0" borderId="0" xfId="0" applyFont="1" applyBorder="1"/>
    <xf numFmtId="0" fontId="13" fillId="0" borderId="0" xfId="0" applyFont="1" applyBorder="1" applyAlignment="1">
      <alignment horizontal="left"/>
    </xf>
    <xf numFmtId="4" fontId="13" fillId="0" borderId="0" xfId="0" applyNumberFormat="1" applyFont="1" applyBorder="1" applyAlignment="1">
      <alignment horizontal="right"/>
    </xf>
    <xf numFmtId="3" fontId="13" fillId="0" borderId="0" xfId="5" applyNumberFormat="1" applyFont="1" applyFill="1" applyBorder="1" applyAlignment="1">
      <alignment horizontal="right" wrapText="1"/>
    </xf>
    <xf numFmtId="2" fontId="0" fillId="0" borderId="0" xfId="0" applyNumberFormat="1" applyBorder="1"/>
    <xf numFmtId="2" fontId="13" fillId="0" borderId="0" xfId="0" applyNumberFormat="1" applyFont="1" applyBorder="1"/>
    <xf numFmtId="37" fontId="13" fillId="0" borderId="0" xfId="0" applyNumberFormat="1" applyFont="1" applyBorder="1"/>
    <xf numFmtId="0" fontId="6" fillId="0" borderId="0" xfId="0" applyFont="1" applyBorder="1" applyAlignment="1">
      <alignment horizontal="right"/>
    </xf>
    <xf numFmtId="3" fontId="13" fillId="0" borderId="0" xfId="0" applyNumberFormat="1" applyFont="1"/>
    <xf numFmtId="0" fontId="20" fillId="0" borderId="0" xfId="0" applyFont="1" applyAlignment="1">
      <alignment horizontal="left"/>
    </xf>
    <xf numFmtId="0" fontId="22" fillId="0" borderId="0" xfId="0" applyFont="1" applyAlignment="1">
      <alignment horizontal="left"/>
    </xf>
    <xf numFmtId="0" fontId="25" fillId="0" borderId="0" xfId="0" applyFont="1" applyAlignment="1">
      <alignment horizontal="left"/>
    </xf>
    <xf numFmtId="3" fontId="20" fillId="0" borderId="0" xfId="0" applyNumberFormat="1" applyFont="1"/>
    <xf numFmtId="3" fontId="25" fillId="0" borderId="0" xfId="0" applyNumberFormat="1" applyFont="1"/>
    <xf numFmtId="0" fontId="28" fillId="0" borderId="0" xfId="0" applyFont="1" applyAlignment="1">
      <alignment horizontal="center" wrapText="1"/>
    </xf>
    <xf numFmtId="4" fontId="35" fillId="0" borderId="0" xfId="0" applyNumberFormat="1" applyFont="1"/>
    <xf numFmtId="0" fontId="13" fillId="0" borderId="0" xfId="0" applyFont="1" applyAlignment="1">
      <alignment horizontal="right"/>
    </xf>
    <xf numFmtId="170" fontId="20" fillId="0" borderId="0" xfId="1" applyNumberFormat="1" applyFont="1"/>
    <xf numFmtId="3" fontId="20" fillId="0" borderId="0" xfId="1" applyNumberFormat="1" applyFont="1"/>
    <xf numFmtId="168" fontId="13" fillId="0" borderId="0" xfId="1" applyNumberFormat="1" applyFont="1"/>
    <xf numFmtId="0" fontId="13" fillId="0" borderId="0" xfId="0" applyFont="1" applyAlignment="1">
      <alignment horizontal="left"/>
    </xf>
    <xf numFmtId="4" fontId="20" fillId="0" borderId="0" xfId="1" applyNumberFormat="1" applyFont="1"/>
    <xf numFmtId="0" fontId="41" fillId="0" borderId="0" xfId="0" applyFont="1" applyAlignment="1">
      <alignment horizontal="right"/>
    </xf>
    <xf numFmtId="171" fontId="35" fillId="0" borderId="0" xfId="0" applyNumberFormat="1" applyFont="1" applyAlignment="1" applyProtection="1">
      <alignment horizontal="left"/>
    </xf>
    <xf numFmtId="0" fontId="29" fillId="0" borderId="0" xfId="28" applyFont="1" applyFill="1" applyBorder="1" applyAlignment="1">
      <alignment horizontal="right" wrapText="1"/>
    </xf>
    <xf numFmtId="3" fontId="28" fillId="0" borderId="0" xfId="0" applyNumberFormat="1" applyFont="1" applyAlignment="1">
      <alignment horizontal="right" wrapText="1"/>
    </xf>
    <xf numFmtId="1" fontId="28" fillId="0" borderId="0" xfId="0" applyNumberFormat="1" applyFont="1" applyAlignment="1">
      <alignment horizontal="center"/>
    </xf>
    <xf numFmtId="10" fontId="28" fillId="0" borderId="0" xfId="0" applyNumberFormat="1" applyFont="1" applyBorder="1" applyAlignment="1">
      <alignment horizontal="right"/>
    </xf>
    <xf numFmtId="0" fontId="46" fillId="0" borderId="0" xfId="0" applyFont="1" applyBorder="1"/>
    <xf numFmtId="0" fontId="28" fillId="0" borderId="0" xfId="0" applyFont="1" applyBorder="1"/>
    <xf numFmtId="0" fontId="0" fillId="0" borderId="0" xfId="0" applyBorder="1" applyAlignment="1">
      <alignment wrapText="1"/>
    </xf>
    <xf numFmtId="2" fontId="5" fillId="0" borderId="0" xfId="1" applyNumberFormat="1" applyFont="1" applyBorder="1"/>
    <xf numFmtId="4" fontId="25" fillId="0" borderId="0" xfId="0" applyNumberFormat="1" applyFont="1" applyBorder="1"/>
    <xf numFmtId="4" fontId="17" fillId="0" borderId="0" xfId="31" applyNumberFormat="1" applyFont="1" applyFill="1" applyBorder="1" applyAlignment="1">
      <alignment horizontal="right" wrapText="1"/>
    </xf>
    <xf numFmtId="4" fontId="5" fillId="0" borderId="0" xfId="31" applyNumberFormat="1" applyFont="1" applyFill="1" applyBorder="1" applyAlignment="1">
      <alignment horizontal="right" wrapText="1"/>
    </xf>
    <xf numFmtId="0" fontId="40" fillId="0" borderId="0" xfId="23" applyFont="1" applyFill="1" applyBorder="1" applyAlignment="1">
      <alignment horizontal="right"/>
    </xf>
    <xf numFmtId="3" fontId="17" fillId="0" borderId="0" xfId="22" applyNumberFormat="1" applyFont="1" applyFill="1" applyBorder="1" applyAlignment="1">
      <alignment horizontal="right" wrapText="1"/>
    </xf>
    <xf numFmtId="0" fontId="17" fillId="0" borderId="0" xfId="22" applyFont="1" applyFill="1" applyBorder="1" applyAlignment="1">
      <alignment horizontal="left"/>
    </xf>
    <xf numFmtId="0" fontId="28" fillId="0" borderId="0" xfId="0" applyFont="1" applyFill="1" applyBorder="1" applyAlignment="1">
      <alignment horizontal="right" wrapText="1"/>
    </xf>
    <xf numFmtId="0" fontId="12" fillId="0" borderId="0" xfId="0" applyNumberFormat="1" applyFont="1" applyBorder="1" applyAlignment="1">
      <alignment horizontal="left"/>
    </xf>
    <xf numFmtId="0" fontId="6" fillId="0" borderId="0" xfId="0" applyNumberFormat="1" applyFont="1" applyBorder="1" applyAlignment="1">
      <alignment horizontal="left"/>
    </xf>
    <xf numFmtId="168" fontId="28" fillId="0" borderId="0" xfId="1" applyNumberFormat="1" applyFont="1" applyFill="1" applyBorder="1" applyAlignment="1">
      <alignment horizontal="right"/>
    </xf>
    <xf numFmtId="168" fontId="28" fillId="0" borderId="0" xfId="1" applyNumberFormat="1" applyFont="1" applyFill="1" applyBorder="1" applyAlignment="1">
      <alignment horizontal="right" vertical="top"/>
    </xf>
    <xf numFmtId="0" fontId="28" fillId="0" borderId="0" xfId="0" applyFont="1" applyAlignment="1">
      <alignment horizontal="right" wrapText="1"/>
    </xf>
    <xf numFmtId="0" fontId="43" fillId="0" borderId="0" xfId="0" applyFont="1"/>
    <xf numFmtId="168" fontId="20" fillId="0" borderId="0" xfId="1" applyNumberFormat="1" applyFont="1" applyAlignment="1">
      <alignment horizontal="right"/>
    </xf>
    <xf numFmtId="172" fontId="20" fillId="0" borderId="0" xfId="1" applyNumberFormat="1" applyFont="1" applyAlignment="1">
      <alignment horizontal="right"/>
    </xf>
    <xf numFmtId="2" fontId="20" fillId="0" borderId="0" xfId="1" applyNumberFormat="1" applyFont="1" applyAlignment="1">
      <alignment horizontal="right"/>
    </xf>
    <xf numFmtId="3" fontId="20" fillId="0" borderId="0" xfId="1" applyNumberFormat="1" applyFont="1" applyAlignment="1">
      <alignment horizontal="right"/>
    </xf>
    <xf numFmtId="0" fontId="47" fillId="0" borderId="0" xfId="0" applyFont="1"/>
    <xf numFmtId="170" fontId="47" fillId="0" borderId="0" xfId="1" applyNumberFormat="1" applyFont="1"/>
    <xf numFmtId="4" fontId="28" fillId="0" borderId="0" xfId="1" applyNumberFormat="1" applyFont="1" applyAlignment="1">
      <alignment horizontal="right"/>
    </xf>
    <xf numFmtId="0" fontId="29" fillId="0" borderId="0" xfId="0" applyFont="1" applyAlignment="1">
      <alignment horizontal="right"/>
    </xf>
    <xf numFmtId="166" fontId="28" fillId="0" borderId="0" xfId="1" applyFont="1" applyBorder="1" applyAlignment="1">
      <alignment horizontal="right"/>
    </xf>
    <xf numFmtId="4" fontId="29" fillId="0" borderId="0" xfId="0" applyNumberFormat="1" applyFont="1" applyAlignment="1">
      <alignment horizontal="right"/>
    </xf>
    <xf numFmtId="0" fontId="21" fillId="0" borderId="0" xfId="0" applyFont="1" applyAlignment="1">
      <alignment horizontal="right"/>
    </xf>
    <xf numFmtId="0" fontId="28" fillId="0" borderId="0" xfId="0" applyFont="1" applyAlignment="1"/>
    <xf numFmtId="168" fontId="12" fillId="0" borderId="0" xfId="1" applyNumberFormat="1" applyFont="1" applyAlignment="1">
      <alignment horizontal="right"/>
    </xf>
    <xf numFmtId="168" fontId="6" fillId="0" borderId="0" xfId="1" applyNumberFormat="1" applyFont="1" applyAlignment="1">
      <alignment horizontal="right"/>
    </xf>
    <xf numFmtId="168" fontId="0" fillId="0" borderId="0" xfId="1" applyNumberFormat="1" applyFont="1" applyAlignment="1">
      <alignment horizontal="right"/>
    </xf>
    <xf numFmtId="43" fontId="25" fillId="0" borderId="0" xfId="0" applyNumberFormat="1" applyFont="1"/>
    <xf numFmtId="168" fontId="12" fillId="0" borderId="0" xfId="1" applyNumberFormat="1" applyFont="1"/>
    <xf numFmtId="168" fontId="6" fillId="0" borderId="0" xfId="1" applyNumberFormat="1" applyFont="1"/>
    <xf numFmtId="168" fontId="0" fillId="0" borderId="0" xfId="1" applyNumberFormat="1" applyFont="1"/>
    <xf numFmtId="168" fontId="5" fillId="0" borderId="0" xfId="1" applyNumberFormat="1" applyFont="1" applyAlignment="1">
      <alignment horizontal="left"/>
    </xf>
    <xf numFmtId="2" fontId="25" fillId="0" borderId="0" xfId="0" applyNumberFormat="1" applyFont="1"/>
    <xf numFmtId="4" fontId="25" fillId="0" borderId="0" xfId="0" applyNumberFormat="1" applyFont="1"/>
    <xf numFmtId="3" fontId="5" fillId="0" borderId="0" xfId="0" applyNumberFormat="1" applyFont="1" applyFill="1" applyBorder="1"/>
    <xf numFmtId="171" fontId="5" fillId="0" borderId="0" xfId="0" applyNumberFormat="1" applyFont="1" applyFill="1" applyAlignment="1" applyProtection="1">
      <alignment horizontal="left"/>
    </xf>
    <xf numFmtId="3" fontId="5" fillId="0" borderId="0" xfId="0" applyNumberFormat="1" applyFont="1" applyFill="1"/>
    <xf numFmtId="3" fontId="5" fillId="0" borderId="0" xfId="0" applyNumberFormat="1" applyFont="1" applyFill="1" applyProtection="1"/>
    <xf numFmtId="0" fontId="20" fillId="0" borderId="0" xfId="0" applyFont="1" applyFill="1" applyBorder="1"/>
    <xf numFmtId="3" fontId="17" fillId="0" borderId="0" xfId="32" applyNumberFormat="1" applyFont="1" applyFill="1" applyBorder="1" applyAlignment="1">
      <alignment horizontal="right" wrapText="1"/>
    </xf>
    <xf numFmtId="37" fontId="5" fillId="0" borderId="0" xfId="0" applyNumberFormat="1" applyFont="1" applyFill="1" applyProtection="1"/>
    <xf numFmtId="166" fontId="25" fillId="0" borderId="0" xfId="1" applyFont="1"/>
    <xf numFmtId="166" fontId="10" fillId="0" borderId="0" xfId="1" applyFont="1"/>
    <xf numFmtId="166" fontId="25" fillId="0" borderId="0" xfId="1" applyFont="1" applyBorder="1"/>
    <xf numFmtId="0" fontId="19" fillId="0" borderId="0" xfId="31" applyFont="1" applyFill="1" applyBorder="1" applyAlignment="1">
      <alignment horizontal="left" wrapText="1"/>
    </xf>
    <xf numFmtId="2" fontId="25" fillId="0" borderId="0" xfId="0" applyNumberFormat="1" applyFont="1" applyBorder="1"/>
    <xf numFmtId="170" fontId="25" fillId="0" borderId="0" xfId="0" applyNumberFormat="1" applyFont="1"/>
    <xf numFmtId="4" fontId="5" fillId="0" borderId="0" xfId="0" applyNumberFormat="1" applyFont="1" applyBorder="1" applyAlignment="1">
      <alignment wrapText="1"/>
    </xf>
    <xf numFmtId="2" fontId="5" fillId="0" borderId="0" xfId="0" applyNumberFormat="1" applyFont="1" applyFill="1"/>
    <xf numFmtId="4" fontId="5" fillId="0" borderId="0" xfId="0" applyNumberFormat="1" applyFont="1" applyFill="1" applyAlignment="1" applyProtection="1">
      <alignment horizontal="right"/>
    </xf>
    <xf numFmtId="168" fontId="25" fillId="0" borderId="0" xfId="1" applyNumberFormat="1" applyFont="1"/>
    <xf numFmtId="0" fontId="0" fillId="0" borderId="0" xfId="0" applyAlignment="1">
      <alignment wrapText="1"/>
    </xf>
    <xf numFmtId="168" fontId="28" fillId="0" borderId="0" xfId="1" applyNumberFormat="1" applyFont="1" applyAlignment="1">
      <alignment horizontal="right" wrapText="1"/>
    </xf>
    <xf numFmtId="171" fontId="5" fillId="0" borderId="0" xfId="0" applyNumberFormat="1" applyFont="1" applyAlignment="1" applyProtection="1">
      <alignment horizontal="left" wrapText="1"/>
    </xf>
    <xf numFmtId="0" fontId="20" fillId="0" borderId="0" xfId="0" applyFont="1" applyAlignment="1">
      <alignment horizontal="left" wrapText="1"/>
    </xf>
    <xf numFmtId="3" fontId="20" fillId="0" borderId="0" xfId="0" applyNumberFormat="1" applyFont="1" applyAlignment="1">
      <alignment wrapText="1"/>
    </xf>
    <xf numFmtId="0" fontId="13" fillId="0" borderId="0" xfId="0" applyFont="1" applyAlignment="1">
      <alignment horizontal="center" wrapText="1"/>
    </xf>
    <xf numFmtId="0" fontId="6" fillId="0" borderId="0" xfId="0" applyFont="1" applyAlignment="1">
      <alignment horizontal="center" wrapText="1"/>
    </xf>
    <xf numFmtId="4" fontId="28" fillId="0" borderId="0" xfId="0" applyNumberFormat="1" applyFont="1" applyAlignment="1">
      <alignment horizontal="right" wrapText="1"/>
    </xf>
    <xf numFmtId="171" fontId="9" fillId="0" borderId="0" xfId="0" applyNumberFormat="1" applyFont="1" applyAlignment="1" applyProtection="1">
      <alignment horizontal="left"/>
    </xf>
    <xf numFmtId="171" fontId="31" fillId="0" borderId="0" xfId="0" applyNumberFormat="1" applyFont="1" applyAlignment="1" applyProtection="1">
      <alignment horizontal="left"/>
    </xf>
    <xf numFmtId="166" fontId="35" fillId="0" borderId="0" xfId="1" applyFont="1" applyBorder="1"/>
    <xf numFmtId="37" fontId="35" fillId="0" borderId="0" xfId="0" applyNumberFormat="1" applyFont="1" applyProtection="1"/>
    <xf numFmtId="3" fontId="49" fillId="0" borderId="0" xfId="5" applyNumberFormat="1" applyFont="1" applyFill="1" applyBorder="1" applyAlignment="1">
      <alignment horizontal="right" wrapText="1"/>
    </xf>
    <xf numFmtId="3" fontId="17" fillId="0" borderId="0" xfId="9" applyNumberFormat="1" applyFont="1" applyFill="1" applyBorder="1" applyAlignment="1">
      <alignment horizontal="right"/>
    </xf>
    <xf numFmtId="3" fontId="25" fillId="0" borderId="0" xfId="0" applyNumberFormat="1" applyFont="1" applyAlignment="1">
      <alignment horizontal="right"/>
    </xf>
    <xf numFmtId="0" fontId="25" fillId="0" borderId="0" xfId="0" applyFont="1" applyAlignment="1">
      <alignment horizontal="right"/>
    </xf>
    <xf numFmtId="0" fontId="10" fillId="0" borderId="0" xfId="0" applyFont="1" applyBorder="1" applyAlignment="1">
      <alignment horizontal="right"/>
    </xf>
    <xf numFmtId="168" fontId="5" fillId="0" borderId="0" xfId="0" applyNumberFormat="1" applyFont="1" applyBorder="1"/>
    <xf numFmtId="168" fontId="0" fillId="0" borderId="0" xfId="0" applyNumberFormat="1" applyBorder="1" applyAlignment="1">
      <alignment horizontal="right"/>
    </xf>
    <xf numFmtId="0" fontId="10" fillId="0" borderId="0" xfId="0" applyFont="1" applyBorder="1" applyAlignment="1">
      <alignment horizontal="left"/>
    </xf>
    <xf numFmtId="0" fontId="49" fillId="0" borderId="0" xfId="12" applyFont="1" applyFill="1" applyBorder="1" applyAlignment="1">
      <alignment horizontal="left" wrapText="1"/>
    </xf>
    <xf numFmtId="3" fontId="49" fillId="0" borderId="0" xfId="13" applyNumberFormat="1" applyFont="1" applyFill="1" applyBorder="1" applyAlignment="1">
      <alignment horizontal="right" wrapText="1"/>
    </xf>
    <xf numFmtId="3" fontId="25" fillId="0" borderId="0" xfId="0" applyNumberFormat="1" applyFont="1" applyBorder="1"/>
    <xf numFmtId="0" fontId="9" fillId="0" borderId="0" xfId="0" applyFont="1" applyAlignment="1">
      <alignment wrapText="1"/>
    </xf>
    <xf numFmtId="0" fontId="28" fillId="0" borderId="0" xfId="0" applyFont="1" applyAlignment="1">
      <alignment wrapText="1"/>
    </xf>
    <xf numFmtId="0" fontId="46" fillId="0" borderId="0" xfId="0" applyFont="1" applyAlignment="1">
      <alignment horizontal="right" wrapText="1"/>
    </xf>
    <xf numFmtId="0" fontId="46" fillId="0" borderId="0" xfId="0" applyFont="1" applyBorder="1" applyAlignment="1">
      <alignment wrapText="1"/>
    </xf>
    <xf numFmtId="166" fontId="5" fillId="0" borderId="0" xfId="1" applyNumberFormat="1" applyFont="1"/>
    <xf numFmtId="0" fontId="6" fillId="0" borderId="0" xfId="0" applyFont="1" applyAlignment="1">
      <alignment wrapText="1"/>
    </xf>
    <xf numFmtId="0" fontId="4" fillId="0" borderId="0" xfId="0" applyFont="1" applyBorder="1" applyAlignment="1">
      <alignment wrapText="1"/>
    </xf>
    <xf numFmtId="0" fontId="49" fillId="0" borderId="0" xfId="18" applyFont="1" applyFill="1" applyBorder="1" applyAlignment="1">
      <alignment horizontal="left" wrapText="1"/>
    </xf>
    <xf numFmtId="0" fontId="49" fillId="0" borderId="0" xfId="18" applyFont="1" applyFill="1" applyBorder="1" applyAlignment="1">
      <alignment horizontal="right" wrapText="1"/>
    </xf>
    <xf numFmtId="3" fontId="49" fillId="0" borderId="0" xfId="19" applyNumberFormat="1" applyFont="1" applyFill="1" applyBorder="1" applyAlignment="1">
      <alignment horizontal="right" wrapText="1"/>
    </xf>
    <xf numFmtId="0" fontId="17" fillId="0" borderId="0" xfId="22" applyFont="1" applyFill="1" applyBorder="1" applyAlignment="1">
      <alignment horizontal="right"/>
    </xf>
    <xf numFmtId="0" fontId="49" fillId="0" borderId="0" xfId="25" applyFont="1" applyFill="1" applyBorder="1" applyAlignment="1">
      <alignment horizontal="left" wrapText="1"/>
    </xf>
    <xf numFmtId="168" fontId="10" fillId="0" borderId="0" xfId="1" applyNumberFormat="1" applyFont="1" applyBorder="1"/>
    <xf numFmtId="0" fontId="25" fillId="0" borderId="0" xfId="0" applyFont="1" applyBorder="1" applyAlignment="1">
      <alignment horizontal="right"/>
    </xf>
    <xf numFmtId="0" fontId="25" fillId="0" borderId="0" xfId="0" applyFont="1" applyFill="1" applyBorder="1" applyAlignment="1">
      <alignment horizontal="right"/>
    </xf>
    <xf numFmtId="0" fontId="5" fillId="0" borderId="0" xfId="0" applyFont="1" applyFill="1" applyBorder="1" applyAlignment="1">
      <alignment horizontal="right"/>
    </xf>
    <xf numFmtId="166" fontId="0" fillId="0" borderId="0" xfId="1" applyFont="1" applyBorder="1" applyAlignment="1">
      <alignment horizontal="right"/>
    </xf>
    <xf numFmtId="0" fontId="28" fillId="0" borderId="0" xfId="0" applyFont="1" applyFill="1" applyAlignment="1">
      <alignment horizontal="right"/>
    </xf>
    <xf numFmtId="3" fontId="25" fillId="0" borderId="0" xfId="0" applyNumberFormat="1" applyFont="1" applyFill="1"/>
    <xf numFmtId="166" fontId="0" fillId="0" borderId="0" xfId="1" applyFont="1" applyAlignment="1">
      <alignment horizontal="right"/>
    </xf>
    <xf numFmtId="4" fontId="0" fillId="0" borderId="0" xfId="1" applyNumberFormat="1" applyFont="1" applyBorder="1" applyAlignment="1">
      <alignment horizontal="right"/>
    </xf>
    <xf numFmtId="168" fontId="28" fillId="0" borderId="0" xfId="1" applyNumberFormat="1" applyFont="1" applyFill="1" applyBorder="1" applyAlignment="1">
      <alignment horizontal="right" wrapText="1"/>
    </xf>
    <xf numFmtId="4" fontId="28" fillId="0" borderId="0" xfId="1" applyNumberFormat="1" applyFont="1" applyFill="1" applyBorder="1" applyAlignment="1">
      <alignment horizontal="right"/>
    </xf>
    <xf numFmtId="4" fontId="28" fillId="0" borderId="0" xfId="0" applyNumberFormat="1" applyFont="1" applyFill="1" applyBorder="1" applyAlignment="1">
      <alignment horizontal="right"/>
    </xf>
    <xf numFmtId="4" fontId="5" fillId="0" borderId="0" xfId="1" applyNumberFormat="1" applyFont="1" applyBorder="1" applyAlignment="1">
      <alignment horizontal="right"/>
    </xf>
    <xf numFmtId="0" fontId="17" fillId="0" borderId="0" xfId="40" applyFont="1" applyFill="1" applyBorder="1" applyAlignment="1">
      <alignment horizontal="right"/>
    </xf>
    <xf numFmtId="0" fontId="21" fillId="0" borderId="0" xfId="39" applyFont="1" applyFill="1" applyBorder="1" applyAlignment="1">
      <alignment horizontal="center" wrapText="1"/>
    </xf>
    <xf numFmtId="0" fontId="29" fillId="0" borderId="0" xfId="39" applyFont="1" applyFill="1" applyBorder="1" applyAlignment="1">
      <alignment horizontal="right" wrapText="1"/>
    </xf>
    <xf numFmtId="0" fontId="18" fillId="0" borderId="0" xfId="42" applyFont="1" applyFill="1" applyBorder="1" applyAlignment="1">
      <alignment horizontal="right"/>
    </xf>
    <xf numFmtId="0" fontId="29" fillId="0" borderId="0" xfId="23" applyFont="1" applyFill="1" applyBorder="1" applyAlignment="1">
      <alignment horizontal="right"/>
    </xf>
    <xf numFmtId="0" fontId="6" fillId="0" borderId="0" xfId="0" applyFont="1" applyAlignment="1">
      <alignment horizontal="right" wrapText="1"/>
    </xf>
    <xf numFmtId="0" fontId="5" fillId="0" borderId="0" xfId="0" applyFont="1" applyFill="1" applyAlignment="1">
      <alignment horizontal="center"/>
    </xf>
    <xf numFmtId="0" fontId="0" fillId="0" borderId="0" xfId="0" applyFill="1"/>
    <xf numFmtId="0" fontId="5" fillId="0" borderId="0" xfId="0" applyFont="1" applyFill="1" applyAlignment="1">
      <alignment horizontal="left"/>
    </xf>
    <xf numFmtId="168" fontId="15" fillId="0" borderId="0" xfId="1" applyNumberFormat="1" applyFont="1" applyFill="1" applyBorder="1"/>
    <xf numFmtId="0" fontId="25" fillId="0" borderId="0" xfId="0" applyFont="1" applyFill="1" applyAlignment="1">
      <alignment horizontal="center"/>
    </xf>
    <xf numFmtId="0" fontId="5" fillId="0" borderId="0" xfId="0" applyNumberFormat="1" applyFont="1" applyFill="1" applyAlignment="1"/>
    <xf numFmtId="4" fontId="28" fillId="0" borderId="0" xfId="0" applyNumberFormat="1" applyFont="1" applyFill="1" applyAlignment="1">
      <alignment horizontal="right"/>
    </xf>
    <xf numFmtId="4" fontId="22" fillId="0" borderId="0" xfId="0" applyNumberFormat="1" applyFont="1" applyFill="1" applyAlignment="1">
      <alignment horizontal="right"/>
    </xf>
    <xf numFmtId="173" fontId="5" fillId="0" borderId="0" xfId="0" applyNumberFormat="1" applyFont="1"/>
    <xf numFmtId="0" fontId="13" fillId="0" borderId="0" xfId="0" applyFont="1" applyAlignment="1">
      <alignment wrapText="1"/>
    </xf>
    <xf numFmtId="0" fontId="6" fillId="0" borderId="0" xfId="0" applyFont="1" applyAlignment="1"/>
    <xf numFmtId="0" fontId="4" fillId="0" borderId="0" xfId="0" applyFont="1" applyBorder="1" applyAlignment="1"/>
    <xf numFmtId="0" fontId="28" fillId="0" borderId="0" xfId="0" applyFont="1" applyBorder="1" applyAlignment="1"/>
    <xf numFmtId="4" fontId="0" fillId="0" borderId="0" xfId="0" applyNumberFormat="1" applyFill="1"/>
    <xf numFmtId="4" fontId="4" fillId="0" borderId="0" xfId="0" applyNumberFormat="1" applyFont="1" applyFill="1"/>
    <xf numFmtId="0" fontId="28" fillId="0" borderId="0" xfId="0" applyFont="1" applyFill="1" applyAlignment="1">
      <alignment horizontal="right" wrapText="1"/>
    </xf>
    <xf numFmtId="0" fontId="0" fillId="0" borderId="0" xfId="0" applyFill="1" applyAlignment="1">
      <alignment horizontal="right"/>
    </xf>
    <xf numFmtId="168" fontId="5" fillId="0" borderId="0" xfId="1" applyNumberFormat="1" applyFont="1" applyFill="1" applyBorder="1" applyAlignment="1">
      <alignment horizontal="right"/>
    </xf>
    <xf numFmtId="168" fontId="0" fillId="0" borderId="0" xfId="1" applyNumberFormat="1" applyFont="1" applyFill="1" applyBorder="1" applyAlignment="1">
      <alignment horizontal="right"/>
    </xf>
    <xf numFmtId="168" fontId="5" fillId="0" borderId="0" xfId="1" applyNumberFormat="1" applyFont="1" applyFill="1" applyBorder="1"/>
    <xf numFmtId="0" fontId="0" fillId="0" borderId="0" xfId="0" applyFill="1" applyBorder="1" applyAlignment="1">
      <alignment horizontal="left"/>
    </xf>
    <xf numFmtId="0" fontId="25" fillId="0" borderId="0" xfId="0" applyFont="1" applyFill="1" applyAlignment="1">
      <alignment horizontal="right"/>
    </xf>
    <xf numFmtId="0" fontId="0" fillId="0" borderId="0" xfId="0" applyFill="1" applyAlignment="1">
      <alignment horizontal="left"/>
    </xf>
    <xf numFmtId="168" fontId="5" fillId="0" borderId="0" xfId="1" applyNumberFormat="1" applyFont="1" applyFill="1" applyBorder="1" applyAlignment="1">
      <alignment horizontal="left"/>
    </xf>
    <xf numFmtId="0" fontId="5" fillId="0" borderId="0" xfId="0" applyFont="1" applyFill="1" applyBorder="1" applyAlignment="1">
      <alignment horizontal="left"/>
    </xf>
    <xf numFmtId="0" fontId="29" fillId="0" borderId="0" xfId="22" applyFont="1" applyFill="1" applyBorder="1" applyAlignment="1">
      <alignment horizontal="right"/>
    </xf>
    <xf numFmtId="0" fontId="39" fillId="0" borderId="0" xfId="3" quotePrefix="1" applyFont="1" applyFill="1" applyBorder="1" applyAlignment="1" applyProtection="1">
      <alignment horizontal="right"/>
    </xf>
    <xf numFmtId="3" fontId="5" fillId="0" borderId="0" xfId="0" applyNumberFormat="1" applyFont="1" applyFill="1" applyBorder="1" applyAlignment="1">
      <alignment horizontal="right"/>
    </xf>
    <xf numFmtId="168" fontId="9" fillId="0" borderId="0" xfId="1" applyNumberFormat="1" applyFont="1" applyFill="1" applyBorder="1" applyAlignment="1">
      <alignment horizontal="right"/>
    </xf>
    <xf numFmtId="0" fontId="6" fillId="0" borderId="0" xfId="0" applyFont="1" applyFill="1" applyAlignment="1">
      <alignment horizontal="right" wrapText="1"/>
    </xf>
    <xf numFmtId="0" fontId="25" fillId="0" borderId="0" xfId="0" applyFont="1" applyFill="1" applyBorder="1"/>
    <xf numFmtId="0" fontId="9" fillId="0" borderId="0" xfId="0" applyFont="1" applyFill="1" applyBorder="1" applyAlignment="1">
      <alignment horizontal="right"/>
    </xf>
    <xf numFmtId="166" fontId="9" fillId="0" borderId="0" xfId="1" applyFont="1" applyFill="1" applyBorder="1"/>
    <xf numFmtId="4" fontId="5" fillId="0" borderId="0" xfId="1" applyNumberFormat="1" applyFont="1" applyFill="1" applyAlignment="1">
      <alignment wrapText="1" readingOrder="1"/>
    </xf>
    <xf numFmtId="3" fontId="51" fillId="0" borderId="0" xfId="1" applyNumberFormat="1" applyFont="1" applyAlignment="1">
      <alignment horizontal="right"/>
    </xf>
    <xf numFmtId="3" fontId="25" fillId="0" borderId="0" xfId="1" applyNumberFormat="1" applyFont="1"/>
    <xf numFmtId="3" fontId="51" fillId="0" borderId="0" xfId="0" applyNumberFormat="1" applyFont="1" applyAlignment="1">
      <alignment horizontal="right" wrapText="1"/>
    </xf>
    <xf numFmtId="3" fontId="51" fillId="0" borderId="0" xfId="0" applyNumberFormat="1" applyFont="1" applyAlignment="1">
      <alignment horizontal="right"/>
    </xf>
    <xf numFmtId="3" fontId="10" fillId="0" borderId="0" xfId="0" applyNumberFormat="1" applyFont="1"/>
    <xf numFmtId="166" fontId="25" fillId="0" borderId="0" xfId="1" applyNumberFormat="1" applyFont="1"/>
    <xf numFmtId="0" fontId="31" fillId="0" borderId="0" xfId="0" applyFont="1" applyFill="1" applyBorder="1"/>
    <xf numFmtId="166" fontId="11" fillId="0" borderId="0" xfId="1" applyFont="1" applyBorder="1" applyAlignment="1">
      <alignment horizontal="right"/>
    </xf>
    <xf numFmtId="0" fontId="52" fillId="0" borderId="0" xfId="0" applyFont="1" applyBorder="1"/>
    <xf numFmtId="166" fontId="31" fillId="0" borderId="0" xfId="1" applyFont="1" applyBorder="1" applyAlignment="1">
      <alignment horizontal="right"/>
    </xf>
    <xf numFmtId="166" fontId="9" fillId="0" borderId="0" xfId="0" applyNumberFormat="1" applyFont="1" applyBorder="1"/>
    <xf numFmtId="168" fontId="9" fillId="0" borderId="0" xfId="1" applyNumberFormat="1" applyFont="1" applyFill="1" applyBorder="1" applyAlignment="1">
      <alignment horizontal="left"/>
    </xf>
    <xf numFmtId="166" fontId="9" fillId="0" borderId="0" xfId="0" applyNumberFormat="1" applyFont="1" applyAlignment="1">
      <alignment horizontal="left"/>
    </xf>
    <xf numFmtId="166" fontId="9" fillId="0" borderId="0" xfId="0" applyNumberFormat="1" applyFont="1"/>
    <xf numFmtId="2" fontId="17" fillId="0" borderId="0" xfId="31" applyNumberFormat="1" applyFont="1" applyFill="1" applyBorder="1" applyAlignment="1">
      <alignment horizontal="right" wrapText="1"/>
    </xf>
    <xf numFmtId="166" fontId="5" fillId="0" borderId="0" xfId="1" applyFont="1" applyFill="1" applyBorder="1"/>
    <xf numFmtId="3" fontId="9" fillId="0" borderId="0" xfId="0" applyNumberFormat="1" applyFont="1" applyAlignment="1">
      <alignment horizontal="right"/>
    </xf>
    <xf numFmtId="37" fontId="9" fillId="0" borderId="0" xfId="0" applyNumberFormat="1" applyFont="1" applyAlignment="1">
      <alignment horizontal="right"/>
    </xf>
    <xf numFmtId="0" fontId="29" fillId="0" borderId="0" xfId="20" applyFont="1" applyFill="1" applyBorder="1" applyAlignment="1">
      <alignment horizontal="right" wrapText="1"/>
    </xf>
    <xf numFmtId="2" fontId="0" fillId="0" borderId="0" xfId="0" applyNumberFormat="1" applyAlignment="1">
      <alignment horizontal="right"/>
    </xf>
    <xf numFmtId="1" fontId="5" fillId="0" borderId="0" xfId="0" applyNumberFormat="1" applyFont="1" applyAlignment="1">
      <alignment horizontal="center"/>
    </xf>
    <xf numFmtId="0" fontId="49" fillId="0" borderId="0" xfId="28" applyFont="1" applyFill="1" applyBorder="1" applyAlignment="1">
      <alignment horizontal="right" wrapText="1"/>
    </xf>
    <xf numFmtId="166" fontId="9" fillId="0" borderId="0" xfId="1" applyFont="1" applyFill="1"/>
    <xf numFmtId="0" fontId="28" fillId="0" borderId="0" xfId="0" applyNumberFormat="1" applyFont="1" applyBorder="1" applyAlignment="1">
      <alignment horizontal="right"/>
    </xf>
    <xf numFmtId="3" fontId="6" fillId="0" borderId="0" xfId="0" applyNumberFormat="1" applyFont="1" applyBorder="1" applyAlignment="1">
      <alignment horizontal="right"/>
    </xf>
    <xf numFmtId="2" fontId="6" fillId="0" borderId="0" xfId="0" applyNumberFormat="1" applyFont="1"/>
    <xf numFmtId="3" fontId="6" fillId="0" borderId="0" xfId="0" applyNumberFormat="1" applyFont="1" applyBorder="1"/>
    <xf numFmtId="2" fontId="6" fillId="0" borderId="0" xfId="0" applyNumberFormat="1" applyFont="1" applyBorder="1"/>
    <xf numFmtId="0" fontId="53" fillId="0" borderId="0" xfId="0" applyFont="1"/>
    <xf numFmtId="1" fontId="54" fillId="0" borderId="0" xfId="0" applyNumberFormat="1" applyFont="1"/>
    <xf numFmtId="168" fontId="54" fillId="0" borderId="0" xfId="1" applyNumberFormat="1" applyFont="1"/>
    <xf numFmtId="0" fontId="54" fillId="0" borderId="0" xfId="0" applyFont="1"/>
    <xf numFmtId="2" fontId="54" fillId="0" borderId="0" xfId="0" applyNumberFormat="1" applyFont="1"/>
    <xf numFmtId="168" fontId="54" fillId="0" borderId="0" xfId="1" applyNumberFormat="1" applyFont="1" applyAlignment="1">
      <alignment horizontal="right"/>
    </xf>
    <xf numFmtId="0" fontId="35" fillId="0" borderId="0" xfId="0" applyFont="1" applyAlignment="1">
      <alignment horizontal="left" indent="1"/>
    </xf>
    <xf numFmtId="0" fontId="35" fillId="0" borderId="0" xfId="0" applyFont="1" applyAlignment="1"/>
    <xf numFmtId="170" fontId="4" fillId="0" borderId="0" xfId="1" applyNumberFormat="1" applyFont="1" applyFill="1" applyBorder="1"/>
    <xf numFmtId="170" fontId="4" fillId="0" borderId="1" xfId="1" applyNumberFormat="1" applyFont="1" applyFill="1" applyBorder="1"/>
    <xf numFmtId="164" fontId="13" fillId="0" borderId="0" xfId="0" applyNumberFormat="1" applyFont="1" applyFill="1" applyAlignment="1">
      <alignment horizontal="center" wrapText="1"/>
    </xf>
    <xf numFmtId="169" fontId="13" fillId="0" borderId="0" xfId="2" applyNumberFormat="1" applyFont="1" applyAlignment="1">
      <alignment horizontal="center" wrapText="1"/>
    </xf>
    <xf numFmtId="171" fontId="4" fillId="0" borderId="0" xfId="0" applyNumberFormat="1" applyFont="1" applyFill="1" applyBorder="1" applyAlignment="1" applyProtection="1">
      <alignment horizontal="left"/>
    </xf>
    <xf numFmtId="169" fontId="4" fillId="0" borderId="0" xfId="2" applyNumberFormat="1" applyFont="1"/>
    <xf numFmtId="171" fontId="4" fillId="0" borderId="0" xfId="0" applyNumberFormat="1" applyFont="1" applyFill="1" applyBorder="1" applyAlignment="1" applyProtection="1">
      <alignment horizontal="left" wrapText="1"/>
    </xf>
    <xf numFmtId="0" fontId="23" fillId="0" borderId="0" xfId="0" applyFont="1" applyFill="1"/>
    <xf numFmtId="0" fontId="25" fillId="0" borderId="0" xfId="0" applyFont="1" applyBorder="1" applyAlignment="1">
      <alignment wrapText="1"/>
    </xf>
    <xf numFmtId="4" fontId="51" fillId="0" borderId="0" xfId="1" applyNumberFormat="1" applyFont="1" applyAlignment="1">
      <alignment horizontal="right"/>
    </xf>
    <xf numFmtId="166" fontId="9" fillId="0" borderId="0" xfId="1" applyFont="1" applyAlignment="1" applyProtection="1">
      <alignment horizontal="left"/>
    </xf>
    <xf numFmtId="166" fontId="9" fillId="0" borderId="0" xfId="0" applyNumberFormat="1" applyFont="1" applyFill="1" applyBorder="1"/>
    <xf numFmtId="166" fontId="13" fillId="0" borderId="0" xfId="1" applyFont="1"/>
    <xf numFmtId="170" fontId="25" fillId="0" borderId="0" xfId="1" applyNumberFormat="1" applyFont="1"/>
    <xf numFmtId="4" fontId="25" fillId="0" borderId="0" xfId="0" applyNumberFormat="1" applyFont="1" applyBorder="1" applyAlignment="1">
      <alignment horizontal="right"/>
    </xf>
    <xf numFmtId="4" fontId="51" fillId="0" borderId="0" xfId="0" applyNumberFormat="1" applyFont="1" applyBorder="1" applyAlignment="1">
      <alignment horizontal="right"/>
    </xf>
    <xf numFmtId="4" fontId="51" fillId="0" borderId="0" xfId="0" applyNumberFormat="1" applyFont="1" applyAlignment="1">
      <alignment horizontal="right"/>
    </xf>
    <xf numFmtId="0" fontId="49" fillId="0" borderId="0" xfId="31" applyFont="1" applyFill="1" applyBorder="1" applyAlignment="1">
      <alignment horizontal="right" wrapText="1"/>
    </xf>
    <xf numFmtId="166" fontId="10" fillId="0" borderId="0" xfId="1" applyFont="1" applyBorder="1" applyAlignment="1">
      <alignment horizontal="right"/>
    </xf>
    <xf numFmtId="0" fontId="25" fillId="0" borderId="0" xfId="31" applyFont="1" applyFill="1" applyBorder="1" applyAlignment="1">
      <alignment horizontal="right" wrapText="1"/>
    </xf>
    <xf numFmtId="0" fontId="50" fillId="0" borderId="0" xfId="31" applyFont="1" applyFill="1" applyBorder="1" applyAlignment="1">
      <alignment horizontal="right" wrapText="1"/>
    </xf>
    <xf numFmtId="4" fontId="49" fillId="0" borderId="0" xfId="25" applyNumberFormat="1" applyFont="1" applyFill="1" applyBorder="1" applyAlignment="1">
      <alignment horizontal="right" wrapText="1"/>
    </xf>
    <xf numFmtId="166" fontId="5" fillId="0" borderId="0" xfId="1" applyFont="1" applyAlignment="1">
      <alignment horizontal="right"/>
    </xf>
    <xf numFmtId="4" fontId="55" fillId="0" borderId="0" xfId="25" applyNumberFormat="1" applyFont="1" applyFill="1" applyBorder="1" applyAlignment="1">
      <alignment horizontal="right" wrapText="1"/>
    </xf>
    <xf numFmtId="0" fontId="55" fillId="0" borderId="0" xfId="31" applyFont="1" applyFill="1" applyBorder="1" applyAlignment="1">
      <alignment horizontal="right" wrapText="1"/>
    </xf>
    <xf numFmtId="166" fontId="55" fillId="0" borderId="0" xfId="1" applyFont="1" applyFill="1" applyBorder="1" applyAlignment="1">
      <alignment horizontal="right" wrapText="1"/>
    </xf>
    <xf numFmtId="170" fontId="19" fillId="0" borderId="0" xfId="1" applyNumberFormat="1" applyFont="1" applyFill="1" applyBorder="1" applyAlignment="1">
      <alignment horizontal="right" wrapText="1"/>
    </xf>
    <xf numFmtId="170" fontId="9" fillId="0" borderId="0" xfId="1" applyNumberFormat="1" applyFont="1" applyFill="1" applyBorder="1" applyAlignment="1">
      <alignment horizontal="center" wrapText="1"/>
    </xf>
    <xf numFmtId="170" fontId="17" fillId="0" borderId="0" xfId="1" applyNumberFormat="1" applyFont="1" applyFill="1" applyBorder="1" applyAlignment="1">
      <alignment horizontal="right" wrapText="1"/>
    </xf>
    <xf numFmtId="170" fontId="9" fillId="0" borderId="0" xfId="1" applyNumberFormat="1" applyFont="1"/>
    <xf numFmtId="170" fontId="17" fillId="0" borderId="0" xfId="1" applyNumberFormat="1" applyFont="1" applyFill="1" applyBorder="1" applyAlignment="1">
      <alignment horizontal="center" wrapText="1"/>
    </xf>
    <xf numFmtId="170" fontId="19" fillId="0" borderId="0" xfId="1" applyNumberFormat="1" applyFont="1" applyFill="1" applyBorder="1" applyAlignment="1">
      <alignment wrapText="1"/>
    </xf>
    <xf numFmtId="170" fontId="19" fillId="0" borderId="0" xfId="1" applyNumberFormat="1" applyFont="1" applyFill="1" applyBorder="1" applyAlignment="1">
      <alignment horizontal="center" wrapText="1"/>
    </xf>
    <xf numFmtId="170" fontId="9" fillId="0" borderId="0" xfId="1" applyNumberFormat="1" applyFont="1" applyBorder="1"/>
    <xf numFmtId="170" fontId="5" fillId="0" borderId="0" xfId="1" applyNumberFormat="1" applyFont="1" applyBorder="1"/>
    <xf numFmtId="0" fontId="17" fillId="0" borderId="0" xfId="0" applyFont="1" applyFill="1" applyBorder="1"/>
    <xf numFmtId="170" fontId="5" fillId="0" borderId="0" xfId="1" applyNumberFormat="1" applyFont="1" applyFill="1" applyBorder="1" applyAlignment="1">
      <alignment horizontal="right" wrapText="1"/>
    </xf>
    <xf numFmtId="170" fontId="35" fillId="0" borderId="0" xfId="1" applyNumberFormat="1" applyFont="1" applyFill="1" applyBorder="1" applyAlignment="1">
      <alignment horizontal="right" wrapText="1"/>
    </xf>
    <xf numFmtId="170" fontId="9" fillId="0" borderId="0" xfId="1" applyNumberFormat="1" applyFont="1" applyFill="1" applyBorder="1" applyAlignment="1">
      <alignment wrapText="1"/>
    </xf>
    <xf numFmtId="170" fontId="5" fillId="0" borderId="0" xfId="1" applyNumberFormat="1" applyFont="1" applyBorder="1" applyAlignment="1">
      <alignment horizontal="center"/>
    </xf>
    <xf numFmtId="170" fontId="17" fillId="0" borderId="0" xfId="1" applyNumberFormat="1" applyFont="1" applyFill="1" applyBorder="1" applyAlignment="1">
      <alignment wrapText="1"/>
    </xf>
    <xf numFmtId="170" fontId="5" fillId="0" borderId="0" xfId="1" applyNumberFormat="1" applyFont="1" applyAlignment="1"/>
    <xf numFmtId="0" fontId="55" fillId="0" borderId="0" xfId="5" applyFont="1" applyFill="1" applyBorder="1" applyAlignment="1">
      <alignment horizontal="left"/>
    </xf>
    <xf numFmtId="170" fontId="5" fillId="0" borderId="0" xfId="1" applyNumberFormat="1" applyFont="1" applyBorder="1" applyAlignment="1"/>
    <xf numFmtId="0" fontId="55" fillId="0" borderId="0" xfId="5" applyFont="1" applyFill="1" applyBorder="1" applyAlignment="1">
      <alignment horizontal="left" wrapText="1"/>
    </xf>
    <xf numFmtId="0" fontId="18" fillId="0" borderId="0" xfId="5" applyFont="1" applyFill="1" applyBorder="1" applyAlignment="1">
      <alignment horizontal="left" wrapText="1"/>
    </xf>
    <xf numFmtId="170" fontId="9" fillId="0" borderId="0" xfId="1" applyNumberFormat="1" applyFont="1" applyFill="1" applyBorder="1"/>
    <xf numFmtId="170" fontId="5" fillId="0" borderId="0" xfId="1" applyNumberFormat="1" applyFont="1" applyBorder="1" applyAlignment="1">
      <alignment horizontal="right"/>
    </xf>
    <xf numFmtId="168" fontId="25" fillId="0" borderId="0" xfId="0" applyNumberFormat="1" applyFont="1"/>
    <xf numFmtId="168" fontId="25" fillId="0" borderId="0" xfId="1" applyNumberFormat="1" applyFont="1" applyAlignment="1">
      <alignment horizontal="right"/>
    </xf>
    <xf numFmtId="4" fontId="25" fillId="0" borderId="0" xfId="0" applyNumberFormat="1" applyFont="1" applyFill="1" applyBorder="1" applyAlignment="1">
      <alignment horizontal="right"/>
    </xf>
    <xf numFmtId="0" fontId="6" fillId="0" borderId="0" xfId="0" applyFont="1" applyFill="1" applyBorder="1"/>
    <xf numFmtId="166" fontId="9" fillId="0" borderId="0" xfId="1" applyFont="1" applyFill="1" applyBorder="1" applyAlignment="1">
      <alignment horizontal="right"/>
    </xf>
    <xf numFmtId="0" fontId="15" fillId="0" borderId="0" xfId="0" applyFont="1" applyFill="1"/>
    <xf numFmtId="0" fontId="6" fillId="0" borderId="0" xfId="0" applyFont="1" applyFill="1"/>
    <xf numFmtId="3" fontId="6" fillId="0" borderId="0" xfId="0" applyNumberFormat="1" applyFont="1" applyFill="1"/>
    <xf numFmtId="3" fontId="6" fillId="0" borderId="0" xfId="0" applyNumberFormat="1" applyFont="1" applyFill="1" applyBorder="1"/>
    <xf numFmtId="2" fontId="6" fillId="0" borderId="0" xfId="0" applyNumberFormat="1" applyFont="1" applyFill="1"/>
    <xf numFmtId="168" fontId="5" fillId="0" borderId="0" xfId="1" applyNumberFormat="1" applyFont="1" applyFill="1"/>
    <xf numFmtId="0" fontId="11" fillId="0" borderId="0" xfId="0" applyFont="1" applyAlignment="1">
      <alignment horizontal="right"/>
    </xf>
    <xf numFmtId="0" fontId="11" fillId="0" borderId="0" xfId="0" applyFont="1" applyAlignment="1">
      <alignment horizontal="right" wrapText="1"/>
    </xf>
    <xf numFmtId="0" fontId="5" fillId="0" borderId="0" xfId="0" applyFont="1" applyAlignment="1">
      <alignment wrapText="1"/>
    </xf>
    <xf numFmtId="0" fontId="10" fillId="0" borderId="0" xfId="0" applyFont="1" applyAlignment="1">
      <alignment wrapText="1"/>
    </xf>
    <xf numFmtId="168" fontId="9" fillId="0" borderId="0" xfId="0" applyNumberFormat="1" applyFont="1"/>
    <xf numFmtId="0" fontId="49" fillId="0" borderId="0" xfId="38" applyFont="1" applyFill="1" applyBorder="1" applyAlignment="1">
      <alignment horizontal="center"/>
    </xf>
    <xf numFmtId="0" fontId="49" fillId="0" borderId="0" xfId="38" applyFont="1" applyFill="1" applyBorder="1" applyAlignment="1">
      <alignment horizontal="right"/>
    </xf>
    <xf numFmtId="168" fontId="25" fillId="0" borderId="0" xfId="1" applyNumberFormat="1" applyFont="1" applyFill="1"/>
    <xf numFmtId="166" fontId="5" fillId="0" borderId="0" xfId="1" applyFont="1" applyAlignment="1">
      <alignment horizontal="right" wrapText="1"/>
    </xf>
    <xf numFmtId="166" fontId="31" fillId="0" borderId="0" xfId="1" applyFont="1" applyFill="1" applyBorder="1" applyAlignment="1">
      <alignment horizontal="right"/>
    </xf>
    <xf numFmtId="4" fontId="31" fillId="0" borderId="0" xfId="0" applyNumberFormat="1" applyFont="1" applyFill="1" applyBorder="1" applyAlignment="1">
      <alignment horizontal="right"/>
    </xf>
    <xf numFmtId="166" fontId="11" fillId="0" borderId="0" xfId="0" applyNumberFormat="1" applyFont="1"/>
    <xf numFmtId="166" fontId="0" fillId="0" borderId="0" xfId="0" applyNumberFormat="1"/>
    <xf numFmtId="166" fontId="25" fillId="0" borderId="0" xfId="0" applyNumberFormat="1" applyFont="1"/>
    <xf numFmtId="3" fontId="57" fillId="0" borderId="0" xfId="0" applyNumberFormat="1" applyFont="1"/>
    <xf numFmtId="0" fontId="57" fillId="0" borderId="0" xfId="0" applyFont="1"/>
    <xf numFmtId="0" fontId="58" fillId="0" borderId="0" xfId="31" applyFont="1" applyFill="1" applyBorder="1" applyAlignment="1">
      <alignment horizontal="center"/>
    </xf>
    <xf numFmtId="0" fontId="57" fillId="0" borderId="0" xfId="0" applyFont="1" applyBorder="1"/>
    <xf numFmtId="166" fontId="5" fillId="0" borderId="0" xfId="1" applyFont="1" applyFill="1"/>
    <xf numFmtId="0" fontId="35" fillId="0" borderId="0" xfId="9" applyFont="1" applyFill="1" applyBorder="1" applyAlignment="1">
      <alignment horizontal="center"/>
    </xf>
    <xf numFmtId="0" fontId="49" fillId="0" borderId="0" xfId="9" applyFont="1" applyFill="1" applyBorder="1" applyAlignment="1">
      <alignment horizontal="center"/>
    </xf>
    <xf numFmtId="0" fontId="58" fillId="0" borderId="0" xfId="13" applyFont="1" applyFill="1" applyBorder="1" applyAlignment="1">
      <alignment horizontal="center"/>
    </xf>
    <xf numFmtId="2" fontId="19" fillId="0" borderId="0" xfId="31" applyNumberFormat="1" applyFont="1" applyFill="1" applyBorder="1" applyAlignment="1">
      <alignment horizontal="right" wrapText="1"/>
    </xf>
    <xf numFmtId="166" fontId="0" fillId="0" borderId="0" xfId="1" applyFont="1" applyBorder="1" applyAlignment="1">
      <alignment horizontal="left"/>
    </xf>
    <xf numFmtId="166" fontId="27" fillId="0" borderId="0" xfId="1" applyFont="1" applyBorder="1" applyAlignment="1">
      <alignment horizontal="right"/>
    </xf>
    <xf numFmtId="166" fontId="9" fillId="0" borderId="0" xfId="1" applyFont="1" applyAlignment="1">
      <alignment horizontal="left"/>
    </xf>
    <xf numFmtId="2" fontId="9" fillId="0" borderId="0" xfId="0" applyNumberFormat="1" applyFont="1" applyAlignment="1">
      <alignment horizontal="right"/>
    </xf>
    <xf numFmtId="168" fontId="5" fillId="0" borderId="0" xfId="1" applyNumberFormat="1" applyFont="1" applyFill="1" applyAlignment="1">
      <alignment horizontal="center"/>
    </xf>
    <xf numFmtId="4" fontId="5" fillId="0" borderId="0" xfId="0" applyNumberFormat="1" applyFont="1" applyFill="1" applyAlignment="1">
      <alignment horizontal="right"/>
    </xf>
    <xf numFmtId="166" fontId="25" fillId="0" borderId="0" xfId="1" applyFont="1" applyFill="1"/>
    <xf numFmtId="166" fontId="5" fillId="0" borderId="0" xfId="1" applyFont="1" applyFill="1" applyAlignment="1">
      <alignment horizontal="right" wrapText="1"/>
    </xf>
    <xf numFmtId="0" fontId="56" fillId="0" borderId="0" xfId="0" applyFont="1"/>
    <xf numFmtId="3" fontId="58" fillId="0" borderId="0" xfId="5" applyNumberFormat="1" applyFont="1" applyFill="1" applyBorder="1" applyAlignment="1">
      <alignment horizontal="right" wrapText="1"/>
    </xf>
    <xf numFmtId="3" fontId="57" fillId="0" borderId="0" xfId="5" applyNumberFormat="1" applyFont="1" applyFill="1" applyBorder="1" applyAlignment="1">
      <alignment horizontal="right" wrapText="1"/>
    </xf>
    <xf numFmtId="3" fontId="58" fillId="0" borderId="0" xfId="5" applyNumberFormat="1" applyFont="1" applyFill="1" applyBorder="1" applyAlignment="1">
      <alignment horizontal="left" wrapText="1"/>
    </xf>
    <xf numFmtId="3" fontId="58" fillId="0" borderId="0" xfId="11" applyNumberFormat="1" applyFont="1" applyFill="1" applyBorder="1" applyAlignment="1">
      <alignment horizontal="right" wrapText="1"/>
    </xf>
    <xf numFmtId="0" fontId="56" fillId="0" borderId="0" xfId="0" applyFont="1" applyAlignment="1">
      <alignment wrapText="1"/>
    </xf>
    <xf numFmtId="0" fontId="29" fillId="0" borderId="0" xfId="10" applyFont="1" applyFill="1" applyBorder="1" applyAlignment="1">
      <alignment horizontal="right" wrapText="1"/>
    </xf>
    <xf numFmtId="0" fontId="21" fillId="0" borderId="0" xfId="12" applyFont="1" applyFill="1" applyBorder="1" applyAlignment="1">
      <alignment horizontal="left" wrapText="1"/>
    </xf>
    <xf numFmtId="0" fontId="57" fillId="0" borderId="0" xfId="0" applyFont="1" applyBorder="1" applyAlignment="1">
      <alignment wrapText="1"/>
    </xf>
    <xf numFmtId="3" fontId="19" fillId="0" borderId="0" xfId="13" applyNumberFormat="1" applyFont="1" applyFill="1" applyBorder="1" applyAlignment="1">
      <alignment horizontal="right" wrapText="1"/>
    </xf>
    <xf numFmtId="0" fontId="19" fillId="0" borderId="0" xfId="0" applyFont="1"/>
    <xf numFmtId="168" fontId="57" fillId="0" borderId="0" xfId="1" applyNumberFormat="1" applyFont="1" applyBorder="1"/>
    <xf numFmtId="166" fontId="0" fillId="0" borderId="0" xfId="1" applyNumberFormat="1" applyFont="1" applyBorder="1"/>
    <xf numFmtId="166" fontId="0" fillId="0" borderId="0" xfId="1" applyNumberFormat="1" applyFont="1" applyBorder="1" applyAlignment="1">
      <alignment horizontal="right"/>
    </xf>
    <xf numFmtId="0" fontId="57" fillId="0" borderId="0" xfId="0" applyFont="1" applyFill="1"/>
    <xf numFmtId="0" fontId="25" fillId="0" borderId="0" xfId="0" applyFont="1" applyFill="1"/>
    <xf numFmtId="3" fontId="5" fillId="0" borderId="0" xfId="1" applyNumberFormat="1" applyFont="1" applyFill="1"/>
    <xf numFmtId="170" fontId="25" fillId="0" borderId="0" xfId="0" applyNumberFormat="1" applyFont="1" applyFill="1"/>
    <xf numFmtId="1" fontId="5" fillId="0" borderId="0" xfId="0" applyNumberFormat="1" applyFont="1" applyFill="1" applyAlignment="1">
      <alignment horizontal="center"/>
    </xf>
    <xf numFmtId="4" fontId="5" fillId="0" borderId="0" xfId="0" applyNumberFormat="1" applyFont="1" applyFill="1" applyProtection="1"/>
    <xf numFmtId="4" fontId="5" fillId="0" borderId="0" xfId="0" applyNumberFormat="1" applyFont="1" applyFill="1" applyBorder="1"/>
    <xf numFmtId="168" fontId="9" fillId="0" borderId="0" xfId="0" applyNumberFormat="1" applyFont="1" applyBorder="1"/>
    <xf numFmtId="168" fontId="9" fillId="0" borderId="0" xfId="0" applyNumberFormat="1" applyFont="1" applyBorder="1" applyAlignment="1">
      <alignment horizontal="left"/>
    </xf>
    <xf numFmtId="2" fontId="25" fillId="0" borderId="0" xfId="0" applyNumberFormat="1" applyFont="1" applyProtection="1"/>
    <xf numFmtId="0" fontId="4" fillId="0" borderId="0" xfId="0" applyFont="1" applyAlignment="1">
      <alignment horizontal="right"/>
    </xf>
    <xf numFmtId="4" fontId="20" fillId="0" borderId="0" xfId="1" applyNumberFormat="1" applyFont="1" applyAlignment="1">
      <alignment horizontal="right"/>
    </xf>
    <xf numFmtId="0" fontId="20" fillId="0" borderId="0" xfId="0" applyFont="1" applyBorder="1" applyAlignment="1">
      <alignment wrapText="1"/>
    </xf>
    <xf numFmtId="0" fontId="11" fillId="0" borderId="0" xfId="0" applyFont="1" applyFill="1"/>
    <xf numFmtId="10" fontId="5" fillId="0" borderId="0" xfId="0" applyNumberFormat="1" applyFont="1" applyFill="1" applyBorder="1"/>
    <xf numFmtId="2" fontId="5" fillId="0" borderId="0" xfId="0" applyNumberFormat="1" applyFont="1" applyFill="1" applyBorder="1"/>
    <xf numFmtId="168" fontId="5" fillId="0" borderId="0" xfId="1" applyNumberFormat="1" applyFont="1" applyAlignment="1">
      <alignment horizontal="center"/>
    </xf>
    <xf numFmtId="166" fontId="5" fillId="0" borderId="0" xfId="1" applyFont="1" applyAlignment="1">
      <alignment horizontal="center"/>
    </xf>
    <xf numFmtId="3" fontId="59" fillId="0" borderId="0" xfId="0" applyNumberFormat="1" applyFont="1"/>
    <xf numFmtId="4" fontId="59" fillId="0" borderId="0" xfId="0" applyNumberFormat="1" applyFont="1"/>
    <xf numFmtId="4" fontId="59" fillId="0" borderId="0" xfId="0" applyNumberFormat="1" applyFont="1" applyAlignment="1">
      <alignment horizontal="right"/>
    </xf>
    <xf numFmtId="0" fontId="59" fillId="0" borderId="0" xfId="0" applyFont="1" applyBorder="1"/>
    <xf numFmtId="0" fontId="59" fillId="0" borderId="0" xfId="0" applyFont="1"/>
    <xf numFmtId="3" fontId="60" fillId="0" borderId="0" xfId="0" applyNumberFormat="1" applyFont="1" applyAlignment="1">
      <alignment horizontal="right"/>
    </xf>
    <xf numFmtId="4" fontId="60" fillId="0" borderId="0" xfId="1" applyNumberFormat="1" applyFont="1" applyAlignment="1">
      <alignment horizontal="center"/>
    </xf>
    <xf numFmtId="4" fontId="60" fillId="0" borderId="0" xfId="0" applyNumberFormat="1" applyFont="1"/>
    <xf numFmtId="3" fontId="60" fillId="0" borderId="0" xfId="0" applyNumberFormat="1" applyFont="1" applyAlignment="1">
      <alignment horizontal="center"/>
    </xf>
    <xf numFmtId="4" fontId="60" fillId="0" borderId="0" xfId="0" applyNumberFormat="1" applyFont="1" applyAlignment="1">
      <alignment horizontal="right"/>
    </xf>
    <xf numFmtId="4" fontId="60" fillId="0" borderId="0" xfId="0" applyNumberFormat="1" applyFont="1" applyAlignment="1">
      <alignment horizontal="center"/>
    </xf>
    <xf numFmtId="166" fontId="48" fillId="0" borderId="0" xfId="1" applyFont="1"/>
    <xf numFmtId="0" fontId="48" fillId="0" borderId="0" xfId="0" applyFont="1"/>
    <xf numFmtId="0" fontId="60" fillId="0" borderId="0" xfId="0" applyFont="1" applyAlignment="1">
      <alignment horizontal="right"/>
    </xf>
    <xf numFmtId="0" fontId="60" fillId="0" borderId="0" xfId="0" applyFont="1" applyAlignment="1"/>
    <xf numFmtId="4" fontId="60" fillId="0" borderId="0" xfId="1" applyNumberFormat="1" applyFont="1" applyAlignment="1">
      <alignment horizontal="right"/>
    </xf>
    <xf numFmtId="3" fontId="60" fillId="0" borderId="0" xfId="0" applyNumberFormat="1" applyFont="1" applyAlignment="1">
      <alignment horizontal="right" wrapText="1"/>
    </xf>
    <xf numFmtId="4" fontId="25" fillId="0" borderId="0" xfId="0" applyNumberFormat="1" applyFont="1" applyProtection="1"/>
    <xf numFmtId="4" fontId="25" fillId="0" borderId="0" xfId="0" applyNumberFormat="1" applyFont="1" applyFill="1" applyAlignment="1" applyProtection="1">
      <alignment horizontal="right"/>
    </xf>
    <xf numFmtId="4" fontId="25" fillId="0" borderId="0" xfId="1" applyNumberFormat="1" applyFont="1"/>
    <xf numFmtId="4" fontId="25" fillId="0" borderId="0" xfId="0" applyNumberFormat="1" applyFont="1" applyAlignment="1">
      <alignment horizontal="right"/>
    </xf>
    <xf numFmtId="166" fontId="59" fillId="0" borderId="0" xfId="1" applyFont="1"/>
    <xf numFmtId="4" fontId="59" fillId="0" borderId="0" xfId="1" applyNumberFormat="1" applyFont="1"/>
    <xf numFmtId="168" fontId="58" fillId="0" borderId="0" xfId="1" applyNumberFormat="1" applyFont="1" applyFill="1" applyBorder="1" applyAlignment="1">
      <alignment horizontal="left" wrapText="1"/>
    </xf>
    <xf numFmtId="168" fontId="58" fillId="0" borderId="0" xfId="1" applyNumberFormat="1" applyFont="1" applyFill="1" applyBorder="1" applyAlignment="1">
      <alignment horizontal="right" wrapText="1"/>
    </xf>
    <xf numFmtId="2" fontId="57" fillId="0" borderId="0" xfId="0" applyNumberFormat="1" applyFont="1" applyBorder="1" applyAlignment="1"/>
    <xf numFmtId="2" fontId="57" fillId="0" borderId="0" xfId="1" applyNumberFormat="1" applyFont="1" applyBorder="1" applyAlignment="1"/>
    <xf numFmtId="0" fontId="5" fillId="0" borderId="0" xfId="0" applyNumberFormat="1" applyFont="1" applyBorder="1" applyAlignment="1">
      <alignment horizontal="right"/>
    </xf>
    <xf numFmtId="3" fontId="57" fillId="0" borderId="0" xfId="0" applyNumberFormat="1" applyFont="1" applyBorder="1"/>
    <xf numFmtId="4" fontId="19" fillId="0" borderId="0" xfId="35" applyNumberFormat="1" applyFont="1" applyFill="1" applyBorder="1" applyAlignment="1">
      <alignment horizontal="right" wrapText="1"/>
    </xf>
    <xf numFmtId="4" fontId="19" fillId="0" borderId="0" xfId="25" applyNumberFormat="1" applyFont="1" applyFill="1" applyBorder="1" applyAlignment="1">
      <alignment horizontal="right" wrapText="1"/>
    </xf>
    <xf numFmtId="4" fontId="19" fillId="0" borderId="0" xfId="31" applyNumberFormat="1" applyFont="1" applyFill="1" applyBorder="1" applyAlignment="1">
      <alignment horizontal="right" wrapText="1"/>
    </xf>
    <xf numFmtId="166" fontId="25" fillId="0" borderId="0" xfId="0" applyNumberFormat="1" applyFont="1" applyFill="1"/>
    <xf numFmtId="0" fontId="55" fillId="0" borderId="0" xfId="21" applyFont="1" applyFill="1" applyBorder="1" applyAlignment="1">
      <alignment horizontal="left"/>
    </xf>
    <xf numFmtId="4" fontId="8" fillId="0" borderId="0" xfId="0" applyNumberFormat="1" applyFont="1" applyFill="1" applyAlignment="1">
      <alignment horizontal="right"/>
    </xf>
    <xf numFmtId="3" fontId="8" fillId="0" borderId="0" xfId="0" applyNumberFormat="1" applyFont="1" applyAlignment="1">
      <alignment horizontal="right"/>
    </xf>
    <xf numFmtId="0" fontId="8" fillId="0" borderId="0" xfId="0" applyFont="1" applyAlignment="1">
      <alignment horizontal="right"/>
    </xf>
    <xf numFmtId="168" fontId="60" fillId="0" borderId="0" xfId="1" applyNumberFormat="1" applyFont="1" applyAlignment="1">
      <alignment horizontal="right" wrapText="1"/>
    </xf>
    <xf numFmtId="4" fontId="60" fillId="0" borderId="0" xfId="0" applyNumberFormat="1" applyFont="1" applyAlignment="1">
      <alignment horizontal="right" wrapText="1"/>
    </xf>
    <xf numFmtId="0" fontId="60" fillId="0" borderId="0" xfId="0" applyFont="1"/>
    <xf numFmtId="0" fontId="60" fillId="0" borderId="0" xfId="0" applyFont="1" applyAlignment="1">
      <alignment horizontal="center"/>
    </xf>
    <xf numFmtId="0" fontId="8" fillId="0" borderId="0" xfId="0" applyFont="1" applyBorder="1" applyAlignment="1">
      <alignment horizontal="right"/>
    </xf>
    <xf numFmtId="0" fontId="1" fillId="0" borderId="0" xfId="0" applyFont="1"/>
    <xf numFmtId="170" fontId="5" fillId="0" borderId="0" xfId="1" applyNumberFormat="1" applyFont="1"/>
    <xf numFmtId="4" fontId="17" fillId="0" borderId="0" xfId="25" applyNumberFormat="1" applyFont="1" applyFill="1" applyBorder="1" applyAlignment="1">
      <alignment horizontal="right" wrapText="1"/>
    </xf>
    <xf numFmtId="0" fontId="17" fillId="0" borderId="0" xfId="7" applyFont="1" applyFill="1" applyBorder="1" applyAlignment="1">
      <alignment horizontal="center"/>
    </xf>
    <xf numFmtId="0" fontId="11" fillId="0" borderId="0" xfId="0" applyFont="1" applyBorder="1" applyAlignment="1">
      <alignment horizontal="right" wrapText="1"/>
    </xf>
    <xf numFmtId="0" fontId="60" fillId="0" borderId="0" xfId="0" applyFont="1" applyFill="1" applyAlignment="1">
      <alignment horizontal="right" wrapText="1"/>
    </xf>
    <xf numFmtId="0" fontId="60" fillId="0" borderId="0" xfId="0" applyFont="1" applyAlignment="1">
      <alignment horizontal="right" wrapText="1"/>
    </xf>
    <xf numFmtId="49" fontId="17" fillId="0" borderId="0" xfId="29" applyNumberFormat="1" applyFont="1" applyFill="1" applyBorder="1" applyAlignment="1">
      <alignment horizontal="center"/>
    </xf>
    <xf numFmtId="167" fontId="0" fillId="0" borderId="0" xfId="1" applyNumberFormat="1" applyFont="1"/>
    <xf numFmtId="167" fontId="28" fillId="0" borderId="0" xfId="1" applyNumberFormat="1" applyFont="1" applyAlignment="1">
      <alignment horizontal="right"/>
    </xf>
    <xf numFmtId="166" fontId="5" fillId="0" borderId="0" xfId="0" applyNumberFormat="1" applyFont="1"/>
    <xf numFmtId="166" fontId="56" fillId="0" borderId="0" xfId="0" applyNumberFormat="1" applyFont="1"/>
    <xf numFmtId="164" fontId="9" fillId="0" borderId="0" xfId="0" applyNumberFormat="1" applyFont="1" applyFill="1" applyAlignment="1">
      <alignment horizontal="center"/>
    </xf>
    <xf numFmtId="164" fontId="9" fillId="0" borderId="0" xfId="0" applyNumberFormat="1" applyFont="1" applyFill="1" applyAlignment="1">
      <alignment horizontal="center" wrapText="1"/>
    </xf>
    <xf numFmtId="173" fontId="5" fillId="0" borderId="0" xfId="2" applyNumberFormat="1" applyFont="1" applyFill="1"/>
    <xf numFmtId="173" fontId="5" fillId="0" borderId="0" xfId="2" applyNumberFormat="1" applyFont="1"/>
    <xf numFmtId="170" fontId="5" fillId="0" borderId="0" xfId="0" applyNumberFormat="1" applyFont="1"/>
    <xf numFmtId="43" fontId="25" fillId="0" borderId="0" xfId="0" applyNumberFormat="1" applyFont="1" applyFill="1"/>
    <xf numFmtId="3" fontId="31" fillId="0" borderId="0" xfId="1" applyNumberFormat="1" applyFont="1"/>
    <xf numFmtId="4" fontId="5" fillId="0" borderId="0" xfId="0" applyNumberFormat="1" applyFont="1" applyFill="1" applyBorder="1" applyAlignment="1">
      <alignment horizontal="right"/>
    </xf>
    <xf numFmtId="0" fontId="15" fillId="0" borderId="0" xfId="0" applyFont="1" applyFill="1" applyBorder="1"/>
    <xf numFmtId="0" fontId="5" fillId="0" borderId="0" xfId="0" applyFont="1" applyFill="1" applyAlignment="1">
      <alignment wrapText="1"/>
    </xf>
    <xf numFmtId="2" fontId="5" fillId="0" borderId="0" xfId="0" applyNumberFormat="1" applyFont="1" applyAlignment="1">
      <alignment horizontal="right"/>
    </xf>
    <xf numFmtId="2" fontId="5" fillId="0" borderId="0" xfId="0" applyNumberFormat="1" applyFont="1" applyAlignment="1"/>
    <xf numFmtId="166" fontId="5" fillId="0" borderId="0" xfId="1" applyNumberFormat="1" applyFont="1" applyBorder="1"/>
    <xf numFmtId="4" fontId="8" fillId="0" borderId="0" xfId="0" applyNumberFormat="1" applyFont="1" applyFill="1" applyAlignment="1">
      <alignment horizontal="right" wrapText="1"/>
    </xf>
    <xf numFmtId="0" fontId="8" fillId="0" borderId="0" xfId="0" applyFont="1" applyAlignment="1">
      <alignment horizontal="right" wrapText="1"/>
    </xf>
    <xf numFmtId="0" fontId="8" fillId="0" borderId="0" xfId="0" applyFont="1" applyAlignment="1">
      <alignment horizontal="center" wrapText="1"/>
    </xf>
    <xf numFmtId="3" fontId="8" fillId="0" borderId="0" xfId="0" applyNumberFormat="1" applyFont="1" applyAlignment="1">
      <alignment horizontal="right" wrapText="1"/>
    </xf>
    <xf numFmtId="4" fontId="8" fillId="0" borderId="0" xfId="0" applyNumberFormat="1" applyFont="1" applyAlignment="1">
      <alignment horizontal="right" wrapText="1"/>
    </xf>
    <xf numFmtId="1" fontId="11" fillId="0" borderId="0" xfId="0" applyNumberFormat="1" applyFont="1"/>
    <xf numFmtId="166" fontId="11" fillId="0" borderId="0" xfId="1" applyFont="1"/>
    <xf numFmtId="0" fontId="3" fillId="0" borderId="0" xfId="0" applyFont="1"/>
    <xf numFmtId="0" fontId="61" fillId="3" borderId="0" xfId="0" applyFont="1" applyFill="1"/>
    <xf numFmtId="0" fontId="3" fillId="3" borderId="0" xfId="0" applyNumberFormat="1" applyFont="1" applyFill="1" applyAlignment="1">
      <alignment wrapText="1"/>
    </xf>
    <xf numFmtId="0" fontId="0" fillId="3" borderId="0" xfId="0" applyFill="1" applyAlignment="1">
      <alignment wrapText="1"/>
    </xf>
    <xf numFmtId="0" fontId="0" fillId="3" borderId="0" xfId="0" applyNumberFormat="1" applyFill="1" applyAlignment="1">
      <alignment wrapText="1"/>
    </xf>
    <xf numFmtId="0" fontId="28" fillId="0" borderId="0" xfId="0" applyFont="1" applyAlignment="1">
      <alignment horizontal="right"/>
    </xf>
    <xf numFmtId="0" fontId="4" fillId="0" borderId="0" xfId="0" applyFont="1" applyAlignment="1">
      <alignment horizontal="center"/>
    </xf>
    <xf numFmtId="0" fontId="48" fillId="0" borderId="0" xfId="0" applyFont="1" applyAlignment="1">
      <alignment horizontal="center"/>
    </xf>
    <xf numFmtId="0" fontId="48" fillId="0" borderId="0" xfId="0" applyFont="1" applyBorder="1" applyAlignment="1">
      <alignment horizontal="center"/>
    </xf>
    <xf numFmtId="0" fontId="11" fillId="0" borderId="0" xfId="0" applyFont="1" applyAlignment="1">
      <alignment wrapText="1"/>
    </xf>
    <xf numFmtId="0" fontId="11" fillId="0" borderId="0" xfId="0" applyFont="1" applyFill="1" applyAlignment="1">
      <alignment wrapText="1"/>
    </xf>
    <xf numFmtId="0" fontId="0" fillId="0" borderId="0" xfId="0" applyAlignment="1"/>
  </cellXfs>
  <cellStyles count="43">
    <cellStyle name="Comma" xfId="1" builtinId="3"/>
    <cellStyle name="Currency" xfId="2" builtinId="4"/>
    <cellStyle name="Hyperlink" xfId="3" builtinId="8"/>
    <cellStyle name="Normal" xfId="0" builtinId="0"/>
    <cellStyle name="Normal_15" xfId="4"/>
    <cellStyle name="Normal_15_1" xfId="5"/>
    <cellStyle name="Normal_16" xfId="6"/>
    <cellStyle name="Normal_16_1" xfId="7"/>
    <cellStyle name="Normal_18" xfId="8"/>
    <cellStyle name="Normal_18_1" xfId="9"/>
    <cellStyle name="Normal_20" xfId="10"/>
    <cellStyle name="Normal_20_1" xfId="11"/>
    <cellStyle name="Normal_22" xfId="12"/>
    <cellStyle name="Normal_22_1" xfId="13"/>
    <cellStyle name="Normal_26" xfId="14"/>
    <cellStyle name="Normal_26_1" xfId="15"/>
    <cellStyle name="Normal_28" xfId="16"/>
    <cellStyle name="Normal_28_1" xfId="17"/>
    <cellStyle name="Normal_30" xfId="18"/>
    <cellStyle name="Normal_30_1" xfId="19"/>
    <cellStyle name="Normal_34" xfId="20"/>
    <cellStyle name="Normal_34_1" xfId="21"/>
    <cellStyle name="Normal_36" xfId="22"/>
    <cellStyle name="Normal_37" xfId="23"/>
    <cellStyle name="Normal_38" xfId="24"/>
    <cellStyle name="Normal_38_1" xfId="25"/>
    <cellStyle name="Normal_40" xfId="26"/>
    <cellStyle name="Normal_40_1" xfId="27"/>
    <cellStyle name="Normal_42" xfId="28"/>
    <cellStyle name="Normal_42_1" xfId="29"/>
    <cellStyle name="Normal_44" xfId="30"/>
    <cellStyle name="Normal_44_1" xfId="31"/>
    <cellStyle name="Normal_51" xfId="32"/>
    <cellStyle name="Normal_67" xfId="33"/>
    <cellStyle name="Normal_70" xfId="34"/>
    <cellStyle name="Normal_71" xfId="35"/>
    <cellStyle name="Normal_72_1" xfId="36"/>
    <cellStyle name="Normal_74" xfId="37"/>
    <cellStyle name="Normal_74_1" xfId="38"/>
    <cellStyle name="Normal_76" xfId="39"/>
    <cellStyle name="Normal_76_1" xfId="40"/>
    <cellStyle name="Normal_78" xfId="41"/>
    <cellStyle name="Normal_78_1" xfId="4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
  <sheetViews>
    <sheetView workbookViewId="0">
      <selection activeCell="A10" sqref="A10"/>
    </sheetView>
  </sheetViews>
  <sheetFormatPr defaultRowHeight="12.75"/>
  <cols>
    <col min="1" max="1" width="166.85546875" customWidth="1"/>
  </cols>
  <sheetData>
    <row r="1" spans="1:18" ht="26.25">
      <c r="A1" s="734" t="s">
        <v>713</v>
      </c>
    </row>
    <row r="2" spans="1:18" ht="25.5">
      <c r="A2" s="735" t="s">
        <v>708</v>
      </c>
      <c r="B2" s="413"/>
      <c r="C2" s="413"/>
      <c r="D2" s="413"/>
      <c r="E2" s="413"/>
      <c r="F2" s="413"/>
      <c r="G2" s="413"/>
      <c r="H2" s="413"/>
      <c r="I2" s="413"/>
      <c r="J2" s="413"/>
      <c r="K2" s="413"/>
      <c r="L2" s="413"/>
      <c r="M2" s="413"/>
      <c r="N2" s="413"/>
      <c r="O2" s="413"/>
      <c r="P2" s="413"/>
      <c r="Q2" s="413"/>
      <c r="R2" s="413"/>
    </row>
    <row r="3" spans="1:18">
      <c r="A3" s="736" t="s">
        <v>709</v>
      </c>
      <c r="B3" s="413"/>
      <c r="C3" s="413"/>
      <c r="D3" s="413"/>
      <c r="E3" s="413"/>
      <c r="F3" s="413"/>
      <c r="G3" s="413"/>
      <c r="H3" s="413"/>
      <c r="I3" s="413"/>
      <c r="J3" s="413"/>
      <c r="K3" s="413"/>
      <c r="L3" s="413"/>
      <c r="M3" s="413"/>
      <c r="N3" s="413"/>
      <c r="O3" s="413"/>
      <c r="P3" s="413"/>
      <c r="Q3" s="413"/>
      <c r="R3" s="413"/>
    </row>
    <row r="4" spans="1:18" ht="25.5">
      <c r="A4" s="736" t="s">
        <v>710</v>
      </c>
      <c r="B4" s="413"/>
      <c r="C4" s="413"/>
      <c r="D4" s="413"/>
      <c r="E4" s="413"/>
      <c r="F4" s="413"/>
      <c r="G4" s="413"/>
      <c r="H4" s="413"/>
      <c r="I4" s="413"/>
      <c r="J4" s="413"/>
      <c r="K4" s="413"/>
      <c r="L4" s="413"/>
      <c r="M4" s="413"/>
      <c r="N4" s="413"/>
      <c r="O4" s="413"/>
      <c r="P4" s="413"/>
      <c r="Q4" s="413"/>
      <c r="R4" s="413"/>
    </row>
    <row r="5" spans="1:18" ht="25.5">
      <c r="A5" s="737" t="s">
        <v>711</v>
      </c>
      <c r="B5" s="413"/>
      <c r="C5" s="413"/>
      <c r="D5" s="413"/>
      <c r="E5" s="413"/>
      <c r="F5" s="413"/>
      <c r="G5" s="413"/>
      <c r="H5" s="413"/>
      <c r="I5" s="413"/>
      <c r="J5" s="413"/>
      <c r="K5" s="413"/>
      <c r="L5" s="413"/>
      <c r="M5" s="413"/>
      <c r="N5" s="413"/>
      <c r="O5" s="413"/>
      <c r="P5" s="413"/>
      <c r="Q5" s="413"/>
      <c r="R5" s="413"/>
    </row>
    <row r="6" spans="1:18" ht="25.5">
      <c r="A6" s="735" t="s">
        <v>712</v>
      </c>
      <c r="B6" s="413"/>
      <c r="C6" s="413"/>
      <c r="D6" s="413"/>
      <c r="E6" s="413"/>
      <c r="F6" s="413"/>
      <c r="G6" s="413"/>
      <c r="H6" s="413"/>
      <c r="I6" s="413"/>
      <c r="J6" s="413"/>
      <c r="K6" s="413"/>
      <c r="L6" s="413"/>
      <c r="M6" s="413"/>
      <c r="N6" s="413"/>
      <c r="O6" s="413"/>
      <c r="P6" s="413"/>
      <c r="Q6" s="413"/>
      <c r="R6" s="413"/>
    </row>
  </sheetData>
  <pageMargins left="0.7" right="0.7" top="0.75" bottom="0.75" header="0.3" footer="0.3"/>
  <pageSetup paperSize="9"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Z188"/>
  <sheetViews>
    <sheetView zoomScaleNormal="100" workbookViewId="0">
      <selection activeCell="I36" sqref="I36"/>
    </sheetView>
  </sheetViews>
  <sheetFormatPr defaultColWidth="8.85546875" defaultRowHeight="12.75"/>
  <cols>
    <col min="1" max="1" width="10.140625" customWidth="1"/>
    <col min="2" max="2" width="10.7109375" customWidth="1"/>
    <col min="3" max="3" width="10.42578125" bestFit="1" customWidth="1"/>
    <col min="4" max="4" width="15.42578125" customWidth="1"/>
    <col min="5" max="5" width="11.140625" bestFit="1" customWidth="1"/>
    <col min="6" max="6" width="12" bestFit="1" customWidth="1"/>
    <col min="7" max="7" width="10.42578125" customWidth="1"/>
    <col min="8" max="13" width="11.7109375" customWidth="1"/>
    <col min="14" max="14" width="8" bestFit="1" customWidth="1"/>
    <col min="15" max="15" width="15.140625" bestFit="1" customWidth="1"/>
    <col min="16" max="16" width="8.28515625" bestFit="1" customWidth="1"/>
    <col min="17" max="17" width="10.42578125" bestFit="1" customWidth="1"/>
    <col min="18" max="18" width="14.5703125" customWidth="1"/>
    <col min="19" max="19" width="7.5703125" style="709" bestFit="1" customWidth="1"/>
    <col min="20" max="20" width="16.5703125" customWidth="1"/>
    <col min="21" max="21" width="9" style="4" bestFit="1" customWidth="1"/>
    <col min="22" max="22" width="14.140625" bestFit="1" customWidth="1"/>
    <col min="24" max="24" width="14" bestFit="1" customWidth="1"/>
    <col min="26" max="26" width="11.28515625" bestFit="1" customWidth="1"/>
    <col min="28" max="28" width="10.85546875" bestFit="1" customWidth="1"/>
    <col min="30" max="30" width="9.85546875" bestFit="1" customWidth="1"/>
  </cols>
  <sheetData>
    <row r="1" spans="1:23" ht="15">
      <c r="A1" s="13" t="s">
        <v>144</v>
      </c>
      <c r="R1" s="473"/>
    </row>
    <row r="2" spans="1:23">
      <c r="A2" s="174"/>
      <c r="B2" s="469"/>
      <c r="G2" s="8"/>
      <c r="R2" s="473"/>
      <c r="S2" s="710"/>
    </row>
    <row r="3" spans="1:23" ht="13.5" customHeight="1">
      <c r="A3" s="110" t="s">
        <v>327</v>
      </c>
      <c r="O3" s="7"/>
      <c r="Q3" s="171"/>
      <c r="R3" s="473"/>
      <c r="S3"/>
      <c r="T3" s="4"/>
    </row>
    <row r="4" spans="1:23" ht="14.25" customHeight="1">
      <c r="O4" s="7"/>
      <c r="P4" s="111"/>
      <c r="Q4" s="284"/>
      <c r="R4" s="473"/>
      <c r="S4" s="276"/>
      <c r="T4" s="4"/>
    </row>
    <row r="5" spans="1:23" ht="12.75" customHeight="1">
      <c r="A5" s="6" t="s">
        <v>400</v>
      </c>
      <c r="N5" s="111" t="s">
        <v>419</v>
      </c>
      <c r="O5" s="112"/>
      <c r="P5" s="728" t="s">
        <v>696</v>
      </c>
      <c r="Q5" s="284" t="s">
        <v>403</v>
      </c>
      <c r="R5" s="726" t="s">
        <v>699</v>
      </c>
      <c r="S5" s="727" t="s">
        <v>375</v>
      </c>
      <c r="T5" s="729" t="s">
        <v>698</v>
      </c>
      <c r="U5" s="420" t="s">
        <v>375</v>
      </c>
      <c r="V5" s="730" t="s">
        <v>697</v>
      </c>
    </row>
    <row r="6" spans="1:23" ht="12.75" customHeight="1">
      <c r="N6" s="111" t="s">
        <v>421</v>
      </c>
      <c r="O6" s="112"/>
      <c r="P6" s="111" t="s">
        <v>406</v>
      </c>
      <c r="Q6" s="355">
        <v>2011</v>
      </c>
      <c r="R6" s="474"/>
      <c r="S6" s="276"/>
      <c r="T6" s="675"/>
      <c r="U6" s="420"/>
    </row>
    <row r="7" spans="1:23">
      <c r="N7" s="174" t="s">
        <v>438</v>
      </c>
      <c r="O7" s="174" t="s">
        <v>484</v>
      </c>
      <c r="P7" s="467">
        <v>1945</v>
      </c>
      <c r="Q7" s="702">
        <v>51359</v>
      </c>
      <c r="R7" s="280">
        <v>2980911</v>
      </c>
      <c r="S7" s="410">
        <v>58.040674467960827</v>
      </c>
      <c r="T7" s="412">
        <v>2556844</v>
      </c>
      <c r="U7" s="389">
        <v>49.783757471913397</v>
      </c>
      <c r="V7" s="16">
        <v>136672</v>
      </c>
    </row>
    <row r="8" spans="1:23">
      <c r="B8" s="111" t="s">
        <v>401</v>
      </c>
      <c r="D8" s="109" t="s">
        <v>207</v>
      </c>
      <c r="E8" s="109"/>
      <c r="F8" s="385" t="s">
        <v>146</v>
      </c>
      <c r="G8" s="109"/>
      <c r="H8" s="111" t="s">
        <v>326</v>
      </c>
      <c r="I8" s="111"/>
      <c r="J8" s="111"/>
      <c r="K8" s="111"/>
      <c r="L8" s="111"/>
      <c r="M8" s="111"/>
      <c r="N8" s="174" t="s">
        <v>449</v>
      </c>
      <c r="O8" s="174" t="s">
        <v>203</v>
      </c>
      <c r="P8" s="467">
        <v>1949</v>
      </c>
      <c r="Q8" s="702">
        <v>26005</v>
      </c>
      <c r="R8" s="280">
        <v>1356992.5399999998</v>
      </c>
      <c r="S8" s="410">
        <v>52.181985771966922</v>
      </c>
      <c r="T8" s="412">
        <v>1129661.2</v>
      </c>
      <c r="U8" s="389">
        <v>43.440153816573734</v>
      </c>
      <c r="V8" s="16">
        <v>87616</v>
      </c>
      <c r="W8" s="410"/>
    </row>
    <row r="9" spans="1:23">
      <c r="B9" s="111" t="s">
        <v>328</v>
      </c>
      <c r="C9" s="111" t="s">
        <v>152</v>
      </c>
      <c r="D9" s="698" t="s">
        <v>605</v>
      </c>
      <c r="E9" s="109"/>
      <c r="F9" s="673" t="s">
        <v>606</v>
      </c>
      <c r="G9" s="109"/>
      <c r="H9" s="699" t="s">
        <v>593</v>
      </c>
      <c r="I9" s="699"/>
      <c r="J9" s="699"/>
      <c r="K9" s="699"/>
      <c r="L9" s="699"/>
      <c r="M9" s="699"/>
      <c r="N9" s="174" t="s">
        <v>438</v>
      </c>
      <c r="O9" s="174" t="s">
        <v>485</v>
      </c>
      <c r="P9" s="467">
        <v>1948</v>
      </c>
      <c r="Q9" s="702">
        <v>42922</v>
      </c>
      <c r="R9" s="280">
        <v>1481683</v>
      </c>
      <c r="S9" s="410">
        <v>34.520362518056011</v>
      </c>
      <c r="T9" s="412">
        <v>1494300</v>
      </c>
      <c r="U9" s="389">
        <v>34.814314337635714</v>
      </c>
      <c r="V9" s="16">
        <v>115611</v>
      </c>
      <c r="W9" s="410"/>
    </row>
    <row r="10" spans="1:23">
      <c r="B10" s="111" t="s">
        <v>406</v>
      </c>
      <c r="C10" s="111">
        <v>2011</v>
      </c>
      <c r="D10" s="111" t="s">
        <v>407</v>
      </c>
      <c r="E10" s="111" t="s">
        <v>375</v>
      </c>
      <c r="F10" s="111" t="s">
        <v>407</v>
      </c>
      <c r="G10" s="111" t="s">
        <v>375</v>
      </c>
      <c r="N10" s="174" t="s">
        <v>438</v>
      </c>
      <c r="O10" s="174" t="s">
        <v>488</v>
      </c>
      <c r="P10" s="467">
        <v>1956</v>
      </c>
      <c r="Q10" s="702">
        <v>40187</v>
      </c>
      <c r="R10" s="280">
        <v>1474088</v>
      </c>
      <c r="S10" s="410">
        <v>36.68071764500958</v>
      </c>
      <c r="T10" s="412">
        <v>1497727</v>
      </c>
      <c r="U10" s="389">
        <v>37.268942692910642</v>
      </c>
      <c r="V10" s="16">
        <v>120159</v>
      </c>
      <c r="W10" s="410"/>
    </row>
    <row r="11" spans="1:23">
      <c r="B11" s="116"/>
      <c r="C11" s="116"/>
      <c r="D11" s="111" t="s">
        <v>408</v>
      </c>
      <c r="E11" s="111" t="s">
        <v>408</v>
      </c>
      <c r="F11" s="111" t="s">
        <v>408</v>
      </c>
      <c r="G11" s="111" t="s">
        <v>408</v>
      </c>
      <c r="H11" s="111" t="s">
        <v>408</v>
      </c>
      <c r="I11" s="111"/>
      <c r="J11" s="111"/>
      <c r="K11" s="111"/>
      <c r="L11" s="111"/>
      <c r="M11" s="111"/>
      <c r="N11" s="174" t="s">
        <v>438</v>
      </c>
      <c r="O11" s="174" t="s">
        <v>489</v>
      </c>
      <c r="P11" s="467">
        <v>1945</v>
      </c>
      <c r="Q11" s="702">
        <v>34035</v>
      </c>
      <c r="R11" s="280">
        <v>1389523</v>
      </c>
      <c r="S11" s="410">
        <v>40.826296459526958</v>
      </c>
      <c r="T11" s="342">
        <v>979587</v>
      </c>
      <c r="U11" s="389">
        <v>28.781754076685765</v>
      </c>
      <c r="V11" s="16">
        <v>105888</v>
      </c>
      <c r="W11" s="410"/>
    </row>
    <row r="12" spans="1:23">
      <c r="A12" s="9" t="s">
        <v>329</v>
      </c>
      <c r="N12" s="174" t="s">
        <v>449</v>
      </c>
      <c r="O12" s="174" t="s">
        <v>500</v>
      </c>
      <c r="P12" s="467">
        <v>1906</v>
      </c>
      <c r="Q12" s="702">
        <v>19703</v>
      </c>
      <c r="R12" s="280">
        <v>807487.6</v>
      </c>
      <c r="S12" s="410">
        <v>40.982977211592143</v>
      </c>
      <c r="T12" s="412">
        <v>818153</v>
      </c>
      <c r="U12" s="389">
        <v>41.524285641780438</v>
      </c>
      <c r="V12" s="16">
        <v>67451</v>
      </c>
      <c r="W12" s="410"/>
    </row>
    <row r="13" spans="1:23">
      <c r="N13" s="174" t="s">
        <v>438</v>
      </c>
      <c r="O13" s="174" t="s">
        <v>501</v>
      </c>
      <c r="P13" s="467">
        <v>1954</v>
      </c>
      <c r="Q13" s="702">
        <v>32661</v>
      </c>
      <c r="R13" s="280">
        <v>3328977.71</v>
      </c>
      <c r="S13" s="410">
        <v>101.92516181378403</v>
      </c>
      <c r="T13" s="603">
        <v>1133000</v>
      </c>
      <c r="U13" s="389">
        <v>34.689691068858885</v>
      </c>
      <c r="V13" s="16">
        <v>92013</v>
      </c>
      <c r="W13" s="410"/>
    </row>
    <row r="14" spans="1:23">
      <c r="A14" s="10" t="s">
        <v>153</v>
      </c>
      <c r="N14" s="174" t="s">
        <v>438</v>
      </c>
      <c r="O14" s="469" t="s">
        <v>439</v>
      </c>
      <c r="P14" s="467">
        <v>1952</v>
      </c>
      <c r="Q14" s="702">
        <v>52610</v>
      </c>
      <c r="R14" s="280">
        <v>1618641.01</v>
      </c>
      <c r="S14" s="410">
        <v>30.766793575365899</v>
      </c>
      <c r="T14" s="412">
        <v>1225242</v>
      </c>
      <c r="U14" s="389">
        <v>23.289146550085537</v>
      </c>
      <c r="V14" s="16">
        <v>140745</v>
      </c>
      <c r="W14" s="410"/>
    </row>
    <row r="15" spans="1:23">
      <c r="A15" s="174"/>
      <c r="B15" s="467">
        <v>1909</v>
      </c>
      <c r="C15" s="702">
        <v>185422</v>
      </c>
      <c r="D15" s="280">
        <v>12820717.209999999</v>
      </c>
      <c r="E15" s="281">
        <v>69.143452287215098</v>
      </c>
      <c r="F15" s="643">
        <v>9115033</v>
      </c>
      <c r="G15" s="506">
        <v>49.158314547356838</v>
      </c>
      <c r="H15" s="16">
        <v>465873</v>
      </c>
      <c r="I15" s="16"/>
      <c r="J15" s="16"/>
      <c r="K15" s="16"/>
      <c r="L15" s="16"/>
      <c r="M15" s="16"/>
      <c r="N15" s="174" t="s">
        <v>438</v>
      </c>
      <c r="O15" s="469" t="s">
        <v>167</v>
      </c>
      <c r="P15" s="467">
        <v>1945</v>
      </c>
      <c r="Q15" s="702">
        <v>52816</v>
      </c>
      <c r="R15" s="280">
        <v>1872362.04</v>
      </c>
      <c r="S15" s="410">
        <v>35.450659648591333</v>
      </c>
      <c r="T15" s="412">
        <v>779452</v>
      </c>
      <c r="U15" s="389">
        <v>14.757876401090579</v>
      </c>
      <c r="V15" s="16">
        <v>205342</v>
      </c>
      <c r="W15" s="410"/>
    </row>
    <row r="16" spans="1:23">
      <c r="A16" s="4"/>
      <c r="B16" s="15"/>
      <c r="C16" s="4"/>
      <c r="D16" s="190"/>
      <c r="E16" s="4"/>
      <c r="F16" s="4"/>
      <c r="G16" s="4"/>
      <c r="H16" s="16"/>
      <c r="I16" s="16"/>
      <c r="J16" s="16"/>
      <c r="K16" s="16"/>
      <c r="L16" s="16"/>
      <c r="M16" s="16"/>
      <c r="N16" s="174" t="s">
        <v>305</v>
      </c>
      <c r="O16" s="174" t="s">
        <v>507</v>
      </c>
      <c r="P16" s="467">
        <v>1964</v>
      </c>
      <c r="Q16" s="702">
        <v>73296</v>
      </c>
      <c r="R16" s="280">
        <v>1664939.25</v>
      </c>
      <c r="S16" s="410">
        <v>22.715281188605108</v>
      </c>
      <c r="T16" s="412">
        <v>1804802</v>
      </c>
      <c r="U16" s="389">
        <v>24.623471949356034</v>
      </c>
      <c r="V16" s="16">
        <v>186816</v>
      </c>
      <c r="W16" s="410"/>
    </row>
    <row r="17" spans="1:23">
      <c r="A17" s="10" t="s">
        <v>154</v>
      </c>
      <c r="B17" s="15"/>
      <c r="C17" s="4"/>
      <c r="D17" s="190"/>
      <c r="E17" s="4"/>
      <c r="F17" s="4"/>
      <c r="G17" s="4"/>
      <c r="H17" s="16"/>
      <c r="I17" s="16"/>
      <c r="J17" s="16"/>
      <c r="K17" s="16"/>
      <c r="L17" s="16"/>
      <c r="M17" s="16"/>
      <c r="N17" s="174" t="s">
        <v>449</v>
      </c>
      <c r="O17" s="174" t="s">
        <v>517</v>
      </c>
      <c r="P17" s="467">
        <v>1946</v>
      </c>
      <c r="Q17" s="702">
        <v>7591</v>
      </c>
      <c r="R17" s="280">
        <v>464067</v>
      </c>
      <c r="S17" s="410">
        <v>61.13384270847056</v>
      </c>
      <c r="T17" s="412">
        <v>525612</v>
      </c>
      <c r="U17" s="389">
        <v>69.241470162033991</v>
      </c>
      <c r="V17" s="16">
        <v>34354</v>
      </c>
      <c r="W17" s="410"/>
    </row>
    <row r="18" spans="1:23">
      <c r="A18" s="10" t="s">
        <v>414</v>
      </c>
      <c r="B18" s="521">
        <v>1959.516129032258</v>
      </c>
      <c r="C18" s="16">
        <v>96669.645161290318</v>
      </c>
      <c r="D18" s="265">
        <v>4854587.9645161293</v>
      </c>
      <c r="E18" s="18">
        <v>55.026241708123486</v>
      </c>
      <c r="F18" s="16">
        <v>4866718.1393548381</v>
      </c>
      <c r="G18" s="440">
        <v>52.002217369375309</v>
      </c>
      <c r="H18" s="412">
        <v>243482.61290322582</v>
      </c>
      <c r="I18" s="412"/>
      <c r="J18" s="412"/>
      <c r="K18" s="412"/>
      <c r="L18" s="412"/>
      <c r="M18" s="412"/>
      <c r="N18" s="174" t="s">
        <v>438</v>
      </c>
      <c r="O18" s="469" t="s">
        <v>518</v>
      </c>
      <c r="P18" s="467">
        <v>1961</v>
      </c>
      <c r="Q18" s="702">
        <v>42108</v>
      </c>
      <c r="R18" s="280">
        <v>1761575.2</v>
      </c>
      <c r="S18" s="410">
        <v>41.834691745036572</v>
      </c>
      <c r="T18" s="412">
        <v>1723233</v>
      </c>
      <c r="U18" s="389">
        <v>40.924123681960673</v>
      </c>
      <c r="V18" s="16">
        <v>113769</v>
      </c>
      <c r="W18" s="410"/>
    </row>
    <row r="19" spans="1:23">
      <c r="A19" s="10" t="s">
        <v>415</v>
      </c>
      <c r="B19" s="15">
        <v>1958</v>
      </c>
      <c r="C19" s="16">
        <v>79478</v>
      </c>
      <c r="D19" s="265">
        <v>3812089.92</v>
      </c>
      <c r="E19" s="18">
        <v>50.517465526682599</v>
      </c>
      <c r="F19" s="16">
        <v>3389261</v>
      </c>
      <c r="G19" s="440">
        <v>45.324759717615038</v>
      </c>
      <c r="H19" s="412">
        <v>199308</v>
      </c>
      <c r="I19" s="412"/>
      <c r="J19" s="412"/>
      <c r="K19" s="412"/>
      <c r="L19" s="412"/>
      <c r="M19" s="412"/>
      <c r="N19" s="174" t="s">
        <v>438</v>
      </c>
      <c r="O19" s="469" t="s">
        <v>520</v>
      </c>
      <c r="P19" s="467">
        <v>1981</v>
      </c>
      <c r="Q19" s="702">
        <v>37846</v>
      </c>
      <c r="R19" s="280">
        <v>4189036.95</v>
      </c>
      <c r="S19" s="410">
        <v>110.68638561538869</v>
      </c>
      <c r="T19" s="412">
        <v>1647906.5</v>
      </c>
      <c r="U19" s="389">
        <v>43.542421920414313</v>
      </c>
      <c r="V19" s="16">
        <v>113340</v>
      </c>
      <c r="W19" s="410"/>
    </row>
    <row r="20" spans="1:23">
      <c r="A20" s="10" t="s">
        <v>330</v>
      </c>
      <c r="B20" s="15">
        <v>1992</v>
      </c>
      <c r="C20" s="16">
        <v>313057</v>
      </c>
      <c r="D20" s="265">
        <v>11001056.030000001</v>
      </c>
      <c r="E20" s="18">
        <v>103.944202814511</v>
      </c>
      <c r="F20" s="16">
        <v>29691153</v>
      </c>
      <c r="G20" s="440">
        <v>155.07757756189281</v>
      </c>
      <c r="H20" s="412">
        <v>778251</v>
      </c>
      <c r="I20" s="412"/>
      <c r="J20" s="412"/>
      <c r="K20" s="412"/>
      <c r="L20" s="412"/>
      <c r="M20" s="412"/>
      <c r="N20" s="174" t="s">
        <v>449</v>
      </c>
      <c r="O20" s="469" t="s">
        <v>33</v>
      </c>
      <c r="P20" s="467">
        <v>1946</v>
      </c>
      <c r="Q20" s="702">
        <v>28924</v>
      </c>
      <c r="R20" s="280">
        <v>1336969</v>
      </c>
      <c r="S20" s="410">
        <v>46.223516802655233</v>
      </c>
      <c r="T20" s="412">
        <v>1586626</v>
      </c>
      <c r="U20" s="389">
        <v>54.854999308532705</v>
      </c>
      <c r="V20" s="16">
        <v>91762</v>
      </c>
      <c r="W20" s="410"/>
    </row>
    <row r="21" spans="1:23">
      <c r="A21" s="10" t="s">
        <v>416</v>
      </c>
      <c r="B21" s="15">
        <v>1945</v>
      </c>
      <c r="C21" s="16">
        <v>14663</v>
      </c>
      <c r="D21" s="265">
        <v>539775</v>
      </c>
      <c r="E21" s="18">
        <v>31.692448978939936</v>
      </c>
      <c r="F21" s="16">
        <v>504800</v>
      </c>
      <c r="G21" s="440">
        <v>27.178316204995575</v>
      </c>
      <c r="H21" s="412">
        <v>47515</v>
      </c>
      <c r="I21" s="412"/>
      <c r="J21" s="412"/>
      <c r="K21" s="412"/>
      <c r="L21" s="412"/>
      <c r="M21" s="412"/>
      <c r="N21" s="174" t="s">
        <v>438</v>
      </c>
      <c r="O21" s="469" t="s">
        <v>524</v>
      </c>
      <c r="P21" s="467">
        <v>1989</v>
      </c>
      <c r="Q21" s="702">
        <v>36171</v>
      </c>
      <c r="R21" s="280">
        <v>1633686.79</v>
      </c>
      <c r="S21" s="410">
        <v>45.165651765226286</v>
      </c>
      <c r="T21" s="412">
        <v>1235930</v>
      </c>
      <c r="U21" s="389">
        <v>34.169085731663486</v>
      </c>
      <c r="V21" s="16">
        <v>109156</v>
      </c>
      <c r="W21" s="18"/>
    </row>
    <row r="22" spans="1:23">
      <c r="A22" s="10"/>
      <c r="B22" s="15"/>
      <c r="C22" s="4"/>
      <c r="D22" s="190"/>
      <c r="E22" s="4"/>
      <c r="F22" s="4"/>
      <c r="G22" s="4"/>
      <c r="H22" s="16"/>
      <c r="I22" s="16"/>
      <c r="J22" s="16"/>
      <c r="K22" s="16"/>
      <c r="L22" s="16"/>
      <c r="M22" s="16"/>
      <c r="N22" s="174" t="s">
        <v>438</v>
      </c>
      <c r="O22" s="469" t="s">
        <v>525</v>
      </c>
      <c r="P22" s="467">
        <v>1969</v>
      </c>
      <c r="Q22" s="702">
        <v>49453</v>
      </c>
      <c r="R22" s="280">
        <v>2832269.13</v>
      </c>
      <c r="S22" s="410">
        <v>57.271937597314619</v>
      </c>
      <c r="T22" s="412">
        <v>2473400</v>
      </c>
      <c r="U22" s="403">
        <v>50.015165915111318</v>
      </c>
      <c r="V22" s="16">
        <v>131495</v>
      </c>
      <c r="W22" s="18"/>
    </row>
    <row r="23" spans="1:23">
      <c r="A23" s="10" t="s">
        <v>155</v>
      </c>
      <c r="B23" s="15"/>
      <c r="C23" s="4"/>
      <c r="D23" s="190"/>
      <c r="E23" s="4"/>
      <c r="F23" s="4"/>
      <c r="G23" s="4"/>
      <c r="H23" s="16"/>
      <c r="I23" s="16"/>
      <c r="J23" s="16"/>
      <c r="K23" s="16"/>
      <c r="L23" s="16"/>
      <c r="M23" s="16"/>
      <c r="N23" s="174" t="s">
        <v>449</v>
      </c>
      <c r="O23" s="469" t="s">
        <v>526</v>
      </c>
      <c r="P23" s="467">
        <v>1945</v>
      </c>
      <c r="Q23" s="702">
        <v>26001</v>
      </c>
      <c r="R23" s="280">
        <v>887510.42</v>
      </c>
      <c r="S23" s="410">
        <v>34.133703319103113</v>
      </c>
      <c r="T23" s="412">
        <v>855891</v>
      </c>
      <c r="U23" s="403">
        <v>32.91761855313257</v>
      </c>
      <c r="V23" s="16">
        <v>81022</v>
      </c>
      <c r="W23" s="18"/>
    </row>
    <row r="24" spans="1:23">
      <c r="A24" s="10" t="s">
        <v>414</v>
      </c>
      <c r="B24" s="521">
        <v>1951.9736842105262</v>
      </c>
      <c r="C24" s="16">
        <v>56145.315789473687</v>
      </c>
      <c r="D24" s="265">
        <v>2702398.5813157894</v>
      </c>
      <c r="E24" s="18">
        <v>50.896792144652991</v>
      </c>
      <c r="F24" s="16">
        <v>2280386.9105263157</v>
      </c>
      <c r="G24" s="18">
        <v>42.583686804717061</v>
      </c>
      <c r="H24" s="16">
        <v>154502.94736842104</v>
      </c>
      <c r="I24" s="16"/>
      <c r="J24" s="16"/>
      <c r="K24" s="16"/>
      <c r="L24" s="16"/>
      <c r="M24" s="16"/>
      <c r="N24" s="174" t="s">
        <v>449</v>
      </c>
      <c r="O24" s="469" t="s">
        <v>536</v>
      </c>
      <c r="P24" s="467">
        <v>1945</v>
      </c>
      <c r="Q24" s="702">
        <v>29581</v>
      </c>
      <c r="R24" s="280">
        <v>926388.74</v>
      </c>
      <c r="S24" s="410">
        <v>31.317019032487067</v>
      </c>
      <c r="T24" s="412">
        <v>899347</v>
      </c>
      <c r="U24" s="403">
        <v>30.402859943882898</v>
      </c>
      <c r="V24" s="16">
        <v>85826</v>
      </c>
      <c r="W24" s="18"/>
    </row>
    <row r="25" spans="1:23">
      <c r="A25" s="10" t="s">
        <v>415</v>
      </c>
      <c r="B25" s="521">
        <v>1948.5</v>
      </c>
      <c r="C25" s="16">
        <v>42515</v>
      </c>
      <c r="D25" s="265">
        <v>1923522.85</v>
      </c>
      <c r="E25" s="18">
        <v>42.024130356568008</v>
      </c>
      <c r="F25" s="16">
        <v>1667553.25</v>
      </c>
      <c r="G25" s="18">
        <v>38.1552254511993</v>
      </c>
      <c r="H25" s="16">
        <v>117707</v>
      </c>
      <c r="I25" s="16"/>
      <c r="J25" s="16"/>
      <c r="K25" s="16"/>
      <c r="L25" s="16"/>
      <c r="M25" s="16"/>
      <c r="N25" s="174" t="s">
        <v>449</v>
      </c>
      <c r="O25" s="469" t="s">
        <v>450</v>
      </c>
      <c r="P25" s="467">
        <v>1953</v>
      </c>
      <c r="Q25" s="702">
        <v>21139</v>
      </c>
      <c r="R25" s="280">
        <v>1244218</v>
      </c>
      <c r="S25" s="410">
        <v>58.858886418468231</v>
      </c>
      <c r="T25" s="412">
        <v>1272784</v>
      </c>
      <c r="U25" s="403">
        <v>60.210227541510953</v>
      </c>
      <c r="V25" s="16">
        <v>63130</v>
      </c>
      <c r="W25" s="18"/>
    </row>
    <row r="26" spans="1:23">
      <c r="A26" s="10" t="s">
        <v>330</v>
      </c>
      <c r="B26" s="521">
        <v>1989</v>
      </c>
      <c r="C26" s="16">
        <v>204025</v>
      </c>
      <c r="D26" s="265">
        <v>11324859.200000001</v>
      </c>
      <c r="E26" s="18">
        <v>120.41276785326204</v>
      </c>
      <c r="F26" s="16">
        <v>10534019</v>
      </c>
      <c r="G26" s="18">
        <v>130.60546790107358</v>
      </c>
      <c r="H26" s="16">
        <v>499883</v>
      </c>
      <c r="I26" s="16"/>
      <c r="J26" s="16"/>
      <c r="K26" s="16"/>
      <c r="L26" s="16"/>
      <c r="M26" s="16"/>
      <c r="N26" s="174" t="s">
        <v>453</v>
      </c>
      <c r="O26" s="469" t="s">
        <v>454</v>
      </c>
      <c r="P26" s="467">
        <v>1950</v>
      </c>
      <c r="Q26" s="702">
        <v>202347</v>
      </c>
      <c r="R26" s="280">
        <v>9086895.290000001</v>
      </c>
      <c r="S26" s="410">
        <v>44.907487089010466</v>
      </c>
      <c r="T26" s="412">
        <v>8935332</v>
      </c>
      <c r="U26" s="403">
        <v>44.158460466426483</v>
      </c>
      <c r="V26" s="16">
        <v>498660</v>
      </c>
      <c r="W26" s="18"/>
    </row>
    <row r="27" spans="1:23">
      <c r="A27" s="10" t="s">
        <v>416</v>
      </c>
      <c r="B27" s="521">
        <v>1906</v>
      </c>
      <c r="C27" s="16">
        <v>7591</v>
      </c>
      <c r="D27" s="265">
        <v>464067</v>
      </c>
      <c r="E27" s="18">
        <v>22.715281188605108</v>
      </c>
      <c r="F27" s="16">
        <v>525612</v>
      </c>
      <c r="G27" s="18">
        <v>14.757876401090579</v>
      </c>
      <c r="H27" s="16">
        <v>34354</v>
      </c>
      <c r="I27" s="16"/>
      <c r="J27" s="16"/>
      <c r="K27" s="16"/>
      <c r="L27" s="16"/>
      <c r="M27" s="16"/>
      <c r="N27" s="174" t="s">
        <v>438</v>
      </c>
      <c r="O27" s="469" t="s">
        <v>540</v>
      </c>
      <c r="P27" s="467">
        <v>1945</v>
      </c>
      <c r="Q27" s="702">
        <v>46091</v>
      </c>
      <c r="R27" s="280">
        <v>1627287</v>
      </c>
      <c r="S27" s="410">
        <v>35.305959948796946</v>
      </c>
      <c r="T27" s="603">
        <v>1687200</v>
      </c>
      <c r="U27" s="403">
        <v>36.605844958885683</v>
      </c>
      <c r="V27" s="16">
        <v>119803</v>
      </c>
      <c r="W27" s="18"/>
    </row>
    <row r="28" spans="1:23">
      <c r="A28" s="10"/>
      <c r="B28" s="15"/>
      <c r="C28" s="4"/>
      <c r="D28" s="190"/>
      <c r="E28" s="4"/>
      <c r="F28" s="4"/>
      <c r="G28" s="4"/>
      <c r="H28" s="16"/>
      <c r="I28" s="16"/>
      <c r="J28" s="16"/>
      <c r="K28" s="16"/>
      <c r="L28" s="16"/>
      <c r="M28" s="16"/>
      <c r="N28" s="174" t="s">
        <v>449</v>
      </c>
      <c r="O28" s="469" t="s">
        <v>541</v>
      </c>
      <c r="P28" s="467">
        <v>1949</v>
      </c>
      <c r="Q28" s="702">
        <v>21164</v>
      </c>
      <c r="R28" s="280">
        <v>1789637.13</v>
      </c>
      <c r="S28" s="410">
        <v>84.560438952938952</v>
      </c>
      <c r="T28" s="412">
        <v>1717043</v>
      </c>
      <c r="U28" s="403">
        <v>81.130362880362881</v>
      </c>
      <c r="V28" s="16">
        <v>64466</v>
      </c>
      <c r="W28" s="18"/>
    </row>
    <row r="29" spans="1:23">
      <c r="A29" s="10" t="s">
        <v>156</v>
      </c>
      <c r="B29" s="15"/>
      <c r="C29" s="4"/>
      <c r="D29" s="190"/>
      <c r="E29" s="4"/>
      <c r="F29" s="4"/>
      <c r="G29" s="4"/>
      <c r="H29" s="16"/>
      <c r="I29" s="16"/>
      <c r="J29" s="16"/>
      <c r="K29" s="16"/>
      <c r="L29" s="16"/>
      <c r="M29" s="16"/>
      <c r="N29" s="174" t="s">
        <v>305</v>
      </c>
      <c r="O29" s="469" t="s">
        <v>458</v>
      </c>
      <c r="P29" s="467">
        <v>1946</v>
      </c>
      <c r="Q29" s="702">
        <v>71653</v>
      </c>
      <c r="R29" s="280">
        <v>3477828</v>
      </c>
      <c r="S29" s="410">
        <v>48.537088468033438</v>
      </c>
      <c r="T29" s="603">
        <v>3359480</v>
      </c>
      <c r="U29" s="403">
        <v>46.885406054177771</v>
      </c>
      <c r="V29" s="16">
        <v>184733</v>
      </c>
      <c r="W29" s="18"/>
    </row>
    <row r="30" spans="1:23">
      <c r="A30" s="10" t="s">
        <v>414</v>
      </c>
      <c r="B30" s="521">
        <v>1962.5454545454545</v>
      </c>
      <c r="C30" s="657">
        <v>131378.54545454544</v>
      </c>
      <c r="D30" s="657">
        <v>5319370.7890909081</v>
      </c>
      <c r="E30" s="658">
        <v>40.21411310602933</v>
      </c>
      <c r="F30" s="657">
        <v>4559256.1627272731</v>
      </c>
      <c r="G30" s="658">
        <v>34.840965139747546</v>
      </c>
      <c r="H30" s="657">
        <v>329485.45454545453</v>
      </c>
      <c r="I30" s="657"/>
      <c r="J30" s="657"/>
      <c r="K30" s="657"/>
      <c r="L30" s="657"/>
      <c r="M30" s="657"/>
      <c r="N30" s="174" t="s">
        <v>449</v>
      </c>
      <c r="O30" s="174" t="s">
        <v>19</v>
      </c>
      <c r="P30" s="467">
        <v>1952</v>
      </c>
      <c r="Q30" s="702">
        <v>23007</v>
      </c>
      <c r="R30" s="280">
        <v>2770336.55</v>
      </c>
      <c r="S30" s="410">
        <v>120.41276785326204</v>
      </c>
      <c r="T30" s="412">
        <v>3004840</v>
      </c>
      <c r="U30" s="403">
        <v>130.60546790107358</v>
      </c>
      <c r="V30" s="16">
        <v>87337</v>
      </c>
      <c r="W30" s="18"/>
    </row>
    <row r="31" spans="1:23">
      <c r="A31" s="10" t="s">
        <v>415</v>
      </c>
      <c r="B31" s="521">
        <v>1965</v>
      </c>
      <c r="C31" s="657">
        <v>154551</v>
      </c>
      <c r="D31" s="657">
        <v>6177811.1500000004</v>
      </c>
      <c r="E31" s="658">
        <v>39.908293882455524</v>
      </c>
      <c r="F31" s="657">
        <v>4825050.76</v>
      </c>
      <c r="G31" s="658">
        <v>34.100173591568073</v>
      </c>
      <c r="H31" s="657">
        <v>380399</v>
      </c>
      <c r="I31" s="657"/>
      <c r="J31" s="657"/>
      <c r="K31" s="657"/>
      <c r="L31" s="657"/>
      <c r="M31" s="657"/>
      <c r="N31" s="174" t="s">
        <v>453</v>
      </c>
      <c r="O31" s="469" t="s">
        <v>462</v>
      </c>
      <c r="P31" s="467">
        <v>1948</v>
      </c>
      <c r="Q31" s="702">
        <v>157663</v>
      </c>
      <c r="R31" s="280">
        <v>10476829.640000001</v>
      </c>
      <c r="S31" s="410">
        <v>66.450781984359054</v>
      </c>
      <c r="T31" s="603">
        <v>8435717</v>
      </c>
      <c r="U31" s="403">
        <v>53.50473478241566</v>
      </c>
      <c r="V31" s="16">
        <v>387509</v>
      </c>
      <c r="W31" s="18"/>
    </row>
    <row r="32" spans="1:23">
      <c r="A32" s="10" t="s">
        <v>330</v>
      </c>
      <c r="B32" s="521">
        <v>1989</v>
      </c>
      <c r="C32" s="657">
        <v>188577</v>
      </c>
      <c r="D32" s="657">
        <v>8372041.1500000004</v>
      </c>
      <c r="E32" s="658">
        <v>50.325298700087075</v>
      </c>
      <c r="F32" s="657">
        <v>7542364</v>
      </c>
      <c r="G32" s="658">
        <v>45.964423902226642</v>
      </c>
      <c r="H32" s="657">
        <v>479718</v>
      </c>
      <c r="I32" s="657"/>
      <c r="J32" s="657"/>
      <c r="K32" s="657"/>
      <c r="L32" s="657"/>
      <c r="M32" s="657"/>
      <c r="N32" s="174" t="s">
        <v>438</v>
      </c>
      <c r="O32" s="174" t="s">
        <v>553</v>
      </c>
      <c r="P32" s="467">
        <v>1956</v>
      </c>
      <c r="Q32" s="702">
        <v>40062</v>
      </c>
      <c r="R32" s="280">
        <v>1691160</v>
      </c>
      <c r="S32" s="281">
        <v>42.213568968099445</v>
      </c>
      <c r="T32" s="412">
        <v>1701410</v>
      </c>
      <c r="U32" s="403">
        <v>42.469422395287303</v>
      </c>
      <c r="V32" s="16">
        <v>107000</v>
      </c>
      <c r="W32" s="18"/>
    </row>
    <row r="33" spans="1:23">
      <c r="A33" s="10" t="s">
        <v>416</v>
      </c>
      <c r="B33" s="521">
        <v>1946</v>
      </c>
      <c r="C33" s="657">
        <v>44790</v>
      </c>
      <c r="D33" s="657">
        <v>1376583.8199999998</v>
      </c>
      <c r="E33" s="658">
        <v>30.734177718240677</v>
      </c>
      <c r="F33" s="657">
        <v>1242425</v>
      </c>
      <c r="G33" s="658">
        <v>26.346513448635079</v>
      </c>
      <c r="H33" s="657">
        <v>125362</v>
      </c>
      <c r="I33" s="657"/>
      <c r="J33" s="657"/>
      <c r="K33" s="657"/>
      <c r="L33" s="657"/>
      <c r="M33" s="657"/>
      <c r="N33" s="174" t="s">
        <v>305</v>
      </c>
      <c r="O33" s="4" t="s">
        <v>21</v>
      </c>
      <c r="P33" s="467">
        <v>1949</v>
      </c>
      <c r="Q33" s="702">
        <v>77045</v>
      </c>
      <c r="R33" s="280">
        <v>3098571</v>
      </c>
      <c r="S33" s="281">
        <v>40.217677980401064</v>
      </c>
      <c r="T33" s="265">
        <v>3007953</v>
      </c>
      <c r="U33" s="506">
        <v>39.041508209487965</v>
      </c>
      <c r="V33" s="16">
        <v>197359</v>
      </c>
      <c r="W33" s="18"/>
    </row>
    <row r="34" spans="1:23">
      <c r="A34" s="4"/>
      <c r="B34" s="15"/>
      <c r="C34" s="4"/>
      <c r="D34" s="190"/>
      <c r="E34" s="4"/>
      <c r="F34" s="4"/>
      <c r="G34" s="4"/>
      <c r="H34" s="16"/>
      <c r="I34" s="16"/>
      <c r="J34" s="16"/>
      <c r="K34" s="16"/>
      <c r="L34" s="16"/>
      <c r="M34" s="16"/>
      <c r="N34" s="174" t="s">
        <v>438</v>
      </c>
      <c r="O34" s="174" t="s">
        <v>304</v>
      </c>
      <c r="P34" s="467">
        <v>1944</v>
      </c>
      <c r="Q34" s="702">
        <v>68503</v>
      </c>
      <c r="R34" s="280">
        <v>2530874</v>
      </c>
      <c r="S34" s="281">
        <v>36.9454476446287</v>
      </c>
      <c r="T34" s="265">
        <v>2411138</v>
      </c>
      <c r="U34" s="506">
        <v>35.197553391822254</v>
      </c>
      <c r="V34" s="16">
        <v>184267</v>
      </c>
      <c r="W34" s="18"/>
    </row>
    <row r="35" spans="1:23">
      <c r="A35" s="12" t="s">
        <v>331</v>
      </c>
      <c r="B35" s="15"/>
      <c r="C35" s="4"/>
      <c r="D35" s="190"/>
      <c r="E35" s="4"/>
      <c r="F35" s="4"/>
      <c r="G35" s="4"/>
      <c r="H35" s="16"/>
      <c r="I35" s="16"/>
      <c r="J35" s="16"/>
      <c r="K35" s="16"/>
      <c r="L35" s="16"/>
      <c r="M35" s="16"/>
      <c r="N35" s="174" t="s">
        <v>438</v>
      </c>
      <c r="O35" s="469" t="s">
        <v>193</v>
      </c>
      <c r="P35" s="467">
        <v>1945</v>
      </c>
      <c r="Q35" s="702">
        <v>41686</v>
      </c>
      <c r="R35" s="280">
        <v>3700369</v>
      </c>
      <c r="S35" s="281">
        <v>88.767667802139812</v>
      </c>
      <c r="T35" s="265">
        <v>1402255</v>
      </c>
      <c r="U35" s="506">
        <v>33.63851173055702</v>
      </c>
      <c r="V35" s="16">
        <v>115123</v>
      </c>
      <c r="W35" s="18"/>
    </row>
    <row r="36" spans="1:23">
      <c r="A36" s="4"/>
      <c r="B36" s="15"/>
      <c r="C36" s="4"/>
      <c r="D36" s="190"/>
      <c r="E36" s="4"/>
      <c r="F36" s="4"/>
      <c r="G36" s="4"/>
      <c r="H36" s="16"/>
      <c r="I36" s="16"/>
      <c r="J36" s="16"/>
      <c r="K36" s="16"/>
      <c r="L36" s="16"/>
      <c r="M36" s="16"/>
      <c r="N36" s="174" t="s">
        <v>449</v>
      </c>
      <c r="O36" s="174" t="s">
        <v>204</v>
      </c>
      <c r="P36" s="467">
        <v>1945</v>
      </c>
      <c r="Q36" s="702">
        <v>23213</v>
      </c>
      <c r="R36" s="280">
        <v>746609.98</v>
      </c>
      <c r="S36" s="281">
        <v>32.163442036789732</v>
      </c>
      <c r="T36" s="265">
        <v>643660</v>
      </c>
      <c r="U36" s="506">
        <v>27.728428036014304</v>
      </c>
      <c r="V36" s="16">
        <v>87413</v>
      </c>
      <c r="W36" s="18"/>
    </row>
    <row r="37" spans="1:23">
      <c r="A37" s="10" t="s">
        <v>157</v>
      </c>
      <c r="B37" s="15"/>
      <c r="C37" s="4"/>
      <c r="D37" s="190"/>
      <c r="E37" s="4"/>
      <c r="F37" s="4"/>
      <c r="G37" s="4"/>
      <c r="H37" s="16"/>
      <c r="I37" s="16"/>
      <c r="J37" s="16"/>
      <c r="K37" s="16"/>
      <c r="L37" s="16"/>
      <c r="M37" s="16"/>
      <c r="N37" s="174" t="s">
        <v>438</v>
      </c>
      <c r="O37" s="469" t="s">
        <v>471</v>
      </c>
      <c r="P37" s="467">
        <v>1960</v>
      </c>
      <c r="Q37" s="702">
        <v>68339</v>
      </c>
      <c r="R37" s="280">
        <v>2094931.27</v>
      </c>
      <c r="S37" s="281">
        <v>30.65498865947702</v>
      </c>
      <c r="T37" s="643">
        <v>1870152.9</v>
      </c>
      <c r="U37" s="506">
        <v>27.365821858675133</v>
      </c>
      <c r="V37" s="16">
        <v>174093</v>
      </c>
      <c r="W37" s="18"/>
    </row>
    <row r="38" spans="1:23">
      <c r="A38" s="10" t="s">
        <v>414</v>
      </c>
      <c r="B38" s="521">
        <v>1956.7391304347825</v>
      </c>
      <c r="C38" s="16">
        <v>7725.188405797101</v>
      </c>
      <c r="D38" s="265">
        <v>366739.70521739131</v>
      </c>
      <c r="E38" s="18">
        <v>51.465372075293246</v>
      </c>
      <c r="F38" s="16">
        <v>319828.80130434781</v>
      </c>
      <c r="G38" s="18">
        <v>43.815355217788763</v>
      </c>
      <c r="H38" s="16">
        <v>36431.855072463768</v>
      </c>
      <c r="I38" s="16"/>
      <c r="J38" s="16"/>
      <c r="K38" s="16"/>
      <c r="L38" s="16"/>
      <c r="M38" s="16"/>
      <c r="N38" s="174" t="s">
        <v>305</v>
      </c>
      <c r="O38" s="174" t="s">
        <v>306</v>
      </c>
      <c r="P38" s="467">
        <v>1967</v>
      </c>
      <c r="Q38" s="702">
        <v>98076</v>
      </c>
      <c r="R38" s="280">
        <v>3554007.29</v>
      </c>
      <c r="S38" s="281">
        <v>36.237278131245155</v>
      </c>
      <c r="T38" s="610">
        <v>2738224</v>
      </c>
      <c r="U38" s="506">
        <v>27.91940943757902</v>
      </c>
      <c r="V38" s="16">
        <v>262788</v>
      </c>
      <c r="W38" s="18"/>
    </row>
    <row r="39" spans="1:23">
      <c r="A39" s="10" t="s">
        <v>415</v>
      </c>
      <c r="B39" s="15">
        <v>1954</v>
      </c>
      <c r="C39" s="16">
        <v>7065</v>
      </c>
      <c r="D39" s="265">
        <v>312218.17</v>
      </c>
      <c r="E39" s="18">
        <v>45.708969654812627</v>
      </c>
      <c r="F39" s="16">
        <v>277508</v>
      </c>
      <c r="G39" s="18">
        <v>41.153638814016169</v>
      </c>
      <c r="H39" s="16">
        <v>34397</v>
      </c>
      <c r="I39" s="16"/>
      <c r="J39" s="16"/>
      <c r="K39" s="16"/>
      <c r="L39" s="16"/>
      <c r="M39" s="16"/>
      <c r="N39" s="174" t="s">
        <v>449</v>
      </c>
      <c r="O39" s="174" t="s">
        <v>307</v>
      </c>
      <c r="P39" s="467">
        <v>1961</v>
      </c>
      <c r="Q39" s="702">
        <v>24331</v>
      </c>
      <c r="R39" s="280">
        <v>1974683.66</v>
      </c>
      <c r="S39" s="281">
        <v>81.159165673420731</v>
      </c>
      <c r="T39" s="265">
        <v>1596527</v>
      </c>
      <c r="U39" s="506">
        <v>65.616990670338254</v>
      </c>
      <c r="V39" s="16">
        <v>72937</v>
      </c>
    </row>
    <row r="40" spans="1:23">
      <c r="A40" s="10" t="s">
        <v>330</v>
      </c>
      <c r="B40" s="15">
        <v>1992</v>
      </c>
      <c r="C40" s="16">
        <v>19416</v>
      </c>
      <c r="D40" s="265">
        <v>1272589</v>
      </c>
      <c r="E40" s="18">
        <v>137.32301510838624</v>
      </c>
      <c r="F40" s="16">
        <v>1069576</v>
      </c>
      <c r="G40" s="18">
        <v>125.7925211097708</v>
      </c>
      <c r="H40" s="16">
        <v>74293</v>
      </c>
      <c r="I40" s="16"/>
      <c r="J40" s="16"/>
      <c r="K40" s="16"/>
      <c r="L40" s="16"/>
      <c r="M40" s="16"/>
      <c r="N40" s="174" t="s">
        <v>438</v>
      </c>
      <c r="O40" s="174" t="s">
        <v>573</v>
      </c>
      <c r="P40" s="467">
        <v>1947</v>
      </c>
      <c r="Q40" s="702">
        <v>60167</v>
      </c>
      <c r="R40" s="280">
        <v>2506283</v>
      </c>
      <c r="S40" s="281">
        <v>41.655442352119934</v>
      </c>
      <c r="T40" s="190">
        <v>2381821</v>
      </c>
      <c r="U40" s="506">
        <v>39.586833313942861</v>
      </c>
      <c r="V40" s="16">
        <v>209958</v>
      </c>
      <c r="W40" s="17"/>
    </row>
    <row r="41" spans="1:23">
      <c r="A41" s="10" t="s">
        <v>416</v>
      </c>
      <c r="B41" s="15">
        <v>1939</v>
      </c>
      <c r="C41" s="16">
        <v>1251</v>
      </c>
      <c r="D41" s="265">
        <v>50212</v>
      </c>
      <c r="E41" s="18">
        <v>14.485371443980046</v>
      </c>
      <c r="F41" s="16">
        <v>30351</v>
      </c>
      <c r="G41" s="18">
        <v>13.510555121188428</v>
      </c>
      <c r="H41" s="16">
        <v>15245</v>
      </c>
      <c r="I41" s="16"/>
      <c r="J41" s="16"/>
      <c r="K41" s="16"/>
      <c r="L41" s="16"/>
      <c r="M41" s="16"/>
      <c r="N41" s="174" t="s">
        <v>305</v>
      </c>
      <c r="O41" s="174" t="s">
        <v>313</v>
      </c>
      <c r="P41" s="467">
        <v>1975</v>
      </c>
      <c r="Q41" s="702">
        <v>90542</v>
      </c>
      <c r="R41" s="280">
        <v>2792541.52</v>
      </c>
      <c r="S41" s="281">
        <v>30.84249872987122</v>
      </c>
      <c r="T41" s="643">
        <v>2162348</v>
      </c>
      <c r="U41" s="506">
        <v>23.882264584391773</v>
      </c>
      <c r="V41" s="16">
        <v>245714</v>
      </c>
      <c r="W41" s="17"/>
    </row>
    <row r="42" spans="1:23">
      <c r="A42" s="4"/>
      <c r="B42" s="15"/>
      <c r="C42" s="4"/>
      <c r="D42" s="190"/>
      <c r="E42" s="4"/>
      <c r="F42" s="4"/>
      <c r="G42" s="4"/>
      <c r="H42" s="16"/>
      <c r="I42" s="16"/>
      <c r="J42" s="16"/>
      <c r="K42" s="16"/>
      <c r="L42" s="16"/>
      <c r="M42" s="16"/>
      <c r="N42" s="174" t="s">
        <v>438</v>
      </c>
      <c r="O42" s="174" t="s">
        <v>316</v>
      </c>
      <c r="P42" s="467">
        <v>1946</v>
      </c>
      <c r="Q42" s="702">
        <v>63906</v>
      </c>
      <c r="R42" s="280">
        <v>2165334</v>
      </c>
      <c r="S42" s="281">
        <v>33.883109567176788</v>
      </c>
      <c r="T42" s="265">
        <v>1907009</v>
      </c>
      <c r="U42" s="506">
        <v>29.840844365161331</v>
      </c>
      <c r="V42" s="16">
        <v>163258</v>
      </c>
      <c r="W42" s="17"/>
    </row>
    <row r="43" spans="1:23">
      <c r="A43" s="10" t="s">
        <v>158</v>
      </c>
      <c r="B43" s="15"/>
      <c r="C43" s="4"/>
      <c r="D43" s="190"/>
      <c r="E43" s="4"/>
      <c r="F43" s="4"/>
      <c r="G43" s="4"/>
      <c r="H43" s="16"/>
      <c r="I43" s="16"/>
      <c r="J43" s="16"/>
      <c r="K43" s="16"/>
      <c r="L43" s="16"/>
      <c r="M43" s="16"/>
      <c r="N43" s="174" t="s">
        <v>438</v>
      </c>
      <c r="O43" s="174" t="s">
        <v>324</v>
      </c>
      <c r="P43" s="467">
        <v>1945</v>
      </c>
      <c r="Q43" s="702">
        <v>47294</v>
      </c>
      <c r="R43" s="280">
        <v>2030782.18</v>
      </c>
      <c r="S43" s="281">
        <v>42.939531018733874</v>
      </c>
      <c r="T43" s="265">
        <v>1519076</v>
      </c>
      <c r="U43" s="506">
        <v>32.119846069268831</v>
      </c>
      <c r="V43" s="16">
        <v>126644</v>
      </c>
      <c r="W43" s="17"/>
    </row>
    <row r="44" spans="1:23">
      <c r="A44" s="174"/>
      <c r="B44" s="467">
        <v>1948</v>
      </c>
      <c r="C44" s="702">
        <v>5145</v>
      </c>
      <c r="D44" s="280">
        <v>361991.15</v>
      </c>
      <c r="E44" s="410">
        <v>70.357852283770654</v>
      </c>
      <c r="F44" s="412">
        <v>316000</v>
      </c>
      <c r="G44" s="389">
        <v>61.418853255587948</v>
      </c>
      <c r="H44" s="16">
        <v>32126</v>
      </c>
      <c r="I44" s="16"/>
      <c r="J44" s="16"/>
      <c r="K44" s="16"/>
      <c r="L44" s="16"/>
      <c r="M44" s="16"/>
      <c r="N44" s="174" t="s">
        <v>453</v>
      </c>
      <c r="O44" s="469" t="s">
        <v>481</v>
      </c>
      <c r="P44" s="467">
        <v>1946</v>
      </c>
      <c r="Q44" s="702">
        <v>204025</v>
      </c>
      <c r="R44" s="280">
        <v>11324859.200000001</v>
      </c>
      <c r="S44" s="281">
        <v>55.507213331699553</v>
      </c>
      <c r="T44" s="265">
        <v>10534019</v>
      </c>
      <c r="U44" s="506">
        <v>51.631020708246538</v>
      </c>
      <c r="V44" s="16">
        <v>499883</v>
      </c>
    </row>
    <row r="45" spans="1:23">
      <c r="A45" s="521"/>
    </row>
    <row r="46" spans="1:23">
      <c r="A46" s="258"/>
      <c r="B46" s="4"/>
      <c r="C46" s="4"/>
      <c r="D46" s="4"/>
      <c r="E46" s="4"/>
      <c r="F46" s="4"/>
      <c r="G46" s="4"/>
      <c r="H46" s="475"/>
      <c r="I46" s="475"/>
      <c r="J46" s="475"/>
      <c r="K46" s="475"/>
      <c r="L46" s="475"/>
      <c r="M46" s="475"/>
      <c r="N46" s="654" t="s">
        <v>414</v>
      </c>
      <c r="P46" s="731">
        <f t="shared" ref="P46:V46" si="0">AVERAGE(P7:P44)</f>
        <v>1951.9736842105262</v>
      </c>
      <c r="Q46" s="732">
        <f t="shared" si="0"/>
        <v>56145.315789473687</v>
      </c>
      <c r="R46" s="732">
        <f t="shared" si="0"/>
        <v>2702398.5813157894</v>
      </c>
      <c r="S46" s="732">
        <f t="shared" si="0"/>
        <v>50.896792144652991</v>
      </c>
      <c r="T46" s="732">
        <f t="shared" si="0"/>
        <v>2280386.9105263157</v>
      </c>
      <c r="U46" s="732">
        <f t="shared" si="0"/>
        <v>42.583686804717061</v>
      </c>
      <c r="V46" s="732">
        <f t="shared" si="0"/>
        <v>154502.94736842104</v>
      </c>
    </row>
    <row r="47" spans="1:23">
      <c r="A47" s="26"/>
      <c r="B47" s="4"/>
      <c r="C47" s="4"/>
      <c r="D47" s="4"/>
      <c r="E47" s="4"/>
      <c r="F47" s="4"/>
      <c r="G47" s="4"/>
      <c r="H47" s="475"/>
      <c r="I47" s="475"/>
      <c r="J47" s="475"/>
      <c r="K47" s="475"/>
      <c r="L47" s="475"/>
      <c r="M47" s="475"/>
      <c r="N47" s="654" t="s">
        <v>415</v>
      </c>
      <c r="P47" s="731">
        <f t="shared" ref="P47:V47" si="1">MEDIAN(P7:P44)</f>
        <v>1948.5</v>
      </c>
      <c r="Q47" s="732">
        <f t="shared" si="1"/>
        <v>42515</v>
      </c>
      <c r="R47" s="732">
        <f t="shared" si="1"/>
        <v>1923522.85</v>
      </c>
      <c r="S47" s="732">
        <f t="shared" si="1"/>
        <v>42.024130356568008</v>
      </c>
      <c r="T47" s="732">
        <f t="shared" si="1"/>
        <v>1667553.25</v>
      </c>
      <c r="U47" s="732">
        <f t="shared" si="1"/>
        <v>38.1552254511993</v>
      </c>
      <c r="V47" s="732">
        <f t="shared" si="1"/>
        <v>117707</v>
      </c>
    </row>
    <row r="48" spans="1:23">
      <c r="A48" s="4"/>
      <c r="B48" s="4"/>
      <c r="C48" s="4"/>
      <c r="D48" s="4"/>
      <c r="E48" s="4"/>
      <c r="F48" s="4"/>
      <c r="G48" s="4"/>
      <c r="H48" s="4"/>
      <c r="I48" s="4"/>
      <c r="J48" s="4"/>
      <c r="K48" s="4"/>
      <c r="L48" s="4"/>
      <c r="M48" s="4"/>
      <c r="N48" s="654" t="s">
        <v>330</v>
      </c>
      <c r="P48" s="731">
        <f t="shared" ref="P48:V48" si="2">MAX(P7:P44)</f>
        <v>1989</v>
      </c>
      <c r="Q48" s="732">
        <f t="shared" si="2"/>
        <v>204025</v>
      </c>
      <c r="R48" s="732">
        <f t="shared" si="2"/>
        <v>11324859.200000001</v>
      </c>
      <c r="S48" s="732">
        <f t="shared" si="2"/>
        <v>120.41276785326204</v>
      </c>
      <c r="T48" s="732">
        <f t="shared" si="2"/>
        <v>10534019</v>
      </c>
      <c r="U48" s="732">
        <f t="shared" si="2"/>
        <v>130.60546790107358</v>
      </c>
      <c r="V48" s="732">
        <f t="shared" si="2"/>
        <v>499883</v>
      </c>
    </row>
    <row r="49" spans="1:23">
      <c r="A49" s="4"/>
      <c r="B49" s="4"/>
      <c r="C49" s="4"/>
      <c r="D49" s="4"/>
      <c r="E49" s="4"/>
      <c r="F49" s="4"/>
      <c r="G49" s="4"/>
      <c r="H49" s="4"/>
      <c r="I49" s="4"/>
      <c r="J49" s="4"/>
      <c r="K49" s="4"/>
      <c r="L49" s="4"/>
      <c r="M49" s="4"/>
      <c r="N49" s="654" t="s">
        <v>416</v>
      </c>
      <c r="P49" s="731">
        <f t="shared" ref="P49:V49" si="3">MIN(P7:P44)</f>
        <v>1906</v>
      </c>
      <c r="Q49" s="732">
        <f t="shared" si="3"/>
        <v>7591</v>
      </c>
      <c r="R49" s="732">
        <f t="shared" si="3"/>
        <v>464067</v>
      </c>
      <c r="S49" s="732">
        <f t="shared" si="3"/>
        <v>22.715281188605108</v>
      </c>
      <c r="T49" s="732">
        <f t="shared" si="3"/>
        <v>525612</v>
      </c>
      <c r="U49" s="732">
        <f t="shared" si="3"/>
        <v>14.757876401090579</v>
      </c>
      <c r="V49" s="732">
        <f t="shared" si="3"/>
        <v>34354</v>
      </c>
    </row>
    <row r="50" spans="1:23">
      <c r="W50" s="410"/>
    </row>
    <row r="51" spans="1:23">
      <c r="W51" s="410"/>
    </row>
    <row r="52" spans="1:23">
      <c r="W52" s="410"/>
    </row>
    <row r="53" spans="1:23">
      <c r="W53" s="410"/>
    </row>
    <row r="54" spans="1:23">
      <c r="N54" s="174" t="s">
        <v>486</v>
      </c>
      <c r="O54" s="174" t="s">
        <v>487</v>
      </c>
      <c r="P54" s="467">
        <v>1946</v>
      </c>
      <c r="Q54" s="702">
        <v>2438</v>
      </c>
      <c r="R54" s="280">
        <v>63160.97</v>
      </c>
      <c r="S54" s="410">
        <v>25.906878589007384</v>
      </c>
      <c r="T54" s="412">
        <v>68600</v>
      </c>
      <c r="U54" s="389">
        <v>28.137817883511076</v>
      </c>
      <c r="V54" s="16">
        <v>19632</v>
      </c>
      <c r="W54" s="410"/>
    </row>
    <row r="55" spans="1:23">
      <c r="N55" s="174" t="s">
        <v>502</v>
      </c>
      <c r="O55" s="174" t="s">
        <v>490</v>
      </c>
      <c r="P55" s="467">
        <v>1966</v>
      </c>
      <c r="Q55" s="702">
        <v>13490</v>
      </c>
      <c r="R55" s="280">
        <v>560145.97</v>
      </c>
      <c r="S55" s="410">
        <v>41.523051890289103</v>
      </c>
      <c r="T55" s="412">
        <v>631483</v>
      </c>
      <c r="U55" s="389">
        <v>46.811193476649372</v>
      </c>
      <c r="V55" s="16">
        <v>51137</v>
      </c>
      <c r="W55" s="410"/>
    </row>
    <row r="56" spans="1:23">
      <c r="N56" s="174" t="s">
        <v>491</v>
      </c>
      <c r="O56" s="174" t="s">
        <v>492</v>
      </c>
      <c r="P56" s="467">
        <v>1960</v>
      </c>
      <c r="Q56" s="702">
        <v>8618</v>
      </c>
      <c r="R56" s="280">
        <v>747442</v>
      </c>
      <c r="S56" s="410">
        <v>86.730331863541423</v>
      </c>
      <c r="T56" s="412">
        <v>588507</v>
      </c>
      <c r="U56" s="389">
        <v>68.288117892782552</v>
      </c>
      <c r="V56" s="16">
        <v>39310</v>
      </c>
      <c r="W56" s="410"/>
    </row>
    <row r="57" spans="1:23">
      <c r="N57" s="174" t="s">
        <v>491</v>
      </c>
      <c r="O57" s="174" t="s">
        <v>493</v>
      </c>
      <c r="P57" s="467">
        <v>1965</v>
      </c>
      <c r="Q57" s="702">
        <v>6432</v>
      </c>
      <c r="R57" s="280">
        <v>427453.72</v>
      </c>
      <c r="S57" s="410">
        <v>66.457356965174128</v>
      </c>
      <c r="T57" s="412">
        <v>322612</v>
      </c>
      <c r="U57" s="389">
        <v>50.15733830845771</v>
      </c>
      <c r="V57" s="16">
        <v>33727</v>
      </c>
      <c r="W57" s="410"/>
    </row>
    <row r="58" spans="1:23">
      <c r="N58" s="174" t="s">
        <v>491</v>
      </c>
      <c r="O58" s="174" t="s">
        <v>494</v>
      </c>
      <c r="P58" s="467">
        <v>1959</v>
      </c>
      <c r="Q58" s="702">
        <v>7322</v>
      </c>
      <c r="R58" s="280">
        <v>136020.28</v>
      </c>
      <c r="S58" s="410">
        <v>18.576929800600929</v>
      </c>
      <c r="T58" s="412">
        <v>148905</v>
      </c>
      <c r="U58" s="389">
        <v>20.3366566511882</v>
      </c>
      <c r="V58" s="16">
        <v>32725</v>
      </c>
      <c r="W58" s="410"/>
    </row>
    <row r="59" spans="1:23">
      <c r="N59" s="174" t="s">
        <v>486</v>
      </c>
      <c r="O59" s="174" t="s">
        <v>495</v>
      </c>
      <c r="P59" s="467">
        <v>1971</v>
      </c>
      <c r="Q59" s="702">
        <v>2995</v>
      </c>
      <c r="R59" s="280">
        <v>215789.04</v>
      </c>
      <c r="S59" s="410">
        <v>72.049762938230387</v>
      </c>
      <c r="T59" s="603">
        <v>183273</v>
      </c>
      <c r="U59" s="389">
        <v>61.192988313856425</v>
      </c>
      <c r="V59" s="16">
        <v>21987</v>
      </c>
      <c r="W59" s="410"/>
    </row>
    <row r="60" spans="1:23">
      <c r="N60" s="174" t="s">
        <v>486</v>
      </c>
      <c r="O60" s="174" t="s">
        <v>496</v>
      </c>
      <c r="P60" s="467">
        <v>1975</v>
      </c>
      <c r="Q60" s="702">
        <v>2612</v>
      </c>
      <c r="R60" s="280">
        <v>107963</v>
      </c>
      <c r="S60" s="410">
        <v>41.333460949464012</v>
      </c>
      <c r="T60" s="412">
        <v>89303</v>
      </c>
      <c r="U60" s="389">
        <v>34.189509954058195</v>
      </c>
      <c r="V60" s="16">
        <v>21477</v>
      </c>
      <c r="W60" s="410"/>
    </row>
    <row r="61" spans="1:23">
      <c r="N61" s="174" t="s">
        <v>486</v>
      </c>
      <c r="O61" s="174" t="s">
        <v>497</v>
      </c>
      <c r="P61" s="467">
        <v>1952</v>
      </c>
      <c r="Q61" s="702">
        <v>2482</v>
      </c>
      <c r="R61" s="280">
        <v>74092.399999999994</v>
      </c>
      <c r="S61" s="410">
        <v>29.851893634165993</v>
      </c>
      <c r="T61" s="412">
        <v>56179</v>
      </c>
      <c r="U61" s="389">
        <v>22.634568896051572</v>
      </c>
      <c r="V61" s="16">
        <v>20172</v>
      </c>
      <c r="W61" s="410"/>
    </row>
    <row r="62" spans="1:23">
      <c r="N62" s="174" t="s">
        <v>486</v>
      </c>
      <c r="O62" s="174" t="s">
        <v>498</v>
      </c>
      <c r="P62" s="467">
        <v>1955</v>
      </c>
      <c r="Q62" s="702">
        <v>3096</v>
      </c>
      <c r="R62" s="280">
        <v>382599.75</v>
      </c>
      <c r="S62" s="410">
        <v>123.57873062015504</v>
      </c>
      <c r="T62" s="412">
        <v>264308</v>
      </c>
      <c r="U62" s="389">
        <v>85.370801033591732</v>
      </c>
      <c r="V62" s="16">
        <v>22566</v>
      </c>
      <c r="W62" s="410"/>
    </row>
    <row r="63" spans="1:23">
      <c r="N63" s="174" t="s">
        <v>508</v>
      </c>
      <c r="O63" s="174" t="s">
        <v>499</v>
      </c>
      <c r="P63" s="467">
        <v>1963</v>
      </c>
      <c r="Q63" s="702">
        <v>1911</v>
      </c>
      <c r="R63" s="280">
        <v>65563.19</v>
      </c>
      <c r="S63" s="410">
        <v>34.308315018315021</v>
      </c>
      <c r="T63" s="603">
        <v>57632</v>
      </c>
      <c r="U63" s="389">
        <v>30.15803244374673</v>
      </c>
      <c r="V63" s="16">
        <v>19633</v>
      </c>
      <c r="W63" s="410"/>
    </row>
    <row r="64" spans="1:23">
      <c r="N64" s="174" t="s">
        <v>502</v>
      </c>
      <c r="O64" s="174" t="s">
        <v>503</v>
      </c>
      <c r="P64" s="467">
        <v>1958</v>
      </c>
      <c r="Q64" s="702">
        <v>13446</v>
      </c>
      <c r="R64" s="280">
        <v>243607.14</v>
      </c>
      <c r="S64" s="410">
        <v>18.117443105756358</v>
      </c>
      <c r="T64" s="603">
        <v>271891</v>
      </c>
      <c r="U64" s="389">
        <v>20.22095790569686</v>
      </c>
      <c r="V64" s="16">
        <v>48056</v>
      </c>
      <c r="W64" s="410"/>
    </row>
    <row r="65" spans="14:26">
      <c r="N65" s="174" t="s">
        <v>486</v>
      </c>
      <c r="O65" s="174" t="s">
        <v>504</v>
      </c>
      <c r="P65" s="467">
        <v>1952</v>
      </c>
      <c r="Q65" s="702">
        <v>2938</v>
      </c>
      <c r="R65" s="280">
        <v>388578.01</v>
      </c>
      <c r="S65" s="410">
        <v>132.25936351259361</v>
      </c>
      <c r="T65" s="412">
        <v>266607</v>
      </c>
      <c r="U65" s="389">
        <v>90.74438393464942</v>
      </c>
      <c r="V65" s="16">
        <v>22150</v>
      </c>
      <c r="W65" s="410"/>
    </row>
    <row r="66" spans="14:26">
      <c r="N66" s="174" t="s">
        <v>508</v>
      </c>
      <c r="O66" s="174" t="s">
        <v>509</v>
      </c>
      <c r="P66" s="467">
        <v>1946</v>
      </c>
      <c r="Q66" s="702">
        <v>1678</v>
      </c>
      <c r="R66" s="280">
        <v>96848</v>
      </c>
      <c r="S66" s="410">
        <v>57.716328963051254</v>
      </c>
      <c r="T66" s="412">
        <v>69580</v>
      </c>
      <c r="U66" s="389">
        <v>41.466030989272944</v>
      </c>
      <c r="V66" s="16">
        <v>29472</v>
      </c>
      <c r="W66" s="410"/>
    </row>
    <row r="67" spans="14:26">
      <c r="N67" s="174" t="s">
        <v>486</v>
      </c>
      <c r="O67" s="174" t="s">
        <v>511</v>
      </c>
      <c r="P67" s="467">
        <v>1978</v>
      </c>
      <c r="Q67" s="702">
        <v>4211</v>
      </c>
      <c r="R67" s="280">
        <v>179601.91</v>
      </c>
      <c r="S67" s="410">
        <v>42.650655426264549</v>
      </c>
      <c r="T67" s="412">
        <v>160030</v>
      </c>
      <c r="U67" s="389">
        <v>38.002849679411064</v>
      </c>
      <c r="V67" s="16">
        <v>24632</v>
      </c>
      <c r="W67" s="410"/>
    </row>
    <row r="68" spans="14:26">
      <c r="N68" s="174" t="s">
        <v>502</v>
      </c>
      <c r="O68" s="174" t="s">
        <v>512</v>
      </c>
      <c r="P68" s="467">
        <v>1946</v>
      </c>
      <c r="Q68" s="702">
        <v>10524</v>
      </c>
      <c r="R68" s="280">
        <v>351944.16000000003</v>
      </c>
      <c r="S68" s="410">
        <v>33.44205245153934</v>
      </c>
      <c r="T68" s="412">
        <v>202474</v>
      </c>
      <c r="U68" s="389">
        <v>19.23926263778031</v>
      </c>
      <c r="V68" s="16">
        <v>42721</v>
      </c>
      <c r="W68" s="410"/>
    </row>
    <row r="69" spans="14:26">
      <c r="N69" s="174" t="s">
        <v>486</v>
      </c>
      <c r="O69" s="174" t="s">
        <v>513</v>
      </c>
      <c r="P69" s="467">
        <v>1959</v>
      </c>
      <c r="Q69" s="702">
        <v>4291</v>
      </c>
      <c r="R69" s="280">
        <v>224154.26</v>
      </c>
      <c r="S69" s="410">
        <v>52.238233512001869</v>
      </c>
      <c r="T69" s="412">
        <v>218420</v>
      </c>
      <c r="U69" s="389">
        <v>50.901887671871357</v>
      </c>
      <c r="V69" s="16">
        <v>25436</v>
      </c>
      <c r="W69" s="410"/>
    </row>
    <row r="70" spans="14:26">
      <c r="N70" s="174" t="s">
        <v>491</v>
      </c>
      <c r="O70" s="174" t="s">
        <v>514</v>
      </c>
      <c r="P70" s="467">
        <v>1961</v>
      </c>
      <c r="Q70" s="702">
        <v>7782</v>
      </c>
      <c r="R70" s="280">
        <v>436102</v>
      </c>
      <c r="S70" s="410">
        <v>56.039835517861732</v>
      </c>
      <c r="T70" s="412">
        <v>326700</v>
      </c>
      <c r="U70" s="389">
        <v>41.981495759444876</v>
      </c>
      <c r="V70" s="16">
        <v>34397</v>
      </c>
      <c r="W70" s="410"/>
    </row>
    <row r="71" spans="14:26">
      <c r="N71" s="174" t="s">
        <v>502</v>
      </c>
      <c r="O71" s="174" t="s">
        <v>515</v>
      </c>
      <c r="P71" s="467">
        <v>1950</v>
      </c>
      <c r="Q71" s="702">
        <v>11818</v>
      </c>
      <c r="R71" s="280">
        <v>337767.60000000003</v>
      </c>
      <c r="S71" s="410">
        <v>28.580775088847524</v>
      </c>
      <c r="T71" s="603">
        <v>346187.22</v>
      </c>
      <c r="U71" s="389">
        <v>29.293215434083599</v>
      </c>
      <c r="V71" s="16">
        <v>49527</v>
      </c>
      <c r="W71" s="410"/>
    </row>
    <row r="72" spans="14:26">
      <c r="N72" s="174" t="s">
        <v>502</v>
      </c>
      <c r="O72" s="174" t="s">
        <v>516</v>
      </c>
      <c r="P72" s="467">
        <v>1948</v>
      </c>
      <c r="Q72" s="702">
        <v>12940</v>
      </c>
      <c r="R72" s="280">
        <v>331829</v>
      </c>
      <c r="S72" s="410">
        <v>25.643663060278207</v>
      </c>
      <c r="T72" s="412">
        <v>318899</v>
      </c>
      <c r="U72" s="389">
        <v>24.644435857805256</v>
      </c>
      <c r="V72" s="16">
        <v>46005</v>
      </c>
      <c r="W72" s="410"/>
      <c r="X72" s="595"/>
      <c r="Y72" s="440"/>
      <c r="Z72" s="16"/>
    </row>
    <row r="73" spans="14:26">
      <c r="N73" s="174" t="s">
        <v>491</v>
      </c>
      <c r="O73" s="469" t="s">
        <v>519</v>
      </c>
      <c r="P73" s="467">
        <v>1973</v>
      </c>
      <c r="Q73" s="702">
        <v>8762</v>
      </c>
      <c r="R73" s="280">
        <v>214769</v>
      </c>
      <c r="S73" s="410">
        <v>24.511412919424789</v>
      </c>
      <c r="T73" s="412">
        <v>193338</v>
      </c>
      <c r="U73" s="389">
        <v>22.065510157498288</v>
      </c>
      <c r="V73" s="16">
        <v>35710</v>
      </c>
      <c r="W73" s="410"/>
      <c r="X73" s="595"/>
      <c r="Y73" s="440"/>
      <c r="Z73" s="16"/>
    </row>
    <row r="74" spans="14:26">
      <c r="N74" s="174" t="s">
        <v>491</v>
      </c>
      <c r="O74" s="469" t="s">
        <v>521</v>
      </c>
      <c r="P74" s="467">
        <v>1947</v>
      </c>
      <c r="Q74" s="702">
        <v>9818</v>
      </c>
      <c r="R74" s="280">
        <v>279558</v>
      </c>
      <c r="S74" s="410">
        <v>28.474027296801793</v>
      </c>
      <c r="T74" s="412">
        <v>263828</v>
      </c>
      <c r="U74" s="389">
        <v>26.871867997555512</v>
      </c>
      <c r="V74" s="16">
        <v>38859</v>
      </c>
      <c r="W74" s="410"/>
      <c r="X74" s="595"/>
      <c r="Y74" s="440"/>
      <c r="Z74" s="16"/>
    </row>
    <row r="75" spans="14:26">
      <c r="N75" s="174" t="s">
        <v>486</v>
      </c>
      <c r="O75" s="469" t="s">
        <v>522</v>
      </c>
      <c r="P75" s="467">
        <v>1962</v>
      </c>
      <c r="Q75" s="702">
        <v>4680</v>
      </c>
      <c r="R75" s="280">
        <v>281220.25</v>
      </c>
      <c r="S75" s="410">
        <v>60.089797008547009</v>
      </c>
      <c r="T75" s="412">
        <v>284967</v>
      </c>
      <c r="U75" s="389">
        <v>60.890384615384619</v>
      </c>
      <c r="V75" s="16">
        <v>25307</v>
      </c>
      <c r="W75" s="410"/>
      <c r="X75" s="595"/>
      <c r="Y75" s="440"/>
      <c r="Z75" s="16"/>
    </row>
    <row r="76" spans="14:26">
      <c r="N76" s="174" t="s">
        <v>491</v>
      </c>
      <c r="O76" s="469" t="s">
        <v>166</v>
      </c>
      <c r="P76" s="467">
        <v>1960</v>
      </c>
      <c r="Q76" s="702">
        <v>9306</v>
      </c>
      <c r="R76" s="280">
        <v>825444.8600000001</v>
      </c>
      <c r="S76" s="410">
        <v>88.700285837094356</v>
      </c>
      <c r="T76" s="412">
        <v>753868</v>
      </c>
      <c r="U76" s="389">
        <v>81.008811519449822</v>
      </c>
      <c r="V76" s="16">
        <v>53815</v>
      </c>
      <c r="W76" s="410"/>
      <c r="X76" s="595"/>
      <c r="Y76" s="440"/>
      <c r="Z76" s="16"/>
    </row>
    <row r="77" spans="14:26">
      <c r="N77" s="174" t="s">
        <v>491</v>
      </c>
      <c r="O77" s="469" t="s">
        <v>523</v>
      </c>
      <c r="P77" s="467">
        <v>1982</v>
      </c>
      <c r="Q77" s="702">
        <v>5272</v>
      </c>
      <c r="R77" s="280">
        <v>225296.28</v>
      </c>
      <c r="S77" s="410">
        <v>42.734499241274655</v>
      </c>
      <c r="T77" s="412">
        <v>159186</v>
      </c>
      <c r="U77" s="389">
        <v>30.194613050075873</v>
      </c>
      <c r="V77" s="16">
        <v>28653</v>
      </c>
      <c r="W77" s="410"/>
      <c r="X77" s="595"/>
      <c r="Y77" s="440"/>
      <c r="Z77" s="16"/>
    </row>
    <row r="78" spans="14:26">
      <c r="N78" s="174" t="s">
        <v>502</v>
      </c>
      <c r="O78" s="469" t="s">
        <v>115</v>
      </c>
      <c r="P78" s="467">
        <v>1950</v>
      </c>
      <c r="Q78" s="702">
        <v>10423</v>
      </c>
      <c r="R78" s="280">
        <v>444548.77</v>
      </c>
      <c r="S78" s="410">
        <v>42.650750263839591</v>
      </c>
      <c r="T78" s="412">
        <v>440154</v>
      </c>
      <c r="U78" s="403">
        <v>42.22910870190924</v>
      </c>
      <c r="V78" s="16">
        <v>60272</v>
      </c>
      <c r="W78" s="410"/>
      <c r="X78" s="595"/>
      <c r="Y78" s="440"/>
      <c r="Z78" s="16"/>
    </row>
    <row r="79" spans="14:26">
      <c r="N79" s="174" t="s">
        <v>486</v>
      </c>
      <c r="O79" s="469" t="s">
        <v>527</v>
      </c>
      <c r="P79" s="467">
        <v>1951</v>
      </c>
      <c r="Q79" s="702">
        <v>3878</v>
      </c>
      <c r="R79" s="280">
        <v>143316</v>
      </c>
      <c r="S79" s="410">
        <v>36.956162970603401</v>
      </c>
      <c r="T79" s="412">
        <v>141100</v>
      </c>
      <c r="U79" s="403">
        <v>36.384734399174832</v>
      </c>
      <c r="V79" s="16">
        <v>24076</v>
      </c>
      <c r="W79" s="410"/>
      <c r="X79" s="595"/>
      <c r="Y79" s="440"/>
      <c r="Z79" s="16"/>
    </row>
    <row r="80" spans="14:26">
      <c r="N80" s="174" t="s">
        <v>502</v>
      </c>
      <c r="O80" s="469" t="s">
        <v>528</v>
      </c>
      <c r="P80" s="467">
        <v>1951</v>
      </c>
      <c r="Q80" s="702">
        <v>12353</v>
      </c>
      <c r="R80" s="280">
        <v>466002.01</v>
      </c>
      <c r="S80" s="410">
        <v>37.723792600987615</v>
      </c>
      <c r="T80" s="412">
        <v>290396</v>
      </c>
      <c r="U80" s="403">
        <v>23.508135675544402</v>
      </c>
      <c r="V80" s="16">
        <v>45047</v>
      </c>
      <c r="W80" s="18"/>
      <c r="X80" s="16"/>
      <c r="Y80" s="17"/>
      <c r="Z80" s="16"/>
    </row>
    <row r="81" spans="14:26">
      <c r="N81" s="174" t="s">
        <v>486</v>
      </c>
      <c r="O81" s="469" t="s">
        <v>529</v>
      </c>
      <c r="P81" s="467">
        <v>1949</v>
      </c>
      <c r="Q81" s="702">
        <v>4567</v>
      </c>
      <c r="R81" s="280">
        <v>627154.21</v>
      </c>
      <c r="S81" s="410">
        <v>137.32301510838624</v>
      </c>
      <c r="T81" s="412">
        <v>159406.07</v>
      </c>
      <c r="U81" s="403">
        <v>34.903890956864466</v>
      </c>
      <c r="V81" s="16">
        <v>25650</v>
      </c>
      <c r="W81" s="410"/>
      <c r="X81" s="16"/>
      <c r="Y81" s="17"/>
      <c r="Z81" s="16"/>
    </row>
    <row r="82" spans="14:26">
      <c r="N82" s="174" t="s">
        <v>491</v>
      </c>
      <c r="O82" s="469" t="s">
        <v>116</v>
      </c>
      <c r="P82" s="467">
        <v>1955</v>
      </c>
      <c r="Q82" s="702">
        <v>5391</v>
      </c>
      <c r="R82" s="280">
        <v>181983.57</v>
      </c>
      <c r="S82" s="410">
        <v>33.756922648859209</v>
      </c>
      <c r="T82" s="412">
        <v>181983</v>
      </c>
      <c r="U82" s="403">
        <v>33.756816917084031</v>
      </c>
      <c r="V82" s="16">
        <v>44067</v>
      </c>
      <c r="W82" s="18"/>
      <c r="X82" s="16"/>
      <c r="Y82" s="17"/>
      <c r="Z82" s="16"/>
    </row>
    <row r="83" spans="14:26">
      <c r="N83" s="174" t="s">
        <v>486</v>
      </c>
      <c r="O83" s="469" t="s">
        <v>530</v>
      </c>
      <c r="P83" s="467">
        <v>1952</v>
      </c>
      <c r="Q83" s="702">
        <v>3679</v>
      </c>
      <c r="R83" s="280">
        <v>141913.78</v>
      </c>
      <c r="S83" s="410">
        <v>38.574009241641747</v>
      </c>
      <c r="T83" s="412">
        <v>145548</v>
      </c>
      <c r="U83" s="403">
        <v>39.561837455830386</v>
      </c>
      <c r="V83" s="16">
        <v>23058</v>
      </c>
      <c r="W83" s="18"/>
      <c r="X83" s="16"/>
      <c r="Y83" s="17"/>
      <c r="Z83" s="16"/>
    </row>
    <row r="84" spans="14:26">
      <c r="N84" s="174" t="s">
        <v>486</v>
      </c>
      <c r="O84" s="469" t="s">
        <v>532</v>
      </c>
      <c r="P84" s="467">
        <v>1949</v>
      </c>
      <c r="Q84" s="702">
        <v>3315</v>
      </c>
      <c r="R84" s="280">
        <v>286398</v>
      </c>
      <c r="S84" s="410">
        <v>86.394570135746605</v>
      </c>
      <c r="T84" s="412">
        <v>277508</v>
      </c>
      <c r="U84" s="403">
        <v>83.712820512820514</v>
      </c>
      <c r="V84" s="16">
        <v>23804</v>
      </c>
      <c r="W84" s="18"/>
      <c r="X84" s="16"/>
      <c r="Y84" s="17"/>
      <c r="Z84" s="16"/>
    </row>
    <row r="85" spans="14:26">
      <c r="N85" s="174" t="s">
        <v>502</v>
      </c>
      <c r="O85" s="469" t="s">
        <v>533</v>
      </c>
      <c r="P85" s="467">
        <v>1939</v>
      </c>
      <c r="Q85" s="702">
        <v>16953</v>
      </c>
      <c r="R85" s="280">
        <v>870058.64</v>
      </c>
      <c r="S85" s="410">
        <v>51.32180970919601</v>
      </c>
      <c r="T85" s="412">
        <v>1069576</v>
      </c>
      <c r="U85" s="403">
        <v>63.090662419630746</v>
      </c>
      <c r="V85" s="16">
        <v>57851</v>
      </c>
      <c r="W85" s="18"/>
      <c r="X85" s="16"/>
      <c r="Y85" s="17"/>
      <c r="Z85" s="16"/>
    </row>
    <row r="86" spans="14:26">
      <c r="N86" s="174" t="s">
        <v>508</v>
      </c>
      <c r="O86" s="469" t="s">
        <v>534</v>
      </c>
      <c r="P86" s="467">
        <v>1961</v>
      </c>
      <c r="Q86" s="702">
        <v>1658</v>
      </c>
      <c r="R86" s="280">
        <v>206791</v>
      </c>
      <c r="S86" s="410">
        <v>124.72316043425815</v>
      </c>
      <c r="T86" s="412">
        <v>208564</v>
      </c>
      <c r="U86" s="403">
        <v>125.7925211097708</v>
      </c>
      <c r="V86" s="16">
        <v>16449</v>
      </c>
      <c r="W86" s="18"/>
      <c r="X86" s="16"/>
      <c r="Y86" s="17"/>
      <c r="Z86" s="16"/>
    </row>
    <row r="87" spans="14:26">
      <c r="N87" s="174" t="s">
        <v>491</v>
      </c>
      <c r="O87" s="469" t="s">
        <v>535</v>
      </c>
      <c r="P87" s="467">
        <v>1992</v>
      </c>
      <c r="Q87" s="702">
        <v>6327</v>
      </c>
      <c r="R87" s="280">
        <v>373393.13</v>
      </c>
      <c r="S87" s="410">
        <v>59.015825825825829</v>
      </c>
      <c r="T87" s="412">
        <v>356929</v>
      </c>
      <c r="U87" s="403">
        <v>56.413624150466255</v>
      </c>
      <c r="V87" s="16">
        <v>29977</v>
      </c>
      <c r="W87" s="18"/>
      <c r="X87" s="16"/>
      <c r="Y87" s="17"/>
      <c r="Z87" s="16"/>
    </row>
    <row r="88" spans="14:26">
      <c r="N88" s="174" t="s">
        <v>491</v>
      </c>
      <c r="O88" s="469" t="s">
        <v>537</v>
      </c>
      <c r="P88" s="467">
        <v>1952</v>
      </c>
      <c r="Q88" s="702">
        <v>9891</v>
      </c>
      <c r="R88" s="280">
        <v>344996</v>
      </c>
      <c r="S88" s="410">
        <v>34.879789707815185</v>
      </c>
      <c r="T88" s="412">
        <v>339755</v>
      </c>
      <c r="U88" s="403">
        <v>34.349914063289859</v>
      </c>
      <c r="V88" s="16">
        <v>39001</v>
      </c>
      <c r="W88" s="18"/>
      <c r="X88" s="16"/>
      <c r="Y88" s="17"/>
      <c r="Z88" s="16"/>
    </row>
    <row r="89" spans="14:26">
      <c r="N89" s="174" t="s">
        <v>491</v>
      </c>
      <c r="O89" s="469" t="s">
        <v>538</v>
      </c>
      <c r="P89" s="467">
        <v>1956</v>
      </c>
      <c r="Q89" s="702">
        <v>6856</v>
      </c>
      <c r="R89" s="280">
        <v>279407.90999999997</v>
      </c>
      <c r="S89" s="410">
        <v>40.753779171528585</v>
      </c>
      <c r="T89" s="412">
        <v>309170</v>
      </c>
      <c r="U89" s="403">
        <v>45.094807467911316</v>
      </c>
      <c r="V89" s="16">
        <v>35440</v>
      </c>
      <c r="W89" s="18"/>
      <c r="X89" s="16"/>
      <c r="Y89" s="17"/>
      <c r="Z89" s="16"/>
    </row>
    <row r="90" spans="14:26">
      <c r="N90" s="174" t="s">
        <v>502</v>
      </c>
      <c r="O90" s="469" t="s">
        <v>539</v>
      </c>
      <c r="P90" s="467">
        <v>1946</v>
      </c>
      <c r="Q90" s="702">
        <v>11932</v>
      </c>
      <c r="R90" s="280">
        <v>604773.54</v>
      </c>
      <c r="S90" s="410">
        <v>50.685010056989611</v>
      </c>
      <c r="T90" s="412">
        <v>524267</v>
      </c>
      <c r="U90" s="403">
        <v>43.937898089171973</v>
      </c>
      <c r="V90" s="16">
        <v>46845</v>
      </c>
      <c r="W90" s="18"/>
      <c r="X90" s="16"/>
      <c r="Y90" s="17"/>
      <c r="Z90" s="16"/>
    </row>
    <row r="91" spans="14:26">
      <c r="N91" s="174" t="s">
        <v>491</v>
      </c>
      <c r="O91" s="469" t="s">
        <v>117</v>
      </c>
      <c r="P91" s="467">
        <v>1951</v>
      </c>
      <c r="Q91" s="702">
        <v>7997</v>
      </c>
      <c r="R91" s="280">
        <v>413496</v>
      </c>
      <c r="S91" s="410">
        <v>51.706389896211078</v>
      </c>
      <c r="T91" s="412">
        <v>395620</v>
      </c>
      <c r="U91" s="403">
        <v>49.471051644366639</v>
      </c>
      <c r="V91" s="16">
        <v>39442</v>
      </c>
      <c r="W91" s="18"/>
      <c r="X91" s="16"/>
      <c r="Y91" s="17"/>
      <c r="Z91" s="16"/>
    </row>
    <row r="92" spans="14:26">
      <c r="N92" s="174" t="s">
        <v>486</v>
      </c>
      <c r="O92" s="469" t="s">
        <v>542</v>
      </c>
      <c r="P92" s="467">
        <v>1978</v>
      </c>
      <c r="Q92" s="702">
        <v>3279</v>
      </c>
      <c r="R92" s="280">
        <v>93725.14</v>
      </c>
      <c r="S92" s="410">
        <v>28.583452272034158</v>
      </c>
      <c r="T92" s="412">
        <v>96800</v>
      </c>
      <c r="U92" s="403">
        <v>29.521195486428788</v>
      </c>
      <c r="V92" s="16">
        <v>21116</v>
      </c>
      <c r="W92" s="18"/>
      <c r="X92" s="16"/>
      <c r="Y92" s="17"/>
      <c r="Z92" s="16"/>
    </row>
    <row r="93" spans="14:26">
      <c r="N93" s="174" t="s">
        <v>502</v>
      </c>
      <c r="O93" s="174" t="s">
        <v>543</v>
      </c>
      <c r="P93" s="467">
        <v>1956</v>
      </c>
      <c r="Q93" s="702">
        <v>14465</v>
      </c>
      <c r="R93" s="280">
        <v>760028</v>
      </c>
      <c r="S93" s="410">
        <v>52.542550985136536</v>
      </c>
      <c r="T93" s="412">
        <v>807475</v>
      </c>
      <c r="U93" s="403">
        <v>55.822675423435882</v>
      </c>
      <c r="V93" s="16">
        <v>55300</v>
      </c>
      <c r="W93" s="18"/>
      <c r="X93" s="16"/>
      <c r="Y93" s="17"/>
      <c r="Z93" s="16"/>
    </row>
    <row r="94" spans="14:26">
      <c r="N94" s="174" t="s">
        <v>491</v>
      </c>
      <c r="O94" s="174" t="s">
        <v>545</v>
      </c>
      <c r="P94" s="467">
        <v>1955</v>
      </c>
      <c r="Q94" s="702">
        <v>7347</v>
      </c>
      <c r="R94" s="280">
        <v>195484.66</v>
      </c>
      <c r="S94" s="410">
        <v>26.607412549339866</v>
      </c>
      <c r="T94" s="412">
        <v>169593</v>
      </c>
      <c r="U94" s="403">
        <v>23.08329930583912</v>
      </c>
      <c r="V94" s="16">
        <v>37179</v>
      </c>
      <c r="W94" s="18"/>
      <c r="X94" s="16"/>
      <c r="Y94" s="17"/>
      <c r="Z94" s="16"/>
    </row>
    <row r="95" spans="14:26">
      <c r="N95" s="174" t="s">
        <v>486</v>
      </c>
      <c r="O95" s="174" t="s">
        <v>546</v>
      </c>
      <c r="P95" s="467">
        <v>1974</v>
      </c>
      <c r="Q95" s="702">
        <v>2558</v>
      </c>
      <c r="R95" s="280">
        <v>59399.58</v>
      </c>
      <c r="S95" s="410">
        <v>23.221102423768571</v>
      </c>
      <c r="T95" s="412">
        <v>34560</v>
      </c>
      <c r="U95" s="403">
        <v>13.510555121188428</v>
      </c>
      <c r="V95" s="16">
        <v>20563</v>
      </c>
      <c r="W95" s="18"/>
      <c r="X95" s="16"/>
      <c r="Y95" s="17"/>
      <c r="Z95" s="16"/>
    </row>
    <row r="96" spans="14:26">
      <c r="N96" s="174" t="s">
        <v>502</v>
      </c>
      <c r="O96" s="174" t="s">
        <v>547</v>
      </c>
      <c r="P96" s="467">
        <v>1946</v>
      </c>
      <c r="Q96" s="702">
        <v>16923</v>
      </c>
      <c r="R96" s="280">
        <v>905889</v>
      </c>
      <c r="S96" s="410">
        <v>53.530047863853923</v>
      </c>
      <c r="T96" s="412">
        <v>641713</v>
      </c>
      <c r="U96" s="403">
        <v>37.919576907167759</v>
      </c>
      <c r="V96" s="16">
        <v>57430</v>
      </c>
      <c r="W96" s="18"/>
      <c r="X96" s="16"/>
      <c r="Y96" s="17"/>
      <c r="Z96" s="16"/>
    </row>
    <row r="97" spans="14:26">
      <c r="N97" s="174" t="s">
        <v>502</v>
      </c>
      <c r="O97" s="174" t="s">
        <v>548</v>
      </c>
      <c r="P97" s="467">
        <v>1963</v>
      </c>
      <c r="Q97" s="702">
        <v>19416</v>
      </c>
      <c r="R97" s="280">
        <v>823580.63</v>
      </c>
      <c r="S97" s="410">
        <v>42.417626184590027</v>
      </c>
      <c r="T97" s="412">
        <v>730500</v>
      </c>
      <c r="U97" s="403">
        <v>37.623609394313966</v>
      </c>
      <c r="V97" s="16">
        <v>62575</v>
      </c>
      <c r="W97" s="18"/>
      <c r="X97" s="16"/>
      <c r="Y97" s="17"/>
      <c r="Z97" s="16"/>
    </row>
    <row r="98" spans="14:26">
      <c r="N98" s="174" t="s">
        <v>502</v>
      </c>
      <c r="O98" s="174" t="s">
        <v>549</v>
      </c>
      <c r="P98" s="467">
        <v>1950</v>
      </c>
      <c r="Q98" s="702">
        <v>13769</v>
      </c>
      <c r="R98" s="280">
        <v>1272589</v>
      </c>
      <c r="S98" s="410">
        <v>92.424213813639341</v>
      </c>
      <c r="T98" s="412">
        <v>761733</v>
      </c>
      <c r="U98" s="403">
        <v>55.322318251143876</v>
      </c>
      <c r="V98" s="16">
        <v>50282</v>
      </c>
      <c r="W98" s="18"/>
      <c r="X98" s="16"/>
      <c r="Y98" s="17"/>
      <c r="Z98" s="16"/>
    </row>
    <row r="99" spans="14:26">
      <c r="N99" s="174" t="s">
        <v>491</v>
      </c>
      <c r="O99" s="174" t="s">
        <v>550</v>
      </c>
      <c r="P99" s="467">
        <v>1945</v>
      </c>
      <c r="Q99" s="702">
        <v>6291</v>
      </c>
      <c r="R99" s="280">
        <v>342011.75</v>
      </c>
      <c r="S99" s="410">
        <v>54.365243999364168</v>
      </c>
      <c r="T99" s="412">
        <v>376050</v>
      </c>
      <c r="U99" s="403">
        <v>59.775870290891753</v>
      </c>
      <c r="V99" s="16">
        <v>30019</v>
      </c>
      <c r="W99" s="18"/>
      <c r="X99" s="16"/>
      <c r="Y99" s="17"/>
      <c r="Z99" s="16"/>
    </row>
    <row r="100" spans="14:26">
      <c r="N100" s="174" t="s">
        <v>491</v>
      </c>
      <c r="O100" s="174" t="s">
        <v>551</v>
      </c>
      <c r="P100" s="467">
        <v>1975</v>
      </c>
      <c r="Q100" s="702">
        <v>6830</v>
      </c>
      <c r="R100" s="280">
        <v>372729</v>
      </c>
      <c r="S100" s="410">
        <v>54.572327964860911</v>
      </c>
      <c r="T100" s="412">
        <v>400479</v>
      </c>
      <c r="U100" s="403">
        <v>58.63528550512445</v>
      </c>
      <c r="V100" s="16">
        <v>30502</v>
      </c>
      <c r="W100" s="18"/>
      <c r="X100" s="16"/>
      <c r="Y100" s="17"/>
      <c r="Z100" s="16"/>
    </row>
    <row r="101" spans="14:26">
      <c r="N101" s="174" t="s">
        <v>491</v>
      </c>
      <c r="O101" s="174" t="s">
        <v>552</v>
      </c>
      <c r="P101" s="467">
        <v>1968</v>
      </c>
      <c r="Q101" s="702">
        <v>5461</v>
      </c>
      <c r="R101" s="280">
        <v>279267.27999999997</v>
      </c>
      <c r="S101" s="281">
        <v>51.138487456509793</v>
      </c>
      <c r="T101" s="603">
        <v>187113</v>
      </c>
      <c r="U101" s="403">
        <v>34.263504852591097</v>
      </c>
      <c r="V101" s="16">
        <v>27711</v>
      </c>
      <c r="W101" s="18"/>
      <c r="X101" s="16"/>
      <c r="Y101" s="17"/>
      <c r="Z101" s="16"/>
    </row>
    <row r="102" spans="14:26">
      <c r="N102" s="174" t="s">
        <v>502</v>
      </c>
      <c r="O102" s="174" t="s">
        <v>16</v>
      </c>
      <c r="P102" s="467">
        <v>1949</v>
      </c>
      <c r="Q102" s="702">
        <v>14834</v>
      </c>
      <c r="R102" s="280">
        <v>214876</v>
      </c>
      <c r="S102" s="281">
        <v>14.485371443980046</v>
      </c>
      <c r="T102" s="412">
        <v>295994</v>
      </c>
      <c r="U102" s="403">
        <v>19.953754887420789</v>
      </c>
      <c r="V102" s="16">
        <v>66800</v>
      </c>
      <c r="W102" s="18"/>
      <c r="X102" s="16"/>
      <c r="Y102" s="17"/>
      <c r="Z102" s="16"/>
    </row>
    <row r="103" spans="14:26">
      <c r="N103" s="174" t="s">
        <v>502</v>
      </c>
      <c r="O103" s="174" t="s">
        <v>554</v>
      </c>
      <c r="P103" s="467">
        <v>1946</v>
      </c>
      <c r="Q103" s="702">
        <v>15267</v>
      </c>
      <c r="R103" s="280">
        <v>799622.39</v>
      </c>
      <c r="S103" s="281">
        <v>52.375868867491974</v>
      </c>
      <c r="T103" s="412">
        <v>877347</v>
      </c>
      <c r="U103" s="403">
        <v>57.466889369227744</v>
      </c>
      <c r="V103" s="16">
        <v>52771</v>
      </c>
      <c r="W103" s="18"/>
      <c r="X103" s="16"/>
      <c r="Y103" s="17"/>
      <c r="Z103" s="16"/>
    </row>
    <row r="104" spans="14:26">
      <c r="N104" s="174" t="s">
        <v>491</v>
      </c>
      <c r="O104" s="174" t="s">
        <v>308</v>
      </c>
      <c r="P104" s="467">
        <v>1946</v>
      </c>
      <c r="Q104" s="702">
        <v>8255</v>
      </c>
      <c r="R104" s="280">
        <v>236014</v>
      </c>
      <c r="S104" s="281">
        <v>28.590430042398545</v>
      </c>
      <c r="T104" s="265">
        <v>187961</v>
      </c>
      <c r="U104" s="506">
        <v>22.769351907934585</v>
      </c>
      <c r="V104" s="16">
        <v>40417</v>
      </c>
      <c r="W104" s="18"/>
      <c r="X104" s="16"/>
      <c r="Y104" s="17"/>
      <c r="Z104" s="16"/>
    </row>
    <row r="105" spans="14:26">
      <c r="N105" s="174" t="s">
        <v>491</v>
      </c>
      <c r="O105" s="174" t="s">
        <v>309</v>
      </c>
      <c r="P105" s="467">
        <v>1954</v>
      </c>
      <c r="Q105" s="702">
        <v>6218</v>
      </c>
      <c r="R105" s="280">
        <v>302320.54000000004</v>
      </c>
      <c r="S105" s="281">
        <v>48.620221936313932</v>
      </c>
      <c r="T105" s="265">
        <v>306462</v>
      </c>
      <c r="U105" s="506">
        <v>49.286265680283051</v>
      </c>
      <c r="V105" s="16">
        <v>29857</v>
      </c>
      <c r="W105" s="18"/>
      <c r="X105" s="16"/>
      <c r="Y105" s="17"/>
      <c r="Z105" s="16"/>
    </row>
    <row r="106" spans="14:26">
      <c r="N106" s="174" t="s">
        <v>491</v>
      </c>
      <c r="O106" s="174" t="s">
        <v>310</v>
      </c>
      <c r="P106" s="467">
        <v>1952</v>
      </c>
      <c r="Q106" s="702">
        <v>7118</v>
      </c>
      <c r="R106" s="280">
        <v>490214.49</v>
      </c>
      <c r="S106" s="281">
        <v>68.869695139084016</v>
      </c>
      <c r="T106" s="265">
        <v>328042</v>
      </c>
      <c r="U106" s="506">
        <v>46.086260185445347</v>
      </c>
      <c r="V106" s="16">
        <v>35225</v>
      </c>
      <c r="W106" s="18"/>
      <c r="X106" s="16"/>
      <c r="Y106" s="17"/>
      <c r="Z106" s="16"/>
    </row>
    <row r="107" spans="14:26">
      <c r="N107" s="174" t="s">
        <v>486</v>
      </c>
      <c r="O107" s="174" t="s">
        <v>311</v>
      </c>
      <c r="P107" s="467">
        <v>1948</v>
      </c>
      <c r="Q107" s="702">
        <v>3766</v>
      </c>
      <c r="R107" s="280">
        <v>161586.09</v>
      </c>
      <c r="S107" s="281">
        <v>42.906556027615508</v>
      </c>
      <c r="T107" s="265">
        <v>162176</v>
      </c>
      <c r="U107" s="506">
        <v>43.063197026022301</v>
      </c>
      <c r="V107" s="16">
        <v>24751</v>
      </c>
      <c r="W107" s="18"/>
      <c r="X107" s="16"/>
      <c r="Y107" s="17"/>
      <c r="Z107" s="16"/>
    </row>
    <row r="108" spans="14:26">
      <c r="N108" s="174" t="s">
        <v>502</v>
      </c>
      <c r="O108" s="174" t="s">
        <v>312</v>
      </c>
      <c r="P108" s="467">
        <v>1961</v>
      </c>
      <c r="Q108" s="702">
        <v>11501</v>
      </c>
      <c r="R108" s="280">
        <v>525698.86</v>
      </c>
      <c r="S108" s="281">
        <v>45.708969654812627</v>
      </c>
      <c r="T108" s="265">
        <v>473308</v>
      </c>
      <c r="U108" s="506">
        <v>41.153638814016169</v>
      </c>
      <c r="V108" s="16">
        <v>42948</v>
      </c>
      <c r="W108" s="18"/>
      <c r="X108" s="16"/>
      <c r="Y108" s="17"/>
      <c r="Z108" s="16"/>
    </row>
    <row r="109" spans="14:26">
      <c r="N109" s="174" t="s">
        <v>502</v>
      </c>
      <c r="O109" s="174" t="s">
        <v>195</v>
      </c>
      <c r="P109" s="467">
        <v>1954</v>
      </c>
      <c r="Q109" s="702">
        <v>14373</v>
      </c>
      <c r="R109" s="280">
        <v>726824</v>
      </c>
      <c r="S109" s="281">
        <v>50.568705211159816</v>
      </c>
      <c r="T109" s="265">
        <v>549260</v>
      </c>
      <c r="U109" s="506">
        <v>38.2147081333055</v>
      </c>
      <c r="V109" s="16">
        <v>74293</v>
      </c>
      <c r="W109" s="18"/>
      <c r="X109" s="16"/>
      <c r="Y109" s="17"/>
      <c r="Z109" s="16"/>
    </row>
    <row r="110" spans="14:26">
      <c r="N110" s="174" t="s">
        <v>491</v>
      </c>
      <c r="O110" s="174" t="s">
        <v>17</v>
      </c>
      <c r="P110" s="467">
        <v>1953</v>
      </c>
      <c r="Q110" s="702">
        <v>7592</v>
      </c>
      <c r="R110" s="280">
        <v>381915.82</v>
      </c>
      <c r="S110" s="281">
        <v>50.305034246575346</v>
      </c>
      <c r="T110" s="265">
        <v>323000</v>
      </c>
      <c r="U110" s="506">
        <v>42.54478398314015</v>
      </c>
      <c r="V110" s="16">
        <v>44383</v>
      </c>
      <c r="W110" s="18"/>
      <c r="X110" s="16"/>
      <c r="Y110" s="17"/>
      <c r="Z110" s="16"/>
    </row>
    <row r="111" spans="14:26">
      <c r="N111" s="174" t="s">
        <v>491</v>
      </c>
      <c r="O111" s="174" t="s">
        <v>314</v>
      </c>
      <c r="P111" s="467">
        <v>1963</v>
      </c>
      <c r="Q111" s="702">
        <v>6315</v>
      </c>
      <c r="R111" s="280">
        <v>255525.07</v>
      </c>
      <c r="S111" s="281">
        <v>40.46319398258116</v>
      </c>
      <c r="T111" s="265">
        <v>247621</v>
      </c>
      <c r="U111" s="506">
        <v>39.21155977830562</v>
      </c>
      <c r="V111" s="16">
        <v>29473</v>
      </c>
      <c r="W111" s="18"/>
      <c r="X111" s="16"/>
      <c r="Y111" s="17"/>
      <c r="Z111" s="16"/>
    </row>
    <row r="112" spans="14:26">
      <c r="N112" s="174" t="s">
        <v>508</v>
      </c>
      <c r="O112" s="174" t="s">
        <v>315</v>
      </c>
      <c r="P112" s="467">
        <v>1950</v>
      </c>
      <c r="Q112" s="702">
        <v>1251</v>
      </c>
      <c r="R112" s="280">
        <v>50212</v>
      </c>
      <c r="S112" s="281">
        <v>40.137490007993605</v>
      </c>
      <c r="T112" s="265">
        <v>30351</v>
      </c>
      <c r="U112" s="506">
        <v>24.261390887290169</v>
      </c>
      <c r="V112" s="16">
        <v>15245</v>
      </c>
      <c r="W112" s="18"/>
      <c r="X112" s="16"/>
      <c r="Y112" s="17"/>
      <c r="Z112" s="16"/>
    </row>
    <row r="113" spans="14:26">
      <c r="N113" s="174" t="s">
        <v>486</v>
      </c>
      <c r="O113" s="174" t="s">
        <v>317</v>
      </c>
      <c r="P113" s="467">
        <v>1946</v>
      </c>
      <c r="Q113" s="702">
        <v>4362</v>
      </c>
      <c r="R113" s="280">
        <v>211890.05000000002</v>
      </c>
      <c r="S113" s="281">
        <v>48.576352590554798</v>
      </c>
      <c r="T113" s="265">
        <v>194196</v>
      </c>
      <c r="U113" s="506">
        <v>44.51994497936726</v>
      </c>
      <c r="V113" s="16">
        <v>27786</v>
      </c>
      <c r="W113" s="18"/>
      <c r="X113" s="16"/>
      <c r="Y113" s="17"/>
      <c r="Z113" s="16"/>
    </row>
    <row r="114" spans="14:26">
      <c r="N114" s="174" t="s">
        <v>486</v>
      </c>
      <c r="O114" s="174" t="s">
        <v>318</v>
      </c>
      <c r="P114" s="467">
        <v>1955</v>
      </c>
      <c r="Q114" s="702">
        <v>3279</v>
      </c>
      <c r="R114" s="280">
        <v>127559</v>
      </c>
      <c r="S114" s="281">
        <v>38.901799329063742</v>
      </c>
      <c r="T114" s="265">
        <v>139000</v>
      </c>
      <c r="U114" s="506">
        <v>42.390972857578532</v>
      </c>
      <c r="V114" s="16">
        <v>22268</v>
      </c>
      <c r="W114" s="18"/>
      <c r="X114" s="16"/>
      <c r="Y114" s="17"/>
      <c r="Z114" s="16"/>
    </row>
    <row r="115" spans="14:26">
      <c r="N115" s="174" t="s">
        <v>491</v>
      </c>
      <c r="O115" s="174" t="s">
        <v>319</v>
      </c>
      <c r="P115" s="467">
        <v>1960</v>
      </c>
      <c r="Q115" s="702">
        <v>7171</v>
      </c>
      <c r="R115" s="280">
        <v>447635</v>
      </c>
      <c r="S115" s="281">
        <v>62.422953562961929</v>
      </c>
      <c r="T115" s="643">
        <v>225772</v>
      </c>
      <c r="U115" s="506">
        <v>31.484032910333287</v>
      </c>
      <c r="V115" s="16">
        <v>37150</v>
      </c>
      <c r="W115" s="18"/>
      <c r="X115" s="16"/>
      <c r="Y115" s="17"/>
      <c r="Z115" s="16"/>
    </row>
    <row r="116" spans="14:26">
      <c r="N116" s="174" t="s">
        <v>486</v>
      </c>
      <c r="O116" s="174" t="s">
        <v>320</v>
      </c>
      <c r="P116" s="467">
        <v>1950</v>
      </c>
      <c r="Q116" s="702">
        <v>2844</v>
      </c>
      <c r="R116" s="280">
        <v>287829.46999999997</v>
      </c>
      <c r="S116" s="281">
        <v>101.20586146272854</v>
      </c>
      <c r="T116" s="265">
        <v>259344</v>
      </c>
      <c r="U116" s="506">
        <v>91.189873417721515</v>
      </c>
      <c r="V116" s="16">
        <v>19984</v>
      </c>
      <c r="W116" s="18"/>
      <c r="X116" s="16"/>
      <c r="Y116" s="17"/>
      <c r="Z116" s="16"/>
    </row>
    <row r="117" spans="14:26">
      <c r="N117" s="174" t="s">
        <v>502</v>
      </c>
      <c r="O117" s="174" t="s">
        <v>18</v>
      </c>
      <c r="P117" s="471">
        <v>1952</v>
      </c>
      <c r="Q117" s="702">
        <v>10295</v>
      </c>
      <c r="R117" s="280">
        <v>523914.04</v>
      </c>
      <c r="S117" s="281">
        <v>50.890144730451674</v>
      </c>
      <c r="T117" s="265">
        <v>490096</v>
      </c>
      <c r="U117" s="506">
        <v>47.605245264691597</v>
      </c>
      <c r="V117" s="16">
        <v>56955</v>
      </c>
    </row>
    <row r="118" spans="14:26">
      <c r="N118" s="174" t="s">
        <v>486</v>
      </c>
      <c r="O118" s="174" t="s">
        <v>321</v>
      </c>
      <c r="P118" s="467">
        <v>1947</v>
      </c>
      <c r="Q118" s="702">
        <v>3801</v>
      </c>
      <c r="R118" s="280">
        <v>238098</v>
      </c>
      <c r="S118" s="281">
        <v>62.64088397790055</v>
      </c>
      <c r="T118" s="265">
        <v>194316</v>
      </c>
      <c r="U118" s="506">
        <v>51.122336227308601</v>
      </c>
      <c r="V118" s="16">
        <v>24230</v>
      </c>
      <c r="W118" s="17"/>
      <c r="X118" s="16"/>
      <c r="Y118" s="17"/>
      <c r="Z118" s="16"/>
    </row>
    <row r="119" spans="14:26">
      <c r="N119" s="174" t="s">
        <v>491</v>
      </c>
      <c r="O119" s="174" t="s">
        <v>322</v>
      </c>
      <c r="P119" s="467">
        <v>1970</v>
      </c>
      <c r="Q119" s="702">
        <v>8725</v>
      </c>
      <c r="R119" s="280">
        <v>333957</v>
      </c>
      <c r="S119" s="281">
        <v>38.275873925501436</v>
      </c>
      <c r="T119" s="265">
        <v>322321</v>
      </c>
      <c r="U119" s="506">
        <v>36.942234957020055</v>
      </c>
      <c r="V119" s="16">
        <v>35423</v>
      </c>
      <c r="W119" s="17"/>
      <c r="X119" s="16"/>
      <c r="Y119" s="17"/>
      <c r="Z119" s="16"/>
    </row>
    <row r="120" spans="14:26">
      <c r="N120" s="174" t="s">
        <v>491</v>
      </c>
      <c r="O120" s="174" t="s">
        <v>323</v>
      </c>
      <c r="P120" s="467">
        <v>1950</v>
      </c>
      <c r="Q120" s="702">
        <v>7065</v>
      </c>
      <c r="R120" s="280">
        <v>518820.64999999997</v>
      </c>
      <c r="S120" s="281">
        <v>73.435336164189664</v>
      </c>
      <c r="T120" s="265">
        <v>418625</v>
      </c>
      <c r="U120" s="506">
        <v>59.253361641896674</v>
      </c>
      <c r="V120" s="16">
        <v>32904</v>
      </c>
      <c r="W120" s="17"/>
      <c r="X120" s="16"/>
      <c r="Y120" s="17"/>
      <c r="Z120" s="16"/>
    </row>
    <row r="121" spans="14:26">
      <c r="N121" s="174" t="s">
        <v>502</v>
      </c>
      <c r="O121" s="174" t="s">
        <v>165</v>
      </c>
      <c r="P121" s="467">
        <v>1966</v>
      </c>
      <c r="Q121" s="702">
        <v>15450</v>
      </c>
      <c r="R121" s="280">
        <v>472421.63</v>
      </c>
      <c r="S121" s="281">
        <v>30.577451779935274</v>
      </c>
      <c r="T121" s="265">
        <v>426498</v>
      </c>
      <c r="U121" s="506">
        <v>27.605048543689321</v>
      </c>
      <c r="V121" s="16">
        <v>60315</v>
      </c>
      <c r="W121" s="17"/>
      <c r="X121" s="16"/>
      <c r="Y121" s="17"/>
      <c r="Z121" s="16"/>
    </row>
    <row r="122" spans="14:26">
      <c r="N122" s="174" t="s">
        <v>502</v>
      </c>
      <c r="O122" s="174" t="s">
        <v>325</v>
      </c>
      <c r="P122" s="467">
        <v>1945</v>
      </c>
      <c r="Q122" s="702">
        <v>13135</v>
      </c>
      <c r="R122" s="280">
        <v>312218.17</v>
      </c>
      <c r="S122" s="281">
        <v>23.769940616673011</v>
      </c>
      <c r="T122" s="265">
        <v>323728</v>
      </c>
      <c r="U122" s="506">
        <v>24.646212409592692</v>
      </c>
      <c r="V122" s="16">
        <v>49858</v>
      </c>
    </row>
    <row r="124" spans="14:26">
      <c r="N124" s="654" t="s">
        <v>414</v>
      </c>
      <c r="P124" s="731">
        <f t="shared" ref="P124:V124" si="4">AVERAGE(P54:P122)</f>
        <v>1956.7391304347825</v>
      </c>
      <c r="Q124" s="732">
        <f t="shared" si="4"/>
        <v>7725.188405797101</v>
      </c>
      <c r="R124" s="732">
        <f t="shared" si="4"/>
        <v>366739.70521739131</v>
      </c>
      <c r="S124" s="732">
        <f t="shared" si="4"/>
        <v>51.465372075293246</v>
      </c>
      <c r="T124" s="732">
        <f t="shared" si="4"/>
        <v>319828.80130434781</v>
      </c>
      <c r="U124" s="732">
        <f t="shared" si="4"/>
        <v>43.815355217788763</v>
      </c>
      <c r="V124" s="732">
        <f t="shared" si="4"/>
        <v>36431.855072463768</v>
      </c>
    </row>
    <row r="125" spans="14:26">
      <c r="N125" s="654" t="s">
        <v>415</v>
      </c>
      <c r="P125" s="731">
        <f t="shared" ref="P125:V125" si="5">MEDIAN(P54:P122)</f>
        <v>1954</v>
      </c>
      <c r="Q125" s="732">
        <f t="shared" si="5"/>
        <v>7065</v>
      </c>
      <c r="R125" s="732">
        <f t="shared" si="5"/>
        <v>312218.17</v>
      </c>
      <c r="S125" s="732">
        <f t="shared" si="5"/>
        <v>45.708969654812627</v>
      </c>
      <c r="T125" s="732">
        <f t="shared" si="5"/>
        <v>277508</v>
      </c>
      <c r="U125" s="732">
        <f t="shared" si="5"/>
        <v>41.153638814016169</v>
      </c>
      <c r="V125" s="732">
        <f t="shared" si="5"/>
        <v>34397</v>
      </c>
    </row>
    <row r="126" spans="14:26">
      <c r="N126" s="654" t="s">
        <v>330</v>
      </c>
      <c r="P126" s="731">
        <f t="shared" ref="P126:V126" si="6">MAX(P54:P122)</f>
        <v>1992</v>
      </c>
      <c r="Q126" s="732">
        <f t="shared" si="6"/>
        <v>19416</v>
      </c>
      <c r="R126" s="732">
        <f t="shared" si="6"/>
        <v>1272589</v>
      </c>
      <c r="S126" s="732">
        <f t="shared" si="6"/>
        <v>137.32301510838624</v>
      </c>
      <c r="T126" s="732">
        <f t="shared" si="6"/>
        <v>1069576</v>
      </c>
      <c r="U126" s="732">
        <f t="shared" si="6"/>
        <v>125.7925211097708</v>
      </c>
      <c r="V126" s="732">
        <f t="shared" si="6"/>
        <v>74293</v>
      </c>
    </row>
    <row r="127" spans="14:26">
      <c r="N127" s="654" t="s">
        <v>416</v>
      </c>
      <c r="P127" s="731">
        <f t="shared" ref="P127:V127" si="7">MIN(P54:P122)</f>
        <v>1939</v>
      </c>
      <c r="Q127" s="732">
        <f t="shared" si="7"/>
        <v>1251</v>
      </c>
      <c r="R127" s="732">
        <f t="shared" si="7"/>
        <v>50212</v>
      </c>
      <c r="S127" s="732">
        <f t="shared" si="7"/>
        <v>14.485371443980046</v>
      </c>
      <c r="T127" s="732">
        <f t="shared" si="7"/>
        <v>30351</v>
      </c>
      <c r="U127" s="732">
        <f t="shared" si="7"/>
        <v>13.510555121188428</v>
      </c>
      <c r="V127" s="732">
        <f t="shared" si="7"/>
        <v>15245</v>
      </c>
    </row>
    <row r="128" spans="14:26">
      <c r="N128" s="174"/>
      <c r="O128" s="469"/>
    </row>
    <row r="131" spans="14:22">
      <c r="N131" s="174" t="s">
        <v>422</v>
      </c>
      <c r="O131" s="469" t="s">
        <v>423</v>
      </c>
      <c r="P131" s="467">
        <v>1964</v>
      </c>
      <c r="Q131" s="702">
        <v>43152</v>
      </c>
      <c r="R131" s="280">
        <v>2165493</v>
      </c>
      <c r="S131" s="410">
        <v>50.182911568409345</v>
      </c>
      <c r="T131" s="412">
        <v>2080014</v>
      </c>
      <c r="U131" s="389">
        <v>48.202030033370413</v>
      </c>
      <c r="V131" s="16">
        <v>114344</v>
      </c>
    </row>
    <row r="132" spans="14:22">
      <c r="N132" s="174" t="s">
        <v>444</v>
      </c>
      <c r="O132" s="469" t="s">
        <v>424</v>
      </c>
      <c r="P132" s="467">
        <v>1961</v>
      </c>
      <c r="Q132" s="702">
        <v>80352</v>
      </c>
      <c r="R132" s="280">
        <v>4059179.39</v>
      </c>
      <c r="S132" s="410">
        <v>50.517465526682599</v>
      </c>
      <c r="T132" s="412">
        <v>2523500</v>
      </c>
      <c r="U132" s="389">
        <v>31.405565511748307</v>
      </c>
      <c r="V132" s="16">
        <v>210599</v>
      </c>
    </row>
    <row r="133" spans="14:22">
      <c r="N133" s="174" t="s">
        <v>425</v>
      </c>
      <c r="O133" s="469" t="s">
        <v>426</v>
      </c>
      <c r="P133" s="467">
        <v>1946</v>
      </c>
      <c r="Q133" s="702">
        <v>191460</v>
      </c>
      <c r="R133" s="280">
        <v>9622004</v>
      </c>
      <c r="S133" s="410">
        <v>50.255949023294683</v>
      </c>
      <c r="T133" s="412">
        <v>29691153</v>
      </c>
      <c r="U133" s="718">
        <v>155.07757756189281</v>
      </c>
      <c r="V133" s="16">
        <v>470624</v>
      </c>
    </row>
    <row r="134" spans="14:22">
      <c r="N134" s="174" t="s">
        <v>425</v>
      </c>
      <c r="O134" s="469" t="s">
        <v>429</v>
      </c>
      <c r="P134" s="467">
        <v>1967</v>
      </c>
      <c r="Q134" s="702">
        <v>313057</v>
      </c>
      <c r="R134" s="280">
        <v>9921543</v>
      </c>
      <c r="S134" s="410">
        <v>31.692448978939936</v>
      </c>
      <c r="T134" s="412">
        <v>9087159</v>
      </c>
      <c r="U134" s="389">
        <v>29.027170770818095</v>
      </c>
      <c r="V134" s="16">
        <v>778251</v>
      </c>
    </row>
    <row r="135" spans="14:22">
      <c r="N135" s="174" t="s">
        <v>422</v>
      </c>
      <c r="O135" s="469" t="s">
        <v>184</v>
      </c>
      <c r="P135" s="467">
        <v>1976</v>
      </c>
      <c r="Q135" s="702">
        <v>40871</v>
      </c>
      <c r="R135" s="280">
        <v>1405219.73</v>
      </c>
      <c r="S135" s="410">
        <v>34.381828925154757</v>
      </c>
      <c r="T135" s="412">
        <v>1449000</v>
      </c>
      <c r="U135" s="389">
        <v>35.453010692177827</v>
      </c>
      <c r="V135" s="16">
        <v>109202</v>
      </c>
    </row>
    <row r="136" spans="14:22">
      <c r="N136" s="174" t="s">
        <v>422</v>
      </c>
      <c r="O136" s="469" t="s">
        <v>434</v>
      </c>
      <c r="P136" s="467">
        <v>1948</v>
      </c>
      <c r="Q136" s="702">
        <v>34079</v>
      </c>
      <c r="R136" s="280">
        <v>1914754.39</v>
      </c>
      <c r="S136" s="410">
        <v>56.185756330878249</v>
      </c>
      <c r="T136" s="412">
        <v>1977715</v>
      </c>
      <c r="U136" s="389">
        <v>58.033246280700723</v>
      </c>
      <c r="V136" s="16">
        <v>94303</v>
      </c>
    </row>
    <row r="137" spans="14:22">
      <c r="N137" s="174" t="s">
        <v>444</v>
      </c>
      <c r="O137" s="174" t="s">
        <v>208</v>
      </c>
      <c r="P137" s="467">
        <v>1967</v>
      </c>
      <c r="Q137" s="702">
        <v>80954</v>
      </c>
      <c r="R137" s="280">
        <v>3590674.93</v>
      </c>
      <c r="S137" s="410">
        <v>44.35450910393557</v>
      </c>
      <c r="T137" s="412">
        <v>3049263.32</v>
      </c>
      <c r="U137" s="389">
        <v>37.666617091187589</v>
      </c>
      <c r="V137" s="16">
        <v>220851</v>
      </c>
    </row>
    <row r="138" spans="14:22">
      <c r="N138" s="174" t="s">
        <v>425</v>
      </c>
      <c r="O138" s="469" t="s">
        <v>437</v>
      </c>
      <c r="P138" s="467">
        <v>1946</v>
      </c>
      <c r="Q138" s="702">
        <v>146930</v>
      </c>
      <c r="R138" s="280">
        <v>5065022.22</v>
      </c>
      <c r="S138" s="410">
        <v>34.472348873613285</v>
      </c>
      <c r="T138" s="412">
        <v>3993310</v>
      </c>
      <c r="U138" s="389">
        <v>27.178316204995575</v>
      </c>
      <c r="V138" s="16">
        <v>366990</v>
      </c>
    </row>
    <row r="139" spans="14:22">
      <c r="N139" s="174" t="s">
        <v>425</v>
      </c>
      <c r="O139" s="469" t="s">
        <v>440</v>
      </c>
      <c r="P139" s="467">
        <v>1950</v>
      </c>
      <c r="Q139" s="702">
        <v>197749</v>
      </c>
      <c r="R139" s="280">
        <v>7359766.2999999998</v>
      </c>
      <c r="S139" s="410">
        <v>37.217716903751722</v>
      </c>
      <c r="T139" s="412">
        <v>5485572</v>
      </c>
      <c r="U139" s="389">
        <v>27.740074538935723</v>
      </c>
      <c r="V139" s="16">
        <v>491853</v>
      </c>
    </row>
    <row r="140" spans="14:22">
      <c r="N140" s="174" t="s">
        <v>444</v>
      </c>
      <c r="O140" s="469" t="s">
        <v>445</v>
      </c>
      <c r="P140" s="467">
        <v>1978</v>
      </c>
      <c r="Q140" s="702">
        <v>104013</v>
      </c>
      <c r="R140" s="280">
        <v>3558255</v>
      </c>
      <c r="S140" s="410">
        <v>34.209714170344093</v>
      </c>
      <c r="T140" s="412">
        <v>3219420</v>
      </c>
      <c r="U140" s="403">
        <v>30.952092526895676</v>
      </c>
      <c r="V140" s="16">
        <v>259431</v>
      </c>
    </row>
    <row r="141" spans="14:22">
      <c r="N141" s="174" t="s">
        <v>433</v>
      </c>
      <c r="O141" s="469" t="s">
        <v>447</v>
      </c>
      <c r="P141" s="467">
        <v>1957</v>
      </c>
      <c r="Q141" s="702">
        <v>14663</v>
      </c>
      <c r="R141" s="280">
        <v>539775</v>
      </c>
      <c r="S141" s="410">
        <v>36.812043920070927</v>
      </c>
      <c r="T141" s="412">
        <v>504800</v>
      </c>
      <c r="U141" s="403">
        <v>34.426788515310648</v>
      </c>
      <c r="V141" s="16">
        <v>47515</v>
      </c>
    </row>
    <row r="142" spans="14:22">
      <c r="N142" s="174" t="s">
        <v>444</v>
      </c>
      <c r="O142" s="469" t="s">
        <v>448</v>
      </c>
      <c r="P142" s="467">
        <v>1964</v>
      </c>
      <c r="Q142" s="702">
        <v>81428</v>
      </c>
      <c r="R142" s="280">
        <v>5533441.2299999995</v>
      </c>
      <c r="S142" s="410">
        <v>67.955018298374014</v>
      </c>
      <c r="T142" s="412">
        <v>5203054</v>
      </c>
      <c r="U142" s="403">
        <v>63.897602790195016</v>
      </c>
      <c r="V142" s="16">
        <v>204343</v>
      </c>
    </row>
    <row r="143" spans="14:22">
      <c r="N143" s="174" t="s">
        <v>422</v>
      </c>
      <c r="O143" s="469" t="s">
        <v>451</v>
      </c>
      <c r="P143" s="467">
        <v>1970</v>
      </c>
      <c r="Q143" s="702">
        <v>59999</v>
      </c>
      <c r="R143" s="280">
        <v>3393454.67</v>
      </c>
      <c r="S143" s="410">
        <v>56.558520475341254</v>
      </c>
      <c r="T143" s="412">
        <v>2530853</v>
      </c>
      <c r="U143" s="403">
        <v>42.181586359772666</v>
      </c>
      <c r="V143" s="16">
        <v>153495</v>
      </c>
    </row>
    <row r="144" spans="14:22">
      <c r="N144" s="174" t="s">
        <v>444</v>
      </c>
      <c r="O144" s="469" t="s">
        <v>452</v>
      </c>
      <c r="P144" s="467">
        <v>1945</v>
      </c>
      <c r="Q144" s="702">
        <v>116389</v>
      </c>
      <c r="R144" s="280">
        <v>4733738.99</v>
      </c>
      <c r="S144" s="410">
        <v>40.671704284769184</v>
      </c>
      <c r="T144" s="603">
        <v>4625800</v>
      </c>
      <c r="U144" s="403">
        <v>39.744305733359681</v>
      </c>
      <c r="V144" s="16">
        <v>288154</v>
      </c>
    </row>
    <row r="145" spans="14:22">
      <c r="N145" s="174" t="s">
        <v>422</v>
      </c>
      <c r="O145" s="469" t="s">
        <v>455</v>
      </c>
      <c r="P145" s="467">
        <v>1955</v>
      </c>
      <c r="Q145" s="702">
        <v>33976</v>
      </c>
      <c r="R145" s="280">
        <v>2990013</v>
      </c>
      <c r="S145" s="410">
        <v>88.00367906757711</v>
      </c>
      <c r="T145" s="412">
        <v>3147101</v>
      </c>
      <c r="U145" s="403">
        <v>92.627178008005657</v>
      </c>
      <c r="V145" s="16">
        <v>90783</v>
      </c>
    </row>
    <row r="146" spans="14:22">
      <c r="N146" s="174" t="s">
        <v>422</v>
      </c>
      <c r="O146" s="469" t="s">
        <v>191</v>
      </c>
      <c r="P146" s="467">
        <v>1971</v>
      </c>
      <c r="Q146" s="702">
        <v>56303</v>
      </c>
      <c r="R146" s="280">
        <v>3302845</v>
      </c>
      <c r="S146" s="410">
        <v>58.661971830985912</v>
      </c>
      <c r="T146" s="412">
        <v>2503371</v>
      </c>
      <c r="U146" s="403">
        <v>44.462479796813668</v>
      </c>
      <c r="V146" s="16">
        <v>143726</v>
      </c>
    </row>
    <row r="147" spans="14:22">
      <c r="N147" s="174" t="s">
        <v>422</v>
      </c>
      <c r="O147" s="469" t="s">
        <v>459</v>
      </c>
      <c r="P147" s="467">
        <v>1958</v>
      </c>
      <c r="Q147" s="702">
        <v>42775</v>
      </c>
      <c r="R147" s="280">
        <v>2928097</v>
      </c>
      <c r="S147" s="410">
        <v>68.453465809468142</v>
      </c>
      <c r="T147" s="603">
        <v>1861926</v>
      </c>
      <c r="U147" s="403">
        <v>43.528369374634714</v>
      </c>
      <c r="V147" s="16">
        <v>111324</v>
      </c>
    </row>
    <row r="148" spans="14:22">
      <c r="N148" s="174" t="s">
        <v>444</v>
      </c>
      <c r="O148" s="469" t="s">
        <v>460</v>
      </c>
      <c r="P148" s="467">
        <v>1947</v>
      </c>
      <c r="Q148" s="702">
        <v>79478</v>
      </c>
      <c r="R148" s="280">
        <v>4894635.0999999996</v>
      </c>
      <c r="S148" s="410">
        <v>61.58477943581871</v>
      </c>
      <c r="T148" s="412">
        <v>4424196</v>
      </c>
      <c r="U148" s="403">
        <v>55.665668486876875</v>
      </c>
      <c r="V148" s="16">
        <v>199308</v>
      </c>
    </row>
    <row r="149" spans="14:22">
      <c r="N149" s="174" t="s">
        <v>433</v>
      </c>
      <c r="O149" s="469" t="s">
        <v>461</v>
      </c>
      <c r="P149" s="467">
        <v>1945</v>
      </c>
      <c r="Q149" s="702">
        <v>29414</v>
      </c>
      <c r="R149" s="280">
        <v>2505104.1599999997</v>
      </c>
      <c r="S149" s="410">
        <v>85.167068742775541</v>
      </c>
      <c r="T149" s="412">
        <v>2501194</v>
      </c>
      <c r="U149" s="403">
        <v>85.034133405861155</v>
      </c>
      <c r="V149" s="16">
        <v>80333</v>
      </c>
    </row>
    <row r="150" spans="14:22">
      <c r="N150" s="174" t="s">
        <v>422</v>
      </c>
      <c r="O150" s="469" t="s">
        <v>473</v>
      </c>
      <c r="P150" s="467">
        <v>1947</v>
      </c>
      <c r="Q150" s="702">
        <v>37045</v>
      </c>
      <c r="R150" s="280">
        <v>1612482.76</v>
      </c>
      <c r="S150" s="281">
        <v>43.527676069645025</v>
      </c>
      <c r="T150" s="265">
        <v>1381050</v>
      </c>
      <c r="U150" s="506">
        <v>37.280334728033473</v>
      </c>
      <c r="V150" s="16">
        <v>102868</v>
      </c>
    </row>
    <row r="151" spans="14:22">
      <c r="N151" s="174" t="s">
        <v>425</v>
      </c>
      <c r="O151" s="469" t="s">
        <v>474</v>
      </c>
      <c r="P151" s="467">
        <v>1953</v>
      </c>
      <c r="Q151" s="702">
        <v>220798</v>
      </c>
      <c r="R151" s="280">
        <v>11001056.030000001</v>
      </c>
      <c r="S151" s="281">
        <v>49.824074629299183</v>
      </c>
      <c r="T151" s="643">
        <v>6639830</v>
      </c>
      <c r="U151" s="506">
        <v>30.071966231578184</v>
      </c>
      <c r="V151" s="16">
        <v>538977</v>
      </c>
    </row>
    <row r="152" spans="14:22">
      <c r="N152" s="174" t="s">
        <v>422</v>
      </c>
      <c r="O152" s="469" t="s">
        <v>463</v>
      </c>
      <c r="P152" s="467">
        <v>1964</v>
      </c>
      <c r="Q152" s="702">
        <v>65318</v>
      </c>
      <c r="R152" s="280">
        <v>3812089.92</v>
      </c>
      <c r="S152" s="281">
        <v>58.362012309011298</v>
      </c>
      <c r="T152" s="412">
        <v>3233720</v>
      </c>
      <c r="U152" s="403">
        <v>49.50733335374629</v>
      </c>
      <c r="V152" s="16">
        <v>165287</v>
      </c>
    </row>
    <row r="153" spans="14:22">
      <c r="N153" s="174" t="s">
        <v>425</v>
      </c>
      <c r="O153" s="469" t="s">
        <v>464</v>
      </c>
      <c r="P153" s="467">
        <v>1958</v>
      </c>
      <c r="Q153" s="702">
        <v>176355</v>
      </c>
      <c r="R153" s="280">
        <v>7841779</v>
      </c>
      <c r="S153" s="281">
        <v>44.465872813359418</v>
      </c>
      <c r="T153" s="412">
        <v>7993248</v>
      </c>
      <c r="U153" s="403">
        <v>45.324759717615038</v>
      </c>
      <c r="V153" s="16">
        <v>433942</v>
      </c>
    </row>
    <row r="154" spans="14:22">
      <c r="N154" s="174" t="s">
        <v>422</v>
      </c>
      <c r="O154" s="469" t="s">
        <v>466</v>
      </c>
      <c r="P154" s="467">
        <v>1992</v>
      </c>
      <c r="Q154" s="702">
        <v>60684</v>
      </c>
      <c r="R154" s="280">
        <v>3595362.2</v>
      </c>
      <c r="S154" s="281">
        <v>59.247284292399975</v>
      </c>
      <c r="T154" s="265">
        <v>4877587</v>
      </c>
      <c r="U154" s="506">
        <v>80.376820908311913</v>
      </c>
      <c r="V154" s="16">
        <v>154170</v>
      </c>
    </row>
    <row r="155" spans="14:22">
      <c r="N155" s="174" t="s">
        <v>425</v>
      </c>
      <c r="O155" s="469" t="s">
        <v>468</v>
      </c>
      <c r="P155" s="467">
        <v>1952</v>
      </c>
      <c r="Q155" s="702">
        <v>133945</v>
      </c>
      <c r="R155" s="280">
        <v>8774820</v>
      </c>
      <c r="S155" s="281">
        <v>65.510620030609573</v>
      </c>
      <c r="T155" s="265">
        <v>8421920</v>
      </c>
      <c r="U155" s="506">
        <v>62.875956549329949</v>
      </c>
      <c r="V155" s="16">
        <v>330460</v>
      </c>
    </row>
    <row r="156" spans="14:22">
      <c r="N156" s="174" t="s">
        <v>444</v>
      </c>
      <c r="O156" s="469" t="s">
        <v>469</v>
      </c>
      <c r="P156" s="467">
        <v>1955</v>
      </c>
      <c r="Q156" s="702">
        <v>103369</v>
      </c>
      <c r="R156" s="280">
        <v>3740103</v>
      </c>
      <c r="S156" s="281">
        <v>36.182056515976747</v>
      </c>
      <c r="T156" s="265">
        <v>3255492</v>
      </c>
      <c r="U156" s="506">
        <v>31.493890818330446</v>
      </c>
      <c r="V156" s="16">
        <v>257484</v>
      </c>
    </row>
    <row r="157" spans="14:22">
      <c r="N157" s="174" t="s">
        <v>444</v>
      </c>
      <c r="O157" s="469" t="s">
        <v>470</v>
      </c>
      <c r="P157" s="467">
        <v>1946</v>
      </c>
      <c r="Q157" s="702">
        <v>107307</v>
      </c>
      <c r="R157" s="280">
        <v>6512412.0999999996</v>
      </c>
      <c r="S157" s="281">
        <v>60.689536563318327</v>
      </c>
      <c r="T157" s="265">
        <v>5437746</v>
      </c>
      <c r="U157" s="506">
        <v>50.674662417176883</v>
      </c>
      <c r="V157" s="16">
        <v>266497</v>
      </c>
    </row>
    <row r="158" spans="14:22">
      <c r="N158" s="174" t="s">
        <v>425</v>
      </c>
      <c r="O158" s="469" t="s">
        <v>477</v>
      </c>
      <c r="P158" s="467">
        <v>1966</v>
      </c>
      <c r="Q158" s="702">
        <v>147047</v>
      </c>
      <c r="R158" s="280">
        <v>7286484.46</v>
      </c>
      <c r="S158" s="281">
        <v>49.55207831509653</v>
      </c>
      <c r="T158" s="643">
        <v>6743056</v>
      </c>
      <c r="U158" s="506">
        <v>45.856467659999865</v>
      </c>
      <c r="V158" s="16">
        <v>361681</v>
      </c>
    </row>
    <row r="159" spans="14:22">
      <c r="N159" s="174" t="s">
        <v>444</v>
      </c>
      <c r="O159" s="469" t="s">
        <v>478</v>
      </c>
      <c r="P159" s="467">
        <v>1964</v>
      </c>
      <c r="Q159" s="702">
        <v>70238</v>
      </c>
      <c r="R159" s="280">
        <v>5839665.1600000001</v>
      </c>
      <c r="S159" s="281">
        <v>83.141108232011163</v>
      </c>
      <c r="T159" s="643">
        <v>4740522</v>
      </c>
      <c r="U159" s="506">
        <v>67.492269142059854</v>
      </c>
      <c r="V159" s="16">
        <v>177493</v>
      </c>
    </row>
    <row r="160" spans="14:22">
      <c r="N160" s="174" t="s">
        <v>444</v>
      </c>
      <c r="O160" s="469" t="s">
        <v>479</v>
      </c>
      <c r="P160" s="467">
        <v>1977</v>
      </c>
      <c r="Q160" s="702">
        <v>70705</v>
      </c>
      <c r="R160" s="280">
        <v>7349374.8600000003</v>
      </c>
      <c r="S160" s="281">
        <v>103.944202814511</v>
      </c>
      <c r="T160" s="643">
        <v>4896429</v>
      </c>
      <c r="U160" s="506">
        <v>69.251523937486738</v>
      </c>
      <c r="V160" s="16">
        <v>178690</v>
      </c>
    </row>
    <row r="161" spans="14:22">
      <c r="N161" s="174" t="s">
        <v>422</v>
      </c>
      <c r="O161" s="469" t="s">
        <v>482</v>
      </c>
      <c r="P161" s="467">
        <v>1956</v>
      </c>
      <c r="Q161" s="702">
        <v>56906</v>
      </c>
      <c r="R161" s="280">
        <v>3643581.3</v>
      </c>
      <c r="S161" s="281">
        <v>64.028069096404593</v>
      </c>
      <c r="T161" s="265">
        <v>3389261</v>
      </c>
      <c r="U161" s="506">
        <v>59.558939303412643</v>
      </c>
      <c r="V161" s="16">
        <v>144983</v>
      </c>
    </row>
    <row r="162" spans="14:22">
      <c r="S162"/>
      <c r="U162"/>
    </row>
    <row r="163" spans="14:22">
      <c r="N163" s="654" t="s">
        <v>414</v>
      </c>
      <c r="O163" s="17"/>
      <c r="P163" s="731">
        <f t="shared" ref="P163:V163" si="8">AVERAGE(P131:P161)</f>
        <v>1959.516129032258</v>
      </c>
      <c r="Q163" s="732">
        <f t="shared" si="8"/>
        <v>96669.645161290318</v>
      </c>
      <c r="R163" s="732">
        <f t="shared" si="8"/>
        <v>4854587.9645161293</v>
      </c>
      <c r="S163" s="732">
        <f t="shared" si="8"/>
        <v>55.026241708123486</v>
      </c>
      <c r="T163" s="732">
        <f t="shared" si="8"/>
        <v>4866718.1393548381</v>
      </c>
      <c r="U163" s="732">
        <f t="shared" si="8"/>
        <v>52.002217369375309</v>
      </c>
      <c r="V163" s="732">
        <f t="shared" si="8"/>
        <v>243482.61290322582</v>
      </c>
    </row>
    <row r="164" spans="14:22">
      <c r="N164" s="654" t="s">
        <v>415</v>
      </c>
      <c r="P164" s="12">
        <f t="shared" ref="P164:V164" si="9">MEDIAN(P131:P161)</f>
        <v>1958</v>
      </c>
      <c r="Q164" s="732">
        <f t="shared" si="9"/>
        <v>79478</v>
      </c>
      <c r="R164" s="732">
        <f t="shared" si="9"/>
        <v>3812089.92</v>
      </c>
      <c r="S164" s="732">
        <f t="shared" si="9"/>
        <v>50.517465526682599</v>
      </c>
      <c r="T164" s="732">
        <f t="shared" si="9"/>
        <v>3389261</v>
      </c>
      <c r="U164" s="732">
        <f t="shared" si="9"/>
        <v>45.324759717615038</v>
      </c>
      <c r="V164" s="732">
        <f t="shared" si="9"/>
        <v>199308</v>
      </c>
    </row>
    <row r="165" spans="14:22">
      <c r="N165" s="654" t="s">
        <v>330</v>
      </c>
      <c r="P165" s="12">
        <f t="shared" ref="P165:V165" si="10">MAX(P131:P161)</f>
        <v>1992</v>
      </c>
      <c r="Q165" s="732">
        <f t="shared" si="10"/>
        <v>313057</v>
      </c>
      <c r="R165" s="732">
        <f t="shared" si="10"/>
        <v>11001056.030000001</v>
      </c>
      <c r="S165" s="732">
        <f t="shared" si="10"/>
        <v>103.944202814511</v>
      </c>
      <c r="T165" s="732">
        <f t="shared" si="10"/>
        <v>29691153</v>
      </c>
      <c r="U165" s="732">
        <f t="shared" si="10"/>
        <v>155.07757756189281</v>
      </c>
      <c r="V165" s="732">
        <f t="shared" si="10"/>
        <v>778251</v>
      </c>
    </row>
    <row r="166" spans="14:22">
      <c r="N166" s="654" t="s">
        <v>416</v>
      </c>
      <c r="P166" s="12">
        <f t="shared" ref="P166:V166" si="11">MIN(P131:P161)</f>
        <v>1945</v>
      </c>
      <c r="Q166" s="732">
        <f t="shared" si="11"/>
        <v>14663</v>
      </c>
      <c r="R166" s="732">
        <f t="shared" si="11"/>
        <v>539775</v>
      </c>
      <c r="S166" s="732">
        <f t="shared" si="11"/>
        <v>31.692448978939936</v>
      </c>
      <c r="T166" s="732">
        <f t="shared" si="11"/>
        <v>504800</v>
      </c>
      <c r="U166" s="732">
        <f t="shared" si="11"/>
        <v>27.178316204995575</v>
      </c>
      <c r="V166" s="732">
        <f t="shared" si="11"/>
        <v>47515</v>
      </c>
    </row>
    <row r="167" spans="14:22">
      <c r="S167"/>
      <c r="U167"/>
    </row>
    <row r="168" spans="14:22">
      <c r="S168"/>
      <c r="U168"/>
    </row>
    <row r="169" spans="14:22">
      <c r="S169"/>
      <c r="U169"/>
    </row>
    <row r="170" spans="14:22">
      <c r="S170"/>
      <c r="U170"/>
    </row>
    <row r="171" spans="14:22">
      <c r="S171"/>
      <c r="U171"/>
    </row>
    <row r="172" spans="14:22">
      <c r="S172"/>
      <c r="U172"/>
    </row>
    <row r="173" spans="14:22">
      <c r="N173" s="174" t="s">
        <v>430</v>
      </c>
      <c r="O173" s="469" t="s">
        <v>431</v>
      </c>
      <c r="P173" s="467">
        <v>1975</v>
      </c>
      <c r="Q173" s="702">
        <v>78060</v>
      </c>
      <c r="R173" s="280">
        <v>2918678.21</v>
      </c>
      <c r="S173" s="410">
        <v>37.390189725851911</v>
      </c>
      <c r="T173" s="412">
        <v>2267318</v>
      </c>
      <c r="U173" s="389">
        <v>29.04583653599795</v>
      </c>
      <c r="V173" s="16">
        <v>201453</v>
      </c>
    </row>
    <row r="174" spans="14:22">
      <c r="N174" s="174" t="s">
        <v>442</v>
      </c>
      <c r="O174" s="469" t="s">
        <v>435</v>
      </c>
      <c r="P174" s="467">
        <v>1965</v>
      </c>
      <c r="Q174" s="702">
        <v>58306</v>
      </c>
      <c r="R174" s="280">
        <v>2312597</v>
      </c>
      <c r="S174" s="410">
        <v>39.663104997770382</v>
      </c>
      <c r="T174" s="412">
        <v>2391800</v>
      </c>
      <c r="U174" s="389">
        <v>41.021507220526189</v>
      </c>
      <c r="V174" s="16">
        <v>154263</v>
      </c>
    </row>
    <row r="175" spans="14:22">
      <c r="N175" s="174" t="s">
        <v>427</v>
      </c>
      <c r="O175" s="469" t="s">
        <v>436</v>
      </c>
      <c r="P175" s="467">
        <v>1965</v>
      </c>
      <c r="Q175" s="702">
        <v>154551</v>
      </c>
      <c r="R175" s="280">
        <v>5935370.7299999995</v>
      </c>
      <c r="S175" s="410">
        <v>38.403961993128476</v>
      </c>
      <c r="T175" s="412">
        <v>4071880</v>
      </c>
      <c r="U175" s="389">
        <v>26.346513448635079</v>
      </c>
      <c r="V175" s="16">
        <v>380399</v>
      </c>
    </row>
    <row r="176" spans="14:22">
      <c r="N176" s="174" t="s">
        <v>427</v>
      </c>
      <c r="O176" s="469" t="s">
        <v>441</v>
      </c>
      <c r="P176" s="467">
        <v>1948</v>
      </c>
      <c r="Q176" s="702">
        <v>168787</v>
      </c>
      <c r="R176" s="280">
        <v>6800898</v>
      </c>
      <c r="S176" s="410">
        <v>40.292783211977223</v>
      </c>
      <c r="T176" s="412">
        <v>5755666</v>
      </c>
      <c r="U176" s="389">
        <v>34.100173591568073</v>
      </c>
      <c r="V176" s="16">
        <v>419054</v>
      </c>
    </row>
    <row r="177" spans="14:22">
      <c r="N177" s="174" t="s">
        <v>442</v>
      </c>
      <c r="O177" s="469" t="s">
        <v>443</v>
      </c>
      <c r="P177" s="467">
        <v>1946</v>
      </c>
      <c r="Q177" s="702">
        <v>64312</v>
      </c>
      <c r="R177" s="280">
        <v>3236520.61</v>
      </c>
      <c r="S177" s="410">
        <v>50.325298700087075</v>
      </c>
      <c r="T177" s="412">
        <v>2956064.03</v>
      </c>
      <c r="U177" s="403">
        <v>45.964423902226642</v>
      </c>
      <c r="V177" s="16">
        <v>170736</v>
      </c>
    </row>
    <row r="178" spans="14:22">
      <c r="N178" s="174" t="s">
        <v>427</v>
      </c>
      <c r="O178" s="641" t="s">
        <v>581</v>
      </c>
      <c r="P178" s="467">
        <v>1965</v>
      </c>
      <c r="Q178" s="702">
        <v>182007</v>
      </c>
      <c r="R178" s="280">
        <v>6177811.1500000004</v>
      </c>
      <c r="S178" s="410">
        <v>33.942711818776203</v>
      </c>
      <c r="T178" s="603">
        <v>5152883</v>
      </c>
      <c r="U178" s="625">
        <v>28.311455053926498</v>
      </c>
      <c r="V178" s="16">
        <v>446520</v>
      </c>
    </row>
    <row r="179" spans="14:22">
      <c r="N179" s="174" t="s">
        <v>427</v>
      </c>
      <c r="O179" s="469" t="s">
        <v>446</v>
      </c>
      <c r="P179" s="467">
        <v>1972</v>
      </c>
      <c r="Q179" s="702">
        <v>164934</v>
      </c>
      <c r="R179" s="280">
        <v>7327604.4500000002</v>
      </c>
      <c r="S179" s="410">
        <v>44.427494937368891</v>
      </c>
      <c r="T179" s="412">
        <v>6685743</v>
      </c>
      <c r="U179" s="403">
        <v>40.535868893011752</v>
      </c>
      <c r="V179" s="16">
        <v>405074</v>
      </c>
    </row>
    <row r="180" spans="14:22">
      <c r="N180" s="174" t="s">
        <v>427</v>
      </c>
      <c r="O180" s="469" t="s">
        <v>457</v>
      </c>
      <c r="P180" s="467">
        <v>1956</v>
      </c>
      <c r="Q180" s="702">
        <v>188577</v>
      </c>
      <c r="R180" s="280">
        <v>8372041.1500000004</v>
      </c>
      <c r="S180" s="410">
        <v>44.395876220323792</v>
      </c>
      <c r="T180" s="412">
        <v>7542364</v>
      </c>
      <c r="U180" s="403">
        <v>39.996203142482912</v>
      </c>
      <c r="V180" s="16">
        <v>479718</v>
      </c>
    </row>
    <row r="181" spans="14:22">
      <c r="N181" s="174" t="s">
        <v>427</v>
      </c>
      <c r="O181" s="469" t="s">
        <v>465</v>
      </c>
      <c r="P181" s="467">
        <v>1948</v>
      </c>
      <c r="Q181" s="702">
        <v>188082</v>
      </c>
      <c r="R181" s="280">
        <v>7506031.7299999995</v>
      </c>
      <c r="S181" s="281">
        <v>39.908293882455524</v>
      </c>
      <c r="T181" s="412">
        <v>7260624</v>
      </c>
      <c r="U181" s="403">
        <v>38.603502727533737</v>
      </c>
      <c r="V181" s="16">
        <v>462138</v>
      </c>
    </row>
    <row r="182" spans="14:22">
      <c r="N182" s="174" t="s">
        <v>442</v>
      </c>
      <c r="O182" s="469" t="s">
        <v>480</v>
      </c>
      <c r="P182" s="467">
        <v>1989</v>
      </c>
      <c r="Q182" s="702">
        <v>44790</v>
      </c>
      <c r="R182" s="280">
        <v>1376583.8199999998</v>
      </c>
      <c r="S182" s="281">
        <v>30.734177718240677</v>
      </c>
      <c r="T182" s="265">
        <v>1242425</v>
      </c>
      <c r="U182" s="506">
        <v>27.738892609957581</v>
      </c>
      <c r="V182" s="16">
        <v>125362</v>
      </c>
    </row>
    <row r="183" spans="14:22">
      <c r="N183" s="174" t="s">
        <v>427</v>
      </c>
      <c r="O183" s="469" t="s">
        <v>483</v>
      </c>
      <c r="P183" s="467">
        <v>1959</v>
      </c>
      <c r="Q183" s="702">
        <v>152758</v>
      </c>
      <c r="R183" s="280">
        <v>6548941.8300000001</v>
      </c>
      <c r="S183" s="281">
        <v>42.871350960342504</v>
      </c>
      <c r="T183" s="643">
        <v>4825050.76</v>
      </c>
      <c r="U183" s="506">
        <v>31.586239411356523</v>
      </c>
      <c r="V183" s="16">
        <v>379623</v>
      </c>
    </row>
    <row r="184" spans="14:22">
      <c r="N184" s="595"/>
      <c r="O184" s="711"/>
      <c r="P184" s="16"/>
      <c r="S184"/>
      <c r="U184"/>
    </row>
    <row r="185" spans="14:22">
      <c r="N185" s="654" t="s">
        <v>414</v>
      </c>
      <c r="O185" s="654"/>
      <c r="P185" s="731">
        <f t="shared" ref="P185:V185" si="12">AVERAGE(P173:P183)</f>
        <v>1962.5454545454545</v>
      </c>
      <c r="Q185" s="732">
        <f t="shared" si="12"/>
        <v>131378.54545454544</v>
      </c>
      <c r="R185" s="732">
        <f t="shared" si="12"/>
        <v>5319370.7890909081</v>
      </c>
      <c r="S185" s="732">
        <f t="shared" si="12"/>
        <v>40.21411310602933</v>
      </c>
      <c r="T185" s="732">
        <f t="shared" si="12"/>
        <v>4559256.1627272731</v>
      </c>
      <c r="U185" s="732">
        <f t="shared" si="12"/>
        <v>34.840965139747546</v>
      </c>
      <c r="V185" s="732">
        <f t="shared" si="12"/>
        <v>329485.45454545453</v>
      </c>
    </row>
    <row r="186" spans="14:22">
      <c r="N186" s="654" t="s">
        <v>415</v>
      </c>
      <c r="O186" s="654"/>
      <c r="P186" s="12">
        <f t="shared" ref="P186:V186" si="13">MEDIAN(P173:P183)</f>
        <v>1965</v>
      </c>
      <c r="Q186" s="732">
        <f t="shared" si="13"/>
        <v>154551</v>
      </c>
      <c r="R186" s="732">
        <f t="shared" si="13"/>
        <v>6177811.1500000004</v>
      </c>
      <c r="S186" s="732">
        <f t="shared" si="13"/>
        <v>39.908293882455524</v>
      </c>
      <c r="T186" s="732">
        <f t="shared" si="13"/>
        <v>4825050.76</v>
      </c>
      <c r="U186" s="732">
        <f t="shared" si="13"/>
        <v>34.100173591568073</v>
      </c>
      <c r="V186" s="732">
        <f t="shared" si="13"/>
        <v>380399</v>
      </c>
    </row>
    <row r="187" spans="14:22">
      <c r="N187" s="654" t="s">
        <v>330</v>
      </c>
      <c r="O187" s="654"/>
      <c r="P187" s="731">
        <f t="shared" ref="P187:V187" si="14">MAX(P173:P183)</f>
        <v>1989</v>
      </c>
      <c r="Q187" s="732">
        <f t="shared" si="14"/>
        <v>188577</v>
      </c>
      <c r="R187" s="732">
        <f t="shared" si="14"/>
        <v>8372041.1500000004</v>
      </c>
      <c r="S187" s="732">
        <f t="shared" si="14"/>
        <v>50.325298700087075</v>
      </c>
      <c r="T187" s="732">
        <f t="shared" si="14"/>
        <v>7542364</v>
      </c>
      <c r="U187" s="732">
        <f t="shared" si="14"/>
        <v>45.964423902226642</v>
      </c>
      <c r="V187" s="732">
        <f t="shared" si="14"/>
        <v>479718</v>
      </c>
    </row>
    <row r="188" spans="14:22">
      <c r="N188" s="654" t="s">
        <v>416</v>
      </c>
      <c r="O188" s="654"/>
      <c r="P188" s="12">
        <f t="shared" ref="P188:V188" si="15">MIN(P173:P183)</f>
        <v>1946</v>
      </c>
      <c r="Q188" s="732">
        <f t="shared" si="15"/>
        <v>44790</v>
      </c>
      <c r="R188" s="732">
        <f t="shared" si="15"/>
        <v>1376583.8199999998</v>
      </c>
      <c r="S188" s="732">
        <f t="shared" si="15"/>
        <v>30.734177718240677</v>
      </c>
      <c r="T188" s="732">
        <f t="shared" si="15"/>
        <v>1242425</v>
      </c>
      <c r="U188" s="732">
        <f t="shared" si="15"/>
        <v>26.346513448635079</v>
      </c>
      <c r="V188" s="732">
        <f t="shared" si="15"/>
        <v>125362</v>
      </c>
    </row>
  </sheetData>
  <phoneticPr fontId="25" type="noConversion"/>
  <pageMargins left="0.47244094488188981" right="0.55118110236220474" top="0.43307086614173229" bottom="0.51181102362204722" header="0" footer="0.23622047244094491"/>
  <pageSetup paperSize="9" orientation="portrait" r:id="rId1"/>
  <headerFooter alignWithMargins="0">
    <oddFooter>&amp;L&amp;9Public Library Statistics 2011/12&amp;C&amp;9&amp;P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C1571"/>
  <sheetViews>
    <sheetView zoomScaleNormal="100" workbookViewId="0">
      <pane ySplit="6" topLeftCell="A7" activePane="bottomLeft" state="frozen"/>
      <selection activeCell="B24" sqref="B24"/>
      <selection pane="bottomLeft" activeCell="A62" sqref="A62"/>
    </sheetView>
  </sheetViews>
  <sheetFormatPr defaultColWidth="8.85546875" defaultRowHeight="12.75"/>
  <cols>
    <col min="1" max="1" width="17.28515625" style="663" customWidth="1"/>
    <col min="2" max="2" width="12" style="659" customWidth="1"/>
    <col min="3" max="3" width="12.85546875" style="236" customWidth="1"/>
    <col min="4" max="4" width="10.42578125" style="660" customWidth="1"/>
    <col min="5" max="5" width="12.28515625" style="190" customWidth="1"/>
    <col min="6" max="6" width="10.42578125" style="661" customWidth="1"/>
    <col min="7" max="7" width="13" style="660" customWidth="1"/>
    <col min="8" max="14" width="13.7109375" style="660" customWidth="1"/>
    <col min="15" max="15" width="15.28515625" style="660" bestFit="1" customWidth="1"/>
    <col min="16" max="17" width="13.7109375" style="660" customWidth="1"/>
    <col min="18" max="18" width="14.42578125" style="660" customWidth="1"/>
    <col min="19" max="19" width="19.7109375" style="660" customWidth="1"/>
    <col min="20" max="20" width="18.7109375" style="662" bestFit="1" customWidth="1"/>
    <col min="21" max="21" width="15.28515625" style="26" bestFit="1" customWidth="1"/>
    <col min="22" max="22" width="12.28515625" style="17" bestFit="1" customWidth="1"/>
    <col min="23" max="23" width="12.28515625" style="17" customWidth="1"/>
    <col min="24" max="24" width="11.42578125" style="680" customWidth="1"/>
    <col min="25" max="25" width="12.140625" style="680" bestFit="1" customWidth="1"/>
    <col min="26" max="26" width="10.85546875" style="17" bestFit="1" customWidth="1"/>
    <col min="27" max="27" width="11.42578125" style="680" bestFit="1" customWidth="1"/>
    <col min="28" max="28" width="9" style="680" bestFit="1" customWidth="1"/>
    <col min="29" max="29" width="10.7109375" style="680" bestFit="1" customWidth="1"/>
    <col min="30" max="16384" width="8.85546875" style="663"/>
  </cols>
  <sheetData>
    <row r="1" spans="1:29" ht="15" customHeight="1">
      <c r="A1" s="13" t="s">
        <v>145</v>
      </c>
      <c r="X1" s="17"/>
      <c r="Y1" s="17"/>
      <c r="AA1" s="17"/>
      <c r="AB1" s="17"/>
      <c r="AC1" s="17"/>
    </row>
    <row r="2" spans="1:29" ht="12.75" customHeight="1">
      <c r="X2" s="17"/>
      <c r="Y2" s="17"/>
      <c r="AA2" s="17"/>
      <c r="AB2" s="17"/>
      <c r="AC2" s="17"/>
    </row>
    <row r="3" spans="1:29" s="671" customFormat="1" ht="12.75" customHeight="1">
      <c r="A3" s="5"/>
      <c r="B3" s="664"/>
      <c r="C3" s="665" t="s">
        <v>150</v>
      </c>
      <c r="D3" s="666"/>
      <c r="E3" s="667" t="s">
        <v>151</v>
      </c>
      <c r="F3" s="668"/>
      <c r="G3" s="668" t="s">
        <v>215</v>
      </c>
      <c r="H3" s="669"/>
      <c r="I3" s="669"/>
      <c r="J3" s="669"/>
      <c r="K3" s="669"/>
      <c r="L3" s="669"/>
      <c r="M3" s="669"/>
      <c r="N3" s="669"/>
      <c r="O3" s="669"/>
      <c r="P3" s="669"/>
      <c r="Q3" s="669"/>
      <c r="R3" s="669"/>
      <c r="S3" s="669"/>
      <c r="T3" s="279"/>
      <c r="U3" s="26"/>
      <c r="V3" s="17"/>
      <c r="W3" s="17"/>
      <c r="X3" s="670"/>
      <c r="Y3" s="670"/>
      <c r="Z3" s="17"/>
      <c r="AA3" s="670"/>
      <c r="AB3" s="670"/>
      <c r="AC3" s="670"/>
    </row>
    <row r="4" spans="1:29" s="671" customFormat="1" ht="12.75" customHeight="1">
      <c r="A4" s="5"/>
      <c r="B4" s="672" t="s">
        <v>152</v>
      </c>
      <c r="C4" s="665" t="s">
        <v>580</v>
      </c>
      <c r="D4" s="666"/>
      <c r="E4" s="667" t="s">
        <v>607</v>
      </c>
      <c r="F4" s="668"/>
      <c r="G4" s="668" t="s">
        <v>608</v>
      </c>
      <c r="H4" s="669"/>
      <c r="I4" s="669"/>
      <c r="J4" s="669"/>
      <c r="K4" s="669"/>
      <c r="L4" s="669"/>
      <c r="M4" s="669"/>
      <c r="N4" s="669"/>
      <c r="O4" s="669"/>
      <c r="P4" s="669"/>
      <c r="Q4" s="669"/>
      <c r="R4" s="669"/>
      <c r="S4" s="669"/>
      <c r="T4" s="279"/>
      <c r="U4" s="26"/>
      <c r="V4" s="17"/>
      <c r="W4" s="17"/>
      <c r="X4" s="670"/>
      <c r="Y4" s="670"/>
      <c r="Z4" s="17"/>
      <c r="AA4" s="670"/>
      <c r="AB4" s="670"/>
      <c r="AC4" s="670"/>
    </row>
    <row r="5" spans="1:29" s="671" customFormat="1" ht="12.75" customHeight="1">
      <c r="A5" s="5"/>
      <c r="B5" s="673">
        <v>2011</v>
      </c>
      <c r="C5" s="674" t="s">
        <v>147</v>
      </c>
      <c r="D5" s="668" t="s">
        <v>375</v>
      </c>
      <c r="E5" s="664" t="s">
        <v>147</v>
      </c>
      <c r="F5" s="668" t="s">
        <v>375</v>
      </c>
      <c r="G5" s="2"/>
      <c r="H5" s="669"/>
      <c r="I5" s="669"/>
      <c r="J5" s="669"/>
      <c r="K5" s="669"/>
      <c r="L5" s="669"/>
      <c r="M5" s="669"/>
      <c r="N5" s="669"/>
      <c r="O5" s="669"/>
      <c r="P5" s="669"/>
      <c r="Q5" s="669"/>
      <c r="R5" s="669"/>
      <c r="S5" s="669"/>
      <c r="T5" s="279"/>
      <c r="U5" s="26"/>
      <c r="V5" s="17"/>
      <c r="W5" s="17"/>
      <c r="X5" s="670"/>
      <c r="Y5" s="670"/>
      <c r="Z5" s="17"/>
      <c r="AA5" s="670"/>
      <c r="AB5" s="670"/>
      <c r="AC5" s="670"/>
    </row>
    <row r="6" spans="1:29" ht="13.5" customHeight="1">
      <c r="A6" s="5"/>
      <c r="B6" s="675"/>
      <c r="C6" s="674" t="s">
        <v>148</v>
      </c>
      <c r="D6" s="668" t="s">
        <v>408</v>
      </c>
      <c r="E6" s="664" t="s">
        <v>149</v>
      </c>
      <c r="F6" s="668" t="s">
        <v>408</v>
      </c>
      <c r="G6" s="668" t="s">
        <v>408</v>
      </c>
      <c r="H6" s="669"/>
      <c r="I6" s="669"/>
      <c r="J6" s="669"/>
      <c r="K6" s="669"/>
      <c r="L6" s="669"/>
      <c r="M6" s="669"/>
      <c r="N6" s="669"/>
      <c r="R6" s="669"/>
      <c r="S6" s="669"/>
      <c r="X6" s="17"/>
      <c r="Y6" s="17"/>
      <c r="AA6" s="17"/>
      <c r="AB6" s="17"/>
      <c r="AC6" s="17"/>
    </row>
    <row r="7" spans="1:29" ht="12.75" customHeight="1">
      <c r="A7" s="4" t="s">
        <v>484</v>
      </c>
      <c r="B7" s="286">
        <f>'Expenditure &amp; Subsidy A-G'!D10</f>
        <v>51359</v>
      </c>
      <c r="C7" s="297">
        <f>'Expenditure &amp; Subsidy A-G'!H10</f>
        <v>2980911</v>
      </c>
      <c r="D7" s="221">
        <f>AVERAGE(C7/B7)</f>
        <v>58.040674467960827</v>
      </c>
      <c r="E7" s="82">
        <f>'Voted Exp, Subsidy &amp; LPG A-G'!C6</f>
        <v>2556844</v>
      </c>
      <c r="F7" s="624">
        <f>'Voted Exp, Subsidy &amp; LPG A-G'!E6</f>
        <v>49.783757471913397</v>
      </c>
      <c r="G7" s="82">
        <f>'Voted Exp, Subsidy &amp; LPG A-G'!H6</f>
        <v>136672</v>
      </c>
      <c r="H7" s="669"/>
      <c r="I7" s="669"/>
      <c r="J7" s="669"/>
      <c r="K7" s="669"/>
      <c r="L7" s="669"/>
      <c r="M7" s="669"/>
      <c r="N7" s="669"/>
      <c r="R7" s="669"/>
      <c r="S7" s="669"/>
      <c r="X7" s="17"/>
      <c r="Y7" s="17"/>
      <c r="AA7" s="17"/>
      <c r="AB7" s="17"/>
      <c r="AC7" s="17"/>
    </row>
    <row r="8" spans="1:29">
      <c r="A8" s="234" t="s">
        <v>203</v>
      </c>
      <c r="B8" s="286">
        <f>'Expenditure &amp; Subsidy A-G'!D11</f>
        <v>26005</v>
      </c>
      <c r="C8" s="297">
        <f>'Expenditure &amp; Subsidy A-G'!H11</f>
        <v>1356992.5399999998</v>
      </c>
      <c r="D8" s="221">
        <f>AVERAGE(C8/B8)</f>
        <v>52.181985771966922</v>
      </c>
      <c r="E8" s="265">
        <f>'Voted Exp, Subsidy &amp; LPG A-G'!C7</f>
        <v>1129661.2</v>
      </c>
      <c r="F8" s="411">
        <f>AVERAGE(E8/B8)</f>
        <v>43.440153816573734</v>
      </c>
      <c r="G8" s="190">
        <f>'Voted Exp, Subsidy &amp; LPG A-G'!H7</f>
        <v>87616</v>
      </c>
      <c r="H8" s="221"/>
      <c r="I8" s="663"/>
      <c r="J8" s="663"/>
      <c r="K8" s="663"/>
      <c r="L8" s="663"/>
      <c r="M8" s="663"/>
      <c r="N8" s="663"/>
      <c r="O8" s="663"/>
      <c r="P8" s="663"/>
      <c r="Q8" s="663"/>
      <c r="R8" s="663"/>
      <c r="S8" s="663"/>
      <c r="T8" s="663"/>
      <c r="U8" s="663"/>
      <c r="V8" s="663"/>
      <c r="W8" s="663"/>
      <c r="X8" s="663"/>
      <c r="Y8" s="663"/>
      <c r="Z8" s="663"/>
      <c r="AA8" s="660"/>
      <c r="AB8" s="663"/>
      <c r="AC8" s="663"/>
    </row>
    <row r="9" spans="1:29">
      <c r="A9" s="234" t="s">
        <v>423</v>
      </c>
      <c r="B9" s="286">
        <f>'Expenditure &amp; Subsidy A-G'!D12</f>
        <v>43152</v>
      </c>
      <c r="C9" s="297">
        <f>'Expenditure &amp; Subsidy A-G'!H12</f>
        <v>2165493</v>
      </c>
      <c r="D9" s="221">
        <f t="shared" ref="D9:D57" si="0">AVERAGE(C9/B9)</f>
        <v>50.182911568409345</v>
      </c>
      <c r="E9" s="265">
        <f>'Voted Exp, Subsidy &amp; LPG A-G'!C8</f>
        <v>2080014</v>
      </c>
      <c r="F9" s="411">
        <f t="shared" ref="F9:F57" si="1">AVERAGE(E9/B9)</f>
        <v>48.202030033370413</v>
      </c>
      <c r="G9" s="190">
        <f>'Voted Exp, Subsidy &amp; LPG A-G'!H8</f>
        <v>114344</v>
      </c>
      <c r="H9" s="221"/>
      <c r="I9" s="663"/>
      <c r="J9" s="663"/>
      <c r="K9" s="663"/>
      <c r="L9" s="663"/>
      <c r="M9" s="663"/>
      <c r="N9" s="663"/>
      <c r="O9" s="663"/>
      <c r="P9" s="663"/>
      <c r="Q9" s="663"/>
      <c r="R9" s="663"/>
      <c r="S9" s="663"/>
      <c r="T9" s="663"/>
      <c r="U9" s="663"/>
      <c r="V9" s="663"/>
      <c r="W9" s="663"/>
      <c r="X9" s="663"/>
      <c r="Y9" s="663"/>
      <c r="Z9" s="663"/>
      <c r="AA9" s="17"/>
      <c r="AB9" s="663"/>
      <c r="AC9" s="663"/>
    </row>
    <row r="10" spans="1:29">
      <c r="A10" s="234" t="s">
        <v>424</v>
      </c>
      <c r="B10" s="286">
        <f>'Expenditure &amp; Subsidy A-G'!D13</f>
        <v>80352</v>
      </c>
      <c r="C10" s="297">
        <f>'Expenditure &amp; Subsidy A-G'!H13</f>
        <v>4059179.39</v>
      </c>
      <c r="D10" s="221">
        <f t="shared" si="0"/>
        <v>50.517465526682599</v>
      </c>
      <c r="E10" s="265">
        <f>'Voted Exp, Subsidy &amp; LPG A-G'!C9</f>
        <v>2523500</v>
      </c>
      <c r="F10" s="411">
        <f t="shared" si="1"/>
        <v>31.405565511748307</v>
      </c>
      <c r="G10" s="190">
        <f>'Voted Exp, Subsidy &amp; LPG A-G'!H9</f>
        <v>210599</v>
      </c>
      <c r="H10" s="221"/>
      <c r="I10" s="663"/>
      <c r="J10" s="663"/>
      <c r="K10" s="663"/>
      <c r="L10" s="663"/>
      <c r="M10" s="663"/>
      <c r="N10" s="663"/>
      <c r="O10" s="663"/>
      <c r="P10" s="663"/>
      <c r="Q10" s="663"/>
      <c r="R10" s="663"/>
      <c r="S10" s="663"/>
      <c r="T10" s="663"/>
      <c r="U10" s="663"/>
      <c r="V10" s="663"/>
      <c r="W10" s="663"/>
      <c r="X10" s="663"/>
      <c r="Y10" s="663"/>
      <c r="Z10" s="663"/>
      <c r="AA10" s="17"/>
      <c r="AB10" s="663"/>
      <c r="AC10" s="663"/>
    </row>
    <row r="11" spans="1:29">
      <c r="A11" s="234" t="s">
        <v>487</v>
      </c>
      <c r="B11" s="286">
        <f>'Expenditure &amp; Subsidy A-G'!D15</f>
        <v>2438</v>
      </c>
      <c r="C11" s="297">
        <f>'Expenditure &amp; Subsidy A-G'!H15</f>
        <v>63160.97</v>
      </c>
      <c r="D11" s="221">
        <f t="shared" si="0"/>
        <v>25.906878589007384</v>
      </c>
      <c r="E11" s="265">
        <f>'Voted Exp, Subsidy &amp; LPG A-G'!C11</f>
        <v>68600</v>
      </c>
      <c r="F11" s="411">
        <f t="shared" si="1"/>
        <v>28.137817883511076</v>
      </c>
      <c r="G11" s="190">
        <f>'Voted Exp, Subsidy &amp; LPG A-G'!H11</f>
        <v>19632</v>
      </c>
      <c r="H11" s="221"/>
      <c r="I11" s="663"/>
      <c r="J11" s="663"/>
      <c r="K11" s="663"/>
      <c r="L11" s="663"/>
      <c r="M11" s="663"/>
      <c r="N11" s="663"/>
      <c r="O11" s="663"/>
      <c r="P11" s="663"/>
      <c r="Q11" s="663"/>
      <c r="R11" s="663"/>
      <c r="S11" s="663"/>
      <c r="T11" s="663"/>
      <c r="U11" s="663"/>
      <c r="V11" s="663"/>
      <c r="W11" s="663"/>
      <c r="X11" s="663"/>
      <c r="Y11" s="663"/>
      <c r="Z11" s="663"/>
      <c r="AA11" s="660"/>
      <c r="AB11" s="663"/>
      <c r="AC11" s="663"/>
    </row>
    <row r="12" spans="1:29">
      <c r="A12" s="234" t="s">
        <v>217</v>
      </c>
      <c r="B12" s="286">
        <f>'Expenditure &amp; Subsidy A-G'!D16</f>
        <v>191460</v>
      </c>
      <c r="C12" s="297">
        <f>'Expenditure &amp; Subsidy A-G'!H16</f>
        <v>9622004</v>
      </c>
      <c r="D12" s="221">
        <f t="shared" si="0"/>
        <v>50.255949023294683</v>
      </c>
      <c r="E12" s="265">
        <f>'Voted Exp, Subsidy &amp; LPG A-G'!C12</f>
        <v>29691153</v>
      </c>
      <c r="F12" s="411">
        <f t="shared" si="1"/>
        <v>155.07757756189281</v>
      </c>
      <c r="G12" s="190">
        <f>'Voted Exp, Subsidy &amp; LPG A-G'!H12</f>
        <v>470624</v>
      </c>
      <c r="H12" s="221"/>
      <c r="I12" s="663"/>
      <c r="J12" s="663"/>
      <c r="K12" s="663"/>
      <c r="L12" s="663"/>
      <c r="M12" s="663"/>
      <c r="N12" s="663"/>
      <c r="O12" s="663"/>
      <c r="P12" s="663"/>
      <c r="Q12" s="663"/>
      <c r="R12" s="663"/>
      <c r="S12" s="663"/>
      <c r="T12" s="663"/>
      <c r="U12" s="663"/>
      <c r="V12" s="663"/>
      <c r="W12" s="663"/>
      <c r="X12" s="663"/>
      <c r="Y12" s="663"/>
      <c r="Z12" s="663"/>
      <c r="AA12" s="660"/>
      <c r="AB12" s="663"/>
      <c r="AC12" s="663"/>
    </row>
    <row r="13" spans="1:29">
      <c r="A13" s="397" t="s">
        <v>190</v>
      </c>
      <c r="B13" s="286">
        <f>'Expenditure &amp; Subsidy A-G'!D17</f>
        <v>40187</v>
      </c>
      <c r="C13" s="281">
        <f>'Expenditure &amp; Subsidy A-G'!H17</f>
        <v>1474088</v>
      </c>
      <c r="D13" s="221">
        <f t="shared" si="0"/>
        <v>36.68071764500958</v>
      </c>
      <c r="E13" s="190">
        <f>'Voted Exp, Subsidy &amp; LPG A-G'!C13</f>
        <v>1497727</v>
      </c>
      <c r="F13" s="411">
        <f t="shared" si="1"/>
        <v>37.268942692910642</v>
      </c>
      <c r="G13" s="190">
        <f>'Voted Exp, Subsidy &amp; LPG A-G'!H13</f>
        <v>120159</v>
      </c>
      <c r="H13" s="221"/>
      <c r="I13" s="663"/>
      <c r="J13" s="663"/>
      <c r="K13" s="663"/>
      <c r="L13" s="663"/>
      <c r="M13" s="663"/>
      <c r="N13" s="663"/>
      <c r="O13" s="663"/>
      <c r="P13" s="663"/>
      <c r="Q13" s="663"/>
      <c r="R13" s="663"/>
      <c r="S13" s="663"/>
      <c r="T13" s="663"/>
      <c r="U13" s="663"/>
      <c r="V13" s="663"/>
      <c r="W13" s="663"/>
      <c r="X13" s="663"/>
      <c r="Y13" s="663"/>
      <c r="Z13" s="663"/>
      <c r="AA13" s="660"/>
      <c r="AB13" s="663"/>
      <c r="AC13" s="663"/>
    </row>
    <row r="14" spans="1:29">
      <c r="A14" s="234" t="s">
        <v>489</v>
      </c>
      <c r="B14" s="286">
        <f>'Expenditure &amp; Subsidy A-G'!D18</f>
        <v>34035</v>
      </c>
      <c r="C14" s="297">
        <f>'Expenditure &amp; Subsidy A-G'!H18</f>
        <v>1389523</v>
      </c>
      <c r="D14" s="221">
        <f t="shared" si="0"/>
        <v>40.826296459526958</v>
      </c>
      <c r="E14" s="265">
        <f>'Voted Exp, Subsidy &amp; LPG A-G'!C14</f>
        <v>979587</v>
      </c>
      <c r="F14" s="411">
        <f t="shared" si="1"/>
        <v>28.781754076685765</v>
      </c>
      <c r="G14" s="190">
        <f>'Voted Exp, Subsidy &amp; LPG A-G'!H14</f>
        <v>105888</v>
      </c>
      <c r="H14" s="221"/>
      <c r="I14" s="663"/>
      <c r="J14" s="663"/>
      <c r="K14" s="663"/>
      <c r="L14" s="663"/>
      <c r="M14" s="663"/>
      <c r="N14" s="663"/>
      <c r="O14" s="663"/>
      <c r="P14" s="663"/>
      <c r="Q14" s="663"/>
      <c r="R14" s="663"/>
      <c r="S14" s="663"/>
      <c r="T14" s="663"/>
      <c r="U14" s="663"/>
      <c r="V14" s="663"/>
      <c r="W14" s="663"/>
      <c r="X14" s="663"/>
      <c r="Y14" s="663"/>
      <c r="Z14" s="663"/>
      <c r="AA14" s="17"/>
      <c r="AB14" s="663"/>
      <c r="AC14" s="663"/>
    </row>
    <row r="15" spans="1:29">
      <c r="A15" s="234" t="s">
        <v>492</v>
      </c>
      <c r="B15" s="286">
        <f>'Expenditure &amp; Subsidy A-G'!D20</f>
        <v>8618</v>
      </c>
      <c r="C15" s="297">
        <f>'Expenditure &amp; Subsidy A-G'!H20</f>
        <v>747442</v>
      </c>
      <c r="D15" s="221">
        <f t="shared" si="0"/>
        <v>86.730331863541423</v>
      </c>
      <c r="E15" s="265">
        <f>'Voted Exp, Subsidy &amp; LPG A-G'!C16</f>
        <v>588507</v>
      </c>
      <c r="F15" s="411">
        <f t="shared" si="1"/>
        <v>68.288117892782552</v>
      </c>
      <c r="G15" s="190">
        <f>'Voted Exp, Subsidy &amp; LPG A-G'!H16</f>
        <v>39310</v>
      </c>
      <c r="H15" s="221"/>
      <c r="I15" s="663"/>
      <c r="J15" s="663"/>
      <c r="K15" s="663"/>
      <c r="L15" s="663"/>
      <c r="M15" s="663"/>
      <c r="N15" s="663"/>
      <c r="O15" s="663"/>
      <c r="P15" s="663"/>
      <c r="Q15" s="663"/>
      <c r="R15" s="663"/>
      <c r="S15" s="663"/>
      <c r="T15" s="663"/>
      <c r="U15" s="663"/>
      <c r="V15" s="663"/>
      <c r="W15" s="663"/>
      <c r="X15" s="663"/>
      <c r="Y15" s="663"/>
      <c r="Z15" s="663"/>
      <c r="AA15" s="660"/>
      <c r="AB15" s="663"/>
      <c r="AC15" s="663"/>
    </row>
    <row r="16" spans="1:29">
      <c r="A16" s="234" t="s">
        <v>218</v>
      </c>
      <c r="B16" s="286">
        <f>'Expenditure &amp; Subsidy A-G'!D21</f>
        <v>313057</v>
      </c>
      <c r="C16" s="297">
        <f>'Expenditure &amp; Subsidy A-G'!H21</f>
        <v>9921543</v>
      </c>
      <c r="D16" s="221">
        <f t="shared" si="0"/>
        <v>31.692448978939936</v>
      </c>
      <c r="E16" s="265">
        <f>'Voted Exp, Subsidy &amp; LPG A-G'!C17</f>
        <v>9087159</v>
      </c>
      <c r="F16" s="411">
        <f t="shared" si="1"/>
        <v>29.027170770818095</v>
      </c>
      <c r="G16" s="190">
        <f>'Voted Exp, Subsidy &amp; LPG A-G'!H17</f>
        <v>778251</v>
      </c>
      <c r="H16" s="221"/>
      <c r="I16" s="663"/>
      <c r="J16" s="663"/>
      <c r="K16" s="663"/>
      <c r="L16" s="663"/>
      <c r="M16" s="663"/>
      <c r="N16" s="663"/>
      <c r="O16" s="663"/>
      <c r="P16" s="663"/>
      <c r="Q16" s="663"/>
      <c r="R16" s="663"/>
      <c r="S16" s="663"/>
      <c r="T16" s="663"/>
      <c r="U16" s="663"/>
      <c r="V16" s="663"/>
      <c r="W16" s="663"/>
      <c r="X16" s="663"/>
      <c r="Y16" s="663"/>
      <c r="Z16" s="663"/>
      <c r="AA16" s="660"/>
      <c r="AB16" s="663"/>
      <c r="AC16" s="663"/>
    </row>
    <row r="17" spans="1:29" ht="14.25" customHeight="1">
      <c r="A17" s="234" t="s">
        <v>493</v>
      </c>
      <c r="B17" s="286">
        <f>'Expenditure &amp; Subsidy A-G'!D22</f>
        <v>6432</v>
      </c>
      <c r="C17" s="297">
        <f>'Expenditure &amp; Subsidy A-G'!H22</f>
        <v>427453.72</v>
      </c>
      <c r="D17" s="221">
        <f t="shared" si="0"/>
        <v>66.457356965174128</v>
      </c>
      <c r="E17" s="265">
        <f>'Voted Exp, Subsidy &amp; LPG A-G'!C18</f>
        <v>322612</v>
      </c>
      <c r="F17" s="411">
        <f t="shared" si="1"/>
        <v>50.15733830845771</v>
      </c>
      <c r="G17" s="190">
        <f>'Voted Exp, Subsidy &amp; LPG A-G'!H18</f>
        <v>33727</v>
      </c>
      <c r="H17" s="221"/>
      <c r="I17" s="663"/>
      <c r="J17" s="663"/>
      <c r="K17" s="663"/>
      <c r="L17" s="663"/>
      <c r="M17" s="663"/>
      <c r="N17" s="663"/>
      <c r="O17" s="663"/>
      <c r="P17" s="663"/>
      <c r="Q17" s="663"/>
      <c r="R17" s="663"/>
      <c r="S17" s="663"/>
      <c r="T17" s="663"/>
      <c r="U17" s="663"/>
      <c r="V17" s="663"/>
      <c r="W17" s="663"/>
      <c r="X17" s="663"/>
      <c r="Y17" s="663"/>
      <c r="Z17" s="663"/>
      <c r="AA17" s="17"/>
      <c r="AB17" s="663"/>
      <c r="AC17" s="663"/>
    </row>
    <row r="18" spans="1:29">
      <c r="A18" s="234" t="s">
        <v>219</v>
      </c>
      <c r="B18" s="286">
        <f>'Expenditure &amp; Subsidy A-G'!D24</f>
        <v>78060</v>
      </c>
      <c r="C18" s="297">
        <f>'Expenditure &amp; Subsidy A-G'!H24</f>
        <v>2918678.21</v>
      </c>
      <c r="D18" s="221">
        <f t="shared" si="0"/>
        <v>37.390189725851911</v>
      </c>
      <c r="E18" s="265">
        <f>'Voted Exp, Subsidy &amp; LPG A-G'!C20</f>
        <v>2267318</v>
      </c>
      <c r="F18" s="411">
        <f t="shared" si="1"/>
        <v>29.04583653599795</v>
      </c>
      <c r="G18" s="190">
        <f>'Voted Exp, Subsidy &amp; LPG A-G'!H20</f>
        <v>201453</v>
      </c>
      <c r="H18" s="221"/>
      <c r="I18" s="663"/>
      <c r="J18" s="663"/>
      <c r="K18" s="663"/>
      <c r="L18" s="663"/>
      <c r="M18" s="663"/>
      <c r="N18" s="663"/>
      <c r="O18" s="663"/>
      <c r="P18" s="663"/>
      <c r="Q18" s="663"/>
      <c r="R18" s="663"/>
      <c r="S18" s="663"/>
      <c r="T18" s="663"/>
      <c r="U18" s="663"/>
      <c r="V18" s="663"/>
      <c r="W18" s="663"/>
      <c r="X18" s="663"/>
      <c r="Y18" s="663"/>
      <c r="Z18" s="663"/>
      <c r="AA18" s="660"/>
      <c r="AB18" s="663"/>
      <c r="AC18" s="663"/>
    </row>
    <row r="19" spans="1:29">
      <c r="A19" s="234" t="s">
        <v>184</v>
      </c>
      <c r="B19" s="286">
        <f>'Expenditure &amp; Subsidy A-G'!D28</f>
        <v>40871</v>
      </c>
      <c r="C19" s="297">
        <f>'Expenditure &amp; Subsidy A-G'!H28</f>
        <v>1405219.73</v>
      </c>
      <c r="D19" s="221">
        <f t="shared" si="0"/>
        <v>34.381828925154757</v>
      </c>
      <c r="E19" s="190">
        <f>'Voted Exp, Subsidy &amp; LPG A-G'!C24</f>
        <v>1449000</v>
      </c>
      <c r="F19" s="411">
        <f t="shared" si="1"/>
        <v>35.453010692177827</v>
      </c>
      <c r="G19" s="190">
        <f>'Voted Exp, Subsidy &amp; LPG A-G'!H24</f>
        <v>109202</v>
      </c>
      <c r="H19" s="221"/>
      <c r="I19" s="663"/>
      <c r="J19" s="663"/>
      <c r="K19" s="663"/>
      <c r="L19" s="663"/>
      <c r="M19" s="663"/>
      <c r="N19" s="663"/>
      <c r="O19" s="663"/>
      <c r="P19" s="663"/>
      <c r="Q19" s="663"/>
      <c r="R19" s="663"/>
      <c r="S19" s="663"/>
      <c r="T19" s="663"/>
      <c r="U19" s="663"/>
      <c r="V19" s="663"/>
      <c r="W19" s="663"/>
      <c r="X19" s="663"/>
      <c r="Y19" s="663"/>
      <c r="Z19" s="663"/>
      <c r="AA19" s="660"/>
      <c r="AB19" s="663"/>
      <c r="AC19" s="663"/>
    </row>
    <row r="20" spans="1:29">
      <c r="A20" s="234" t="s">
        <v>498</v>
      </c>
      <c r="B20" s="286">
        <f>'Expenditure &amp; Subsidy A-G'!D29</f>
        <v>3096</v>
      </c>
      <c r="C20" s="297">
        <f>'Expenditure &amp; Subsidy A-G'!H29</f>
        <v>382599.75</v>
      </c>
      <c r="D20" s="221">
        <f t="shared" si="0"/>
        <v>123.57873062015504</v>
      </c>
      <c r="E20" s="265">
        <f>'Voted Exp, Subsidy &amp; LPG A-G'!C25</f>
        <v>264308</v>
      </c>
      <c r="F20" s="411">
        <f t="shared" si="1"/>
        <v>85.370801033591732</v>
      </c>
      <c r="G20" s="190">
        <f>'Voted Exp, Subsidy &amp; LPG A-G'!H25</f>
        <v>22566</v>
      </c>
      <c r="H20" s="221"/>
      <c r="I20" s="663"/>
      <c r="J20" s="663"/>
      <c r="K20" s="663"/>
      <c r="L20" s="663"/>
      <c r="M20" s="663"/>
      <c r="N20" s="663"/>
      <c r="O20" s="663"/>
      <c r="P20" s="663"/>
      <c r="Q20" s="663"/>
      <c r="R20" s="663"/>
      <c r="S20" s="663"/>
      <c r="T20" s="663"/>
      <c r="U20" s="663"/>
      <c r="V20" s="663"/>
      <c r="W20" s="663"/>
      <c r="X20" s="663"/>
      <c r="Y20" s="663"/>
      <c r="Z20" s="663"/>
      <c r="AA20" s="660"/>
      <c r="AB20" s="663"/>
      <c r="AC20" s="663"/>
    </row>
    <row r="21" spans="1:29">
      <c r="A21" s="234" t="s">
        <v>118</v>
      </c>
      <c r="B21" s="286">
        <f>'Expenditure &amp; Subsidy A-G'!D31</f>
        <v>19703</v>
      </c>
      <c r="C21" s="297">
        <f>'Expenditure &amp; Subsidy A-G'!H31</f>
        <v>807487.6</v>
      </c>
      <c r="D21" s="221">
        <f t="shared" si="0"/>
        <v>40.982977211592143</v>
      </c>
      <c r="E21" s="265">
        <f>'Voted Exp, Subsidy &amp; LPG A-G'!C27</f>
        <v>818153</v>
      </c>
      <c r="F21" s="411">
        <f t="shared" si="1"/>
        <v>41.524285641780438</v>
      </c>
      <c r="G21" s="190">
        <f>'Voted Exp, Subsidy &amp; LPG A-G'!H27</f>
        <v>67451</v>
      </c>
      <c r="H21" s="221"/>
      <c r="I21" s="663"/>
      <c r="J21" s="663"/>
      <c r="K21" s="663"/>
      <c r="L21" s="663"/>
      <c r="M21" s="663"/>
      <c r="N21" s="663"/>
      <c r="O21" s="663"/>
      <c r="P21" s="663"/>
      <c r="Q21" s="663"/>
      <c r="R21" s="663"/>
      <c r="S21" s="663"/>
      <c r="T21" s="663"/>
      <c r="U21" s="663"/>
      <c r="V21" s="663"/>
      <c r="W21" s="663"/>
      <c r="X21" s="663"/>
      <c r="Y21" s="663"/>
      <c r="Z21" s="663"/>
      <c r="AA21" s="660"/>
      <c r="AB21" s="663"/>
      <c r="AC21" s="663"/>
    </row>
    <row r="22" spans="1:29" ht="12.95" customHeight="1">
      <c r="A22" s="23" t="s">
        <v>434</v>
      </c>
      <c r="B22" s="286">
        <f>'Expenditure &amp; Subsidy A-G'!D32</f>
        <v>34079</v>
      </c>
      <c r="C22" s="676">
        <f>'Expenditure &amp; Subsidy A-G'!H32</f>
        <v>1914754.39</v>
      </c>
      <c r="D22" s="395">
        <f t="shared" si="0"/>
        <v>56.185756330878249</v>
      </c>
      <c r="E22" s="502">
        <f>'Voted Exp, Subsidy &amp; LPG A-G'!C28</f>
        <v>1977715</v>
      </c>
      <c r="F22" s="677">
        <f t="shared" si="1"/>
        <v>58.033246280700723</v>
      </c>
      <c r="G22" s="342">
        <f>'Voted Exp, Subsidy &amp; LPG A-G'!H28</f>
        <v>94303</v>
      </c>
      <c r="H22" s="395"/>
      <c r="I22" s="663"/>
      <c r="J22" s="663"/>
      <c r="K22" s="663"/>
      <c r="L22" s="663"/>
      <c r="M22" s="663"/>
      <c r="N22" s="663"/>
      <c r="O22" s="663"/>
      <c r="P22" s="663"/>
      <c r="Q22" s="663"/>
      <c r="R22" s="663"/>
      <c r="S22" s="663"/>
      <c r="T22" s="663"/>
      <c r="U22" s="663"/>
      <c r="V22" s="663"/>
      <c r="W22" s="663"/>
      <c r="X22" s="663"/>
      <c r="Y22" s="663"/>
      <c r="Z22" s="663"/>
      <c r="AA22" s="660"/>
      <c r="AB22" s="663"/>
      <c r="AC22" s="663"/>
    </row>
    <row r="23" spans="1:29">
      <c r="A23" s="234" t="s">
        <v>435</v>
      </c>
      <c r="B23" s="286">
        <f>'Expenditure &amp; Subsidy A-G'!D35</f>
        <v>58306</v>
      </c>
      <c r="C23" s="297">
        <f>'Expenditure &amp; Subsidy A-G'!H35</f>
        <v>2312597</v>
      </c>
      <c r="D23" s="221">
        <f t="shared" si="0"/>
        <v>39.663104997770382</v>
      </c>
      <c r="E23" s="265">
        <f>'Voted Exp, Subsidy &amp; LPG A-G'!C31</f>
        <v>2391800</v>
      </c>
      <c r="F23" s="411">
        <f t="shared" si="1"/>
        <v>41.021507220526189</v>
      </c>
      <c r="G23" s="190">
        <f>'Voted Exp, Subsidy &amp; LPG A-G'!H31</f>
        <v>154263</v>
      </c>
      <c r="H23" s="221"/>
      <c r="I23" s="663"/>
      <c r="J23" s="663"/>
      <c r="K23" s="663"/>
      <c r="L23" s="663"/>
      <c r="M23" s="663"/>
      <c r="N23" s="663"/>
      <c r="O23" s="663"/>
      <c r="P23" s="663"/>
      <c r="Q23" s="663"/>
      <c r="R23" s="663"/>
      <c r="S23" s="663"/>
      <c r="T23" s="663"/>
      <c r="U23" s="663"/>
      <c r="V23" s="663"/>
      <c r="W23" s="663"/>
      <c r="X23" s="663"/>
      <c r="Y23" s="663"/>
      <c r="Z23" s="663"/>
      <c r="AA23" s="660"/>
      <c r="AB23" s="663"/>
      <c r="AC23" s="663"/>
    </row>
    <row r="24" spans="1:29">
      <c r="A24" s="234" t="s">
        <v>119</v>
      </c>
      <c r="B24" s="286">
        <f>'Expenditure &amp; Subsidy A-G'!D36</f>
        <v>154551</v>
      </c>
      <c r="C24" s="297">
        <f>'Expenditure &amp; Subsidy A-G'!H36</f>
        <v>5935370.7299999995</v>
      </c>
      <c r="D24" s="221">
        <f t="shared" si="0"/>
        <v>38.403961993128476</v>
      </c>
      <c r="E24" s="265">
        <f>'Voted Exp, Subsidy &amp; LPG A-G'!C32</f>
        <v>4071880</v>
      </c>
      <c r="F24" s="411">
        <f t="shared" si="1"/>
        <v>26.346513448635079</v>
      </c>
      <c r="G24" s="190">
        <f>'Voted Exp, Subsidy &amp; LPG A-G'!H32</f>
        <v>380399</v>
      </c>
      <c r="H24" s="221"/>
      <c r="I24" s="663"/>
      <c r="J24" s="663"/>
      <c r="K24" s="663"/>
      <c r="L24" s="663"/>
      <c r="M24" s="663"/>
      <c r="N24" s="663"/>
      <c r="O24" s="663"/>
      <c r="P24" s="663"/>
      <c r="Q24" s="663"/>
      <c r="R24" s="663"/>
      <c r="S24" s="663"/>
      <c r="T24" s="663"/>
      <c r="U24" s="663"/>
      <c r="V24" s="663"/>
      <c r="W24" s="663"/>
      <c r="X24" s="663"/>
      <c r="Y24" s="663"/>
      <c r="Z24" s="663"/>
      <c r="AA24" s="660"/>
      <c r="AB24" s="663"/>
      <c r="AC24" s="663"/>
    </row>
    <row r="25" spans="1:29">
      <c r="A25" s="234" t="s">
        <v>208</v>
      </c>
      <c r="B25" s="286">
        <f>'Expenditure &amp; Subsidy A-G'!D37</f>
        <v>80954</v>
      </c>
      <c r="C25" s="297">
        <f>'Expenditure &amp; Subsidy A-G'!H37</f>
        <v>3590674.93</v>
      </c>
      <c r="D25" s="221">
        <f t="shared" si="0"/>
        <v>44.35450910393557</v>
      </c>
      <c r="E25" s="265">
        <f>'Voted Exp, Subsidy &amp; LPG A-G'!C33</f>
        <v>3049263.32</v>
      </c>
      <c r="F25" s="411">
        <f t="shared" si="1"/>
        <v>37.666617091187589</v>
      </c>
      <c r="G25" s="190">
        <f>'Voted Exp, Subsidy &amp; LPG A-G'!H33</f>
        <v>220851</v>
      </c>
      <c r="H25" s="221"/>
      <c r="I25" s="663"/>
      <c r="J25" s="663"/>
      <c r="K25" s="663"/>
      <c r="L25" s="663"/>
      <c r="M25" s="663"/>
      <c r="N25" s="663"/>
      <c r="O25" s="663"/>
      <c r="P25" s="663"/>
      <c r="Q25" s="663"/>
      <c r="R25" s="663"/>
      <c r="S25" s="663"/>
      <c r="T25" s="663"/>
      <c r="U25" s="663"/>
      <c r="V25" s="663"/>
      <c r="W25" s="663"/>
      <c r="X25" s="663"/>
      <c r="Y25" s="663"/>
      <c r="Z25" s="663"/>
      <c r="AA25" s="17"/>
      <c r="AB25" s="663"/>
      <c r="AC25" s="663"/>
    </row>
    <row r="26" spans="1:29">
      <c r="A26" s="234" t="s">
        <v>120</v>
      </c>
      <c r="B26" s="286">
        <f>'Expenditure &amp; Subsidy A-G'!D38</f>
        <v>146930</v>
      </c>
      <c r="C26" s="297">
        <f>'Expenditure &amp; Subsidy A-G'!H38</f>
        <v>5065022.22</v>
      </c>
      <c r="D26" s="221">
        <f t="shared" si="0"/>
        <v>34.472348873613285</v>
      </c>
      <c r="E26" s="265">
        <f>'Voted Exp, Subsidy &amp; LPG A-G'!C34</f>
        <v>3993310</v>
      </c>
      <c r="F26" s="411">
        <f t="shared" si="1"/>
        <v>27.178316204995575</v>
      </c>
      <c r="G26" s="190">
        <f>'Voted Exp, Subsidy &amp; LPG A-G'!H34</f>
        <v>366990</v>
      </c>
      <c r="H26" s="221"/>
      <c r="I26" s="663"/>
      <c r="J26" s="663"/>
      <c r="K26" s="663"/>
      <c r="L26" s="663"/>
      <c r="M26" s="663"/>
      <c r="N26" s="663"/>
      <c r="O26" s="663"/>
      <c r="P26" s="663"/>
      <c r="Q26" s="663"/>
      <c r="R26" s="663"/>
      <c r="S26" s="663"/>
      <c r="T26" s="663"/>
      <c r="U26" s="663"/>
      <c r="V26" s="663"/>
      <c r="W26" s="663"/>
      <c r="X26" s="663"/>
      <c r="Y26" s="663"/>
      <c r="Z26" s="663"/>
      <c r="AA26" s="17"/>
      <c r="AB26" s="663"/>
      <c r="AC26" s="663"/>
    </row>
    <row r="27" spans="1:29">
      <c r="A27" s="175" t="s">
        <v>334</v>
      </c>
      <c r="B27" s="286">
        <f>'Expenditure &amp; Subsidy A-G'!D44+'Expenditure &amp; Subsidy A-G'!D51+'Expenditure &amp; Subsidy G-N'!D52</f>
        <v>16616</v>
      </c>
      <c r="C27" s="647">
        <f>'Expenditure &amp; Subsidy A-G'!H44+'Expenditure &amp; Subsidy A-G'!H51+'Expenditure &amp; Subsidy G-N'!H52</f>
        <v>756399.66</v>
      </c>
      <c r="D27" s="221">
        <f t="shared" si="0"/>
        <v>45.522367597496391</v>
      </c>
      <c r="E27" s="82">
        <f>'Voted Exp, Subsidy &amp; LPG A-G'!C47+'Voted Exp, Subsidy &amp; LPG A-G'!C40+'Voted Exp, Subsidy &amp; LPG G-P'!C45</f>
        <v>764785</v>
      </c>
      <c r="F27" s="411">
        <f t="shared" si="1"/>
        <v>46.027022147327877</v>
      </c>
      <c r="G27" s="82">
        <f>'Voted Exp, Subsidy &amp; LPG A-G'!H47+'Voted Exp, Subsidy &amp; LPG A-G'!H40+'Voted Exp, Subsidy &amp; LPG G-P'!H45</f>
        <v>101005</v>
      </c>
      <c r="H27" s="277"/>
      <c r="I27" s="663"/>
      <c r="J27" s="663"/>
      <c r="K27" s="663"/>
      <c r="L27" s="663"/>
      <c r="M27" s="663"/>
      <c r="N27" s="663"/>
      <c r="O27" s="663"/>
      <c r="P27" s="663"/>
      <c r="Q27" s="663"/>
      <c r="R27" s="663"/>
      <c r="S27" s="663"/>
      <c r="T27" s="663"/>
      <c r="U27" s="663"/>
      <c r="V27" s="663"/>
      <c r="W27" s="663"/>
      <c r="X27" s="663"/>
      <c r="Y27" s="663"/>
      <c r="Z27" s="663"/>
      <c r="AA27" s="660"/>
      <c r="AB27" s="663"/>
      <c r="AC27" s="663"/>
    </row>
    <row r="28" spans="1:29">
      <c r="A28" s="175" t="s">
        <v>666</v>
      </c>
      <c r="B28" s="286">
        <f>'Expenditure &amp; Subsidy N-Y'!D32+'Expenditure &amp; Subsidy G-N'!D44+'Expenditure &amp; Subsidy G-N'!D56+'Expenditure &amp; Subsidy N-Y'!D40+'Expenditure &amp; Subsidy N-Y'!D44</f>
        <v>91527</v>
      </c>
      <c r="C28" s="647">
        <f>'Expenditure &amp; Subsidy N-Y'!H32+'Expenditure &amp; Subsidy G-N'!H44+'Expenditure &amp; Subsidy G-N'!H56+'Expenditure &amp; Subsidy N-Y'!H40+'Expenditure &amp; Subsidy N-Y'!H44</f>
        <v>4575452.07</v>
      </c>
      <c r="D28" s="221">
        <f t="shared" si="0"/>
        <v>49.990189452292768</v>
      </c>
      <c r="E28" s="190">
        <f>'Voted Exp, Subs &amp; LPG P-Y'!C21+'Voted Exp, Subsidy &amp; LPG G-P'!C12+'Voted Exp, Subsidy &amp; LPG G-P'!C37+'Voted Exp, Subsidy &amp; LPG G-P'!C49+'Voted Exp, Subs &amp; LPG P-Y'!C29+'Voted Exp, Subs &amp; LPG P-Y'!C33</f>
        <v>4107778</v>
      </c>
      <c r="F28" s="411">
        <v>42.38</v>
      </c>
      <c r="G28" s="82">
        <f>'Voted Exp, Subs &amp; LPG P-Y'!H21+'Voted Exp, Subsidy &amp; LPG G-P'!H12+'Voted Exp, Subsidy &amp; LPG G-P'!H37+'Voted Exp, Subsidy &amp; LPG G-P'!H49+'Voted Exp, Subs &amp; LPG P-Y'!H29+'Voted Exp, Subs &amp; LPG P-Y'!H33</f>
        <v>395490</v>
      </c>
      <c r="H28" s="277"/>
      <c r="I28" s="663"/>
      <c r="J28" s="663"/>
      <c r="K28" s="663"/>
      <c r="L28" s="663"/>
      <c r="M28" s="663"/>
      <c r="N28" s="663"/>
      <c r="O28" s="663"/>
      <c r="P28" s="663"/>
      <c r="Q28" s="663"/>
      <c r="R28" s="663"/>
      <c r="S28" s="663"/>
      <c r="T28" s="663"/>
      <c r="U28" s="663"/>
      <c r="V28" s="663"/>
      <c r="W28" s="663"/>
      <c r="X28" s="663"/>
      <c r="Y28" s="663"/>
      <c r="Z28" s="663"/>
      <c r="AA28" s="17"/>
      <c r="AB28" s="663"/>
      <c r="AC28" s="663"/>
    </row>
    <row r="29" spans="1:29">
      <c r="A29" s="175" t="s">
        <v>209</v>
      </c>
      <c r="B29" s="286">
        <f>'Expenditure &amp; Subsidy N-Y'!D12+'Expenditure &amp; Subsidy A-G'!D23+'Expenditure &amp; Subsidy A-G'!D34+'Expenditure &amp; Subsidy A-G'!D50+'Expenditure &amp; Subsidy A-G'!D56</f>
        <v>83588</v>
      </c>
      <c r="C29" s="281">
        <f>'Expenditure &amp; Subsidy N-Y'!H12+'Expenditure &amp; Subsidy A-G'!H23+'Expenditure &amp; Subsidy A-G'!H34+'Expenditure &amp; Subsidy A-G'!H50+'Expenditure &amp; Subsidy A-G'!H56</f>
        <v>2682174.42</v>
      </c>
      <c r="D29" s="221">
        <f t="shared" si="0"/>
        <v>32.08803201416471</v>
      </c>
      <c r="E29" s="190">
        <f>'Voted Exp, Subsidy &amp; LPG G-P'!C55+'Voted Exp, Subsidy &amp; LPG A-G'!C19+'Voted Exp, Subsidy &amp; LPG A-G'!C30+'Voted Exp, Subsidy &amp; LPG A-G'!C46+'Voted Exp, Subsidy &amp; LPG A-G'!C52</f>
        <v>2704933</v>
      </c>
      <c r="F29" s="411">
        <f t="shared" si="1"/>
        <v>32.360302914293918</v>
      </c>
      <c r="G29" s="265">
        <f>'Voted Exp, Subsidy &amp; LPG G-P'!H55+'Voted Exp, Subsidy &amp; LPG A-G'!H19+'Voted Exp, Subsidy &amp; LPG A-G'!H30+'Voted Exp, Subsidy &amp; LPG A-G'!H46+'Voted Exp, Subsidy &amp; LPG A-G'!H52</f>
        <v>272645</v>
      </c>
      <c r="H29" s="17"/>
      <c r="I29" s="663"/>
      <c r="J29" s="663"/>
      <c r="K29" s="663"/>
      <c r="L29" s="663"/>
      <c r="M29" s="663"/>
      <c r="N29" s="663"/>
      <c r="O29" s="663"/>
      <c r="P29" s="663"/>
      <c r="Q29" s="663"/>
      <c r="R29" s="663"/>
      <c r="S29" s="663"/>
      <c r="T29" s="663"/>
      <c r="U29" s="663"/>
      <c r="V29" s="663"/>
      <c r="W29" s="663"/>
      <c r="X29" s="663"/>
      <c r="Y29" s="663"/>
      <c r="Z29" s="663"/>
      <c r="AA29" s="17"/>
      <c r="AB29" s="663"/>
      <c r="AC29" s="663"/>
    </row>
    <row r="30" spans="1:29">
      <c r="A30" s="234" t="s">
        <v>121</v>
      </c>
      <c r="B30" s="286">
        <f>'Expenditure &amp; Subsidy A-G'!D40</f>
        <v>52610</v>
      </c>
      <c r="C30" s="280">
        <f>'Expenditure &amp; Subsidy A-G'!H40</f>
        <v>1618641.01</v>
      </c>
      <c r="D30" s="221">
        <f t="shared" si="0"/>
        <v>30.766793575365899</v>
      </c>
      <c r="E30" s="265">
        <f>'Voted Exp, Subsidy &amp; LPG A-G'!C36</f>
        <v>1225242</v>
      </c>
      <c r="F30" s="411">
        <f t="shared" si="1"/>
        <v>23.289146550085537</v>
      </c>
      <c r="G30" s="190">
        <f>'Voted Exp, Subsidy &amp; LPG A-G'!H36</f>
        <v>140745</v>
      </c>
      <c r="H30" s="221"/>
      <c r="I30" s="663"/>
      <c r="J30" s="663"/>
      <c r="K30" s="663"/>
      <c r="L30" s="663"/>
      <c r="M30" s="663"/>
      <c r="N30" s="663"/>
      <c r="O30" s="663"/>
      <c r="P30" s="663"/>
      <c r="Q30" s="663"/>
      <c r="R30" s="663"/>
      <c r="S30" s="663"/>
      <c r="T30" s="663"/>
      <c r="U30" s="663"/>
      <c r="V30" s="663"/>
      <c r="W30" s="663"/>
      <c r="X30" s="663"/>
      <c r="Y30" s="663"/>
      <c r="Z30" s="663"/>
      <c r="AA30" s="17"/>
      <c r="AB30" s="663"/>
      <c r="AC30" s="663"/>
    </row>
    <row r="31" spans="1:29">
      <c r="A31" s="175" t="s">
        <v>667</v>
      </c>
      <c r="B31" s="286">
        <f>'Expenditure &amp; Subsidy A-G'!D41+'Expenditure &amp; Subsidy A-G'!D19+'Expenditure &amp; Subsidy G-N'!D55</f>
        <v>85722</v>
      </c>
      <c r="C31" s="281">
        <f>'Expenditure &amp; Subsidy A-G'!H41+'Expenditure &amp; Subsidy A-G'!H19+'Expenditure &amp; Subsidy G-N'!H55</f>
        <v>3256088.6399999997</v>
      </c>
      <c r="D31" s="221">
        <f t="shared" si="0"/>
        <v>37.984282214600682</v>
      </c>
      <c r="E31" s="190">
        <f>'Voted Exp, Subsidy &amp; LPG A-G'!C37+'Voted Exp, Subsidy &amp; LPG A-G'!C15</f>
        <v>1410935</v>
      </c>
      <c r="F31" s="411">
        <v>21.28</v>
      </c>
      <c r="G31" s="82">
        <f>'Voted Exp, Subsidy &amp; LPG A-G'!H37+'Voted Exp, Subsidy &amp; LPG A-G'!H15</f>
        <v>256479</v>
      </c>
      <c r="H31" s="277"/>
      <c r="I31" s="663"/>
      <c r="J31" s="663"/>
      <c r="K31" s="663"/>
      <c r="L31" s="663"/>
      <c r="M31" s="663"/>
      <c r="N31" s="663"/>
      <c r="O31" s="663"/>
      <c r="P31" s="663"/>
      <c r="Q31" s="663"/>
      <c r="R31" s="663"/>
      <c r="S31" s="663"/>
      <c r="T31" s="663"/>
      <c r="U31" s="663"/>
      <c r="V31" s="663"/>
      <c r="W31" s="663"/>
      <c r="X31" s="663"/>
      <c r="Y31" s="663"/>
      <c r="Z31" s="663"/>
      <c r="AA31" s="17"/>
      <c r="AB31" s="663"/>
      <c r="AC31" s="663"/>
    </row>
    <row r="32" spans="1:29">
      <c r="A32" s="234" t="s">
        <v>506</v>
      </c>
      <c r="B32" s="286">
        <f>'Expenditure &amp; Subsidy A-G'!D42</f>
        <v>5145</v>
      </c>
      <c r="C32" s="280">
        <f>'Expenditure &amp; Subsidy A-G'!H42</f>
        <v>361991.15</v>
      </c>
      <c r="D32" s="221">
        <f t="shared" si="0"/>
        <v>70.357852283770654</v>
      </c>
      <c r="E32" s="265">
        <f>'Voted Exp, Subsidy &amp; LPG A-G'!C38</f>
        <v>316000</v>
      </c>
      <c r="F32" s="411">
        <f t="shared" si="1"/>
        <v>61.418853255587948</v>
      </c>
      <c r="G32" s="190">
        <f>'Voted Exp, Subsidy &amp; LPG A-G'!H38</f>
        <v>32126</v>
      </c>
      <c r="H32" s="221"/>
      <c r="I32" s="663"/>
      <c r="J32" s="663"/>
      <c r="K32" s="663"/>
      <c r="L32" s="663"/>
      <c r="M32" s="663"/>
      <c r="N32" s="663"/>
      <c r="O32" s="663"/>
      <c r="P32" s="663"/>
      <c r="Q32" s="663"/>
      <c r="R32" s="663"/>
      <c r="S32" s="663"/>
      <c r="T32" s="663"/>
      <c r="U32" s="663"/>
      <c r="V32" s="663"/>
      <c r="W32" s="663"/>
      <c r="X32" s="663"/>
      <c r="Y32" s="663"/>
      <c r="Z32" s="663"/>
      <c r="AA32" s="17"/>
      <c r="AB32" s="663"/>
      <c r="AC32" s="663"/>
    </row>
    <row r="33" spans="1:29">
      <c r="A33" s="397" t="s">
        <v>507</v>
      </c>
      <c r="B33" s="286">
        <f>'Expenditure &amp; Subsidy A-G'!D43</f>
        <v>73296</v>
      </c>
      <c r="C33" s="280">
        <f>'Expenditure &amp; Subsidy A-G'!H43</f>
        <v>1664939.25</v>
      </c>
      <c r="D33" s="221">
        <f t="shared" si="0"/>
        <v>22.715281188605108</v>
      </c>
      <c r="E33" s="265">
        <f>'Voted Exp, Subsidy &amp; LPG A-G'!C39</f>
        <v>1804802</v>
      </c>
      <c r="F33" s="411">
        <f t="shared" si="1"/>
        <v>24.623471949356034</v>
      </c>
      <c r="G33" s="190">
        <f>'Voted Exp, Subsidy &amp; LPG A-G'!H39</f>
        <v>186816</v>
      </c>
      <c r="H33" s="221"/>
      <c r="I33" s="663"/>
      <c r="J33" s="663"/>
      <c r="K33" s="663"/>
      <c r="L33" s="663"/>
      <c r="M33" s="663"/>
      <c r="N33" s="663"/>
      <c r="O33" s="663"/>
      <c r="P33" s="663"/>
      <c r="Q33" s="663"/>
      <c r="R33" s="663"/>
      <c r="S33" s="663"/>
      <c r="T33" s="663"/>
      <c r="U33" s="663"/>
      <c r="V33" s="663"/>
      <c r="W33" s="663"/>
      <c r="X33" s="663"/>
      <c r="Y33" s="663"/>
      <c r="Z33" s="663"/>
      <c r="AA33" s="17"/>
      <c r="AB33" s="663"/>
      <c r="AC33" s="663"/>
    </row>
    <row r="34" spans="1:29">
      <c r="A34" s="234" t="s">
        <v>520</v>
      </c>
      <c r="B34" s="286">
        <f>'Expenditure &amp; Subsidy A-G'!D54</f>
        <v>37846</v>
      </c>
      <c r="C34" s="280">
        <f>'Expenditure &amp; Subsidy A-G'!H54</f>
        <v>4189036.95</v>
      </c>
      <c r="D34" s="221">
        <f t="shared" si="0"/>
        <v>110.68638561538869</v>
      </c>
      <c r="E34" s="265">
        <f>'Voted Exp, Subsidy &amp; LPG A-G'!C50</f>
        <v>1647906.5</v>
      </c>
      <c r="F34" s="411">
        <f t="shared" si="1"/>
        <v>43.542421920414313</v>
      </c>
      <c r="G34" s="190">
        <f>'Voted Exp, Subsidy &amp; LPG A-G'!H50</f>
        <v>113340</v>
      </c>
      <c r="H34" s="221"/>
      <c r="I34" s="663"/>
      <c r="J34" s="663"/>
      <c r="K34" s="663"/>
      <c r="L34" s="663"/>
      <c r="M34" s="663"/>
      <c r="N34" s="663"/>
      <c r="O34" s="663"/>
      <c r="P34" s="663"/>
      <c r="Q34" s="663"/>
      <c r="R34" s="663"/>
      <c r="S34" s="663"/>
      <c r="T34" s="663"/>
      <c r="U34" s="663"/>
      <c r="V34" s="663"/>
      <c r="W34" s="663"/>
      <c r="X34" s="663"/>
      <c r="Y34" s="663"/>
      <c r="Z34" s="663"/>
      <c r="AA34" s="660"/>
      <c r="AB34" s="663"/>
      <c r="AC34" s="663"/>
    </row>
    <row r="35" spans="1:29">
      <c r="A35" s="234" t="s">
        <v>440</v>
      </c>
      <c r="B35" s="286">
        <f>'Expenditure &amp; Subsidy A-G'!D55</f>
        <v>197749</v>
      </c>
      <c r="C35" s="280">
        <f>'Expenditure &amp; Subsidy A-G'!H55</f>
        <v>7359766.2999999998</v>
      </c>
      <c r="D35" s="221">
        <f t="shared" si="0"/>
        <v>37.217716903751722</v>
      </c>
      <c r="E35" s="265">
        <f>'Voted Exp, Subsidy &amp; LPG A-G'!C51</f>
        <v>5485572</v>
      </c>
      <c r="F35" s="411">
        <f t="shared" si="1"/>
        <v>27.740074538935723</v>
      </c>
      <c r="G35" s="190">
        <f>'Voted Exp, Subsidy &amp; LPG A-G'!H51</f>
        <v>491853</v>
      </c>
      <c r="H35" s="221"/>
      <c r="I35" s="663"/>
      <c r="J35" s="663"/>
      <c r="K35" s="663"/>
      <c r="L35" s="663"/>
      <c r="M35" s="663"/>
      <c r="N35" s="663"/>
      <c r="O35" s="663"/>
      <c r="P35" s="663"/>
      <c r="Q35" s="663"/>
      <c r="R35" s="663"/>
      <c r="S35" s="663"/>
      <c r="T35" s="663"/>
      <c r="U35" s="663"/>
      <c r="V35" s="663"/>
      <c r="W35" s="663"/>
      <c r="X35" s="663"/>
      <c r="Y35" s="663"/>
      <c r="Z35" s="663"/>
      <c r="AA35" s="660"/>
      <c r="AB35" s="663"/>
      <c r="AC35" s="663"/>
    </row>
    <row r="36" spans="1:29">
      <c r="A36" s="234" t="s">
        <v>166</v>
      </c>
      <c r="B36" s="286">
        <f>'Expenditure &amp; Subsidy A-G'!D58</f>
        <v>9306</v>
      </c>
      <c r="C36" s="221">
        <f>'Expenditure &amp; Subsidy A-G'!H58</f>
        <v>825444.8600000001</v>
      </c>
      <c r="D36" s="221">
        <f t="shared" si="0"/>
        <v>88.700285837094356</v>
      </c>
      <c r="E36" s="190">
        <f>'Voted Exp, Subsidy &amp; LPG A-G'!C54</f>
        <v>753868</v>
      </c>
      <c r="F36" s="411">
        <f t="shared" si="1"/>
        <v>81.008811519449822</v>
      </c>
      <c r="G36" s="190">
        <f>'Voted Exp, Subsidy &amp; LPG A-G'!H54</f>
        <v>53815</v>
      </c>
      <c r="H36" s="221"/>
      <c r="I36" s="663"/>
      <c r="J36" s="663"/>
      <c r="K36" s="663"/>
      <c r="L36" s="663"/>
      <c r="M36" s="663"/>
      <c r="N36" s="663"/>
      <c r="O36" s="663"/>
      <c r="P36" s="663"/>
      <c r="Q36" s="663"/>
      <c r="R36" s="663"/>
      <c r="S36" s="663"/>
      <c r="T36" s="663"/>
      <c r="U36" s="663"/>
      <c r="V36" s="663"/>
      <c r="W36" s="663"/>
      <c r="X36" s="663"/>
      <c r="Y36" s="663"/>
      <c r="Z36" s="663"/>
      <c r="AA36" s="660"/>
      <c r="AB36" s="663"/>
      <c r="AC36" s="663"/>
    </row>
    <row r="37" spans="1:29">
      <c r="A37" s="234" t="s">
        <v>441</v>
      </c>
      <c r="B37" s="286">
        <f>'Expenditure &amp; Subsidy G-N'!D10</f>
        <v>168787</v>
      </c>
      <c r="C37" s="280">
        <f>'Expenditure &amp; Subsidy G-N'!H10</f>
        <v>6800898</v>
      </c>
      <c r="D37" s="221">
        <f t="shared" si="0"/>
        <v>40.292783211977223</v>
      </c>
      <c r="E37" s="265">
        <f>'Voted Exp, Subsidy &amp; LPG A-G'!C56</f>
        <v>5755666</v>
      </c>
      <c r="F37" s="411">
        <f t="shared" si="1"/>
        <v>34.100173591568073</v>
      </c>
      <c r="G37" s="190">
        <f>'Voted Exp, Subsidy &amp; LPG A-G'!H56</f>
        <v>419054</v>
      </c>
      <c r="H37" s="221"/>
      <c r="I37" s="663"/>
      <c r="J37" s="663"/>
      <c r="K37" s="663"/>
      <c r="L37" s="663"/>
      <c r="M37" s="663"/>
      <c r="N37" s="663"/>
      <c r="O37" s="663"/>
      <c r="P37" s="663"/>
      <c r="Q37" s="663"/>
      <c r="R37" s="663"/>
      <c r="S37" s="663"/>
      <c r="T37" s="663"/>
      <c r="U37" s="663"/>
      <c r="V37" s="663"/>
      <c r="W37" s="663"/>
      <c r="X37" s="663"/>
      <c r="Y37" s="663"/>
      <c r="Z37" s="663"/>
      <c r="AA37" s="660"/>
      <c r="AB37" s="663"/>
      <c r="AC37" s="663"/>
    </row>
    <row r="38" spans="1:29">
      <c r="A38" s="397" t="s">
        <v>672</v>
      </c>
      <c r="B38" s="286"/>
      <c r="C38" s="280"/>
      <c r="D38" s="221"/>
      <c r="E38" s="265">
        <f>'Voted Exp, Subsidy &amp; LPG A-G'!C57</f>
        <v>1586626</v>
      </c>
      <c r="F38" s="411">
        <f>'Voted Exp, Subsidy &amp; LPG A-G'!E57</f>
        <v>54.854999308532705</v>
      </c>
      <c r="G38" s="190">
        <f>'Voted Exp, Subsidy &amp; LPG A-G'!H57</f>
        <v>91762</v>
      </c>
      <c r="H38" s="221"/>
      <c r="I38" s="663"/>
      <c r="J38" s="663"/>
      <c r="K38" s="663"/>
      <c r="L38" s="663"/>
      <c r="M38" s="663"/>
      <c r="N38" s="663"/>
      <c r="O38" s="663"/>
      <c r="P38" s="663"/>
      <c r="Q38" s="663"/>
      <c r="R38" s="663"/>
      <c r="S38" s="663"/>
      <c r="T38" s="663"/>
      <c r="U38" s="663"/>
      <c r="V38" s="663"/>
      <c r="W38" s="663"/>
      <c r="X38" s="663"/>
      <c r="Y38" s="663"/>
      <c r="Z38" s="663"/>
      <c r="AA38" s="660"/>
      <c r="AB38" s="663"/>
      <c r="AC38" s="663"/>
    </row>
    <row r="39" spans="1:29">
      <c r="A39" s="234" t="s">
        <v>524</v>
      </c>
      <c r="B39" s="286">
        <f>'Expenditure &amp; Subsidy G-N'!D12</f>
        <v>36171</v>
      </c>
      <c r="C39" s="280">
        <f>'Expenditure &amp; Subsidy G-N'!H12</f>
        <v>1633686.79</v>
      </c>
      <c r="D39" s="221">
        <f t="shared" si="0"/>
        <v>45.165651765226286</v>
      </c>
      <c r="E39" s="265">
        <f>'Voted Exp, Subsidy &amp; LPG A-G'!C58</f>
        <v>1235930</v>
      </c>
      <c r="F39" s="411">
        <f t="shared" si="1"/>
        <v>34.169085731663486</v>
      </c>
      <c r="G39" s="190">
        <f>'Voted Exp, Subsidy &amp; LPG A-G'!H58</f>
        <v>109156</v>
      </c>
      <c r="H39" s="221"/>
      <c r="I39" s="663"/>
      <c r="J39" s="663"/>
      <c r="K39" s="663"/>
      <c r="L39" s="663"/>
      <c r="M39" s="663"/>
      <c r="N39" s="663"/>
      <c r="O39" s="663"/>
      <c r="P39" s="663"/>
      <c r="Q39" s="663"/>
      <c r="R39" s="663"/>
      <c r="S39" s="663"/>
      <c r="T39" s="663"/>
      <c r="U39" s="663"/>
      <c r="V39" s="663"/>
      <c r="W39" s="663"/>
      <c r="X39" s="663"/>
      <c r="Y39" s="663"/>
      <c r="Z39" s="663"/>
      <c r="AA39" s="660"/>
      <c r="AB39" s="663"/>
      <c r="AC39" s="663"/>
    </row>
    <row r="40" spans="1:29">
      <c r="A40" s="234" t="s">
        <v>525</v>
      </c>
      <c r="B40" s="286">
        <f>'Expenditure &amp; Subsidy G-N'!D14</f>
        <v>49453</v>
      </c>
      <c r="C40" s="280">
        <f>'Expenditure &amp; Subsidy G-N'!H14</f>
        <v>2832269.13</v>
      </c>
      <c r="D40" s="221">
        <f t="shared" si="0"/>
        <v>57.271937597314619</v>
      </c>
      <c r="E40" s="265">
        <f>'Voted Exp, Subsidy &amp; LPG G-P'!C7</f>
        <v>2473400</v>
      </c>
      <c r="F40" s="411">
        <f t="shared" si="1"/>
        <v>50.015165915111318</v>
      </c>
      <c r="G40" s="190">
        <f>'Voted Exp, Subsidy &amp; LPG G-P'!H7</f>
        <v>131495</v>
      </c>
      <c r="H40" s="221"/>
      <c r="I40" s="663"/>
      <c r="J40" s="663"/>
      <c r="K40" s="663"/>
      <c r="L40" s="663"/>
      <c r="M40" s="663"/>
      <c r="N40" s="663"/>
      <c r="O40" s="663"/>
      <c r="P40" s="663"/>
      <c r="Q40" s="663"/>
      <c r="R40" s="663"/>
      <c r="S40" s="663"/>
      <c r="T40" s="663"/>
      <c r="U40" s="663"/>
      <c r="V40" s="663"/>
      <c r="W40" s="663"/>
      <c r="X40" s="663"/>
      <c r="Y40" s="663"/>
      <c r="Z40" s="663"/>
      <c r="AA40" s="660"/>
      <c r="AB40" s="663"/>
      <c r="AC40" s="663"/>
    </row>
    <row r="41" spans="1:29">
      <c r="A41" s="234" t="s">
        <v>338</v>
      </c>
      <c r="B41" s="286">
        <f>'Expenditure &amp; Subsidy N-Y'!D50</f>
        <v>3801</v>
      </c>
      <c r="C41" s="280">
        <f>'Expenditure &amp; Subsidy N-Y'!H50</f>
        <v>238098</v>
      </c>
      <c r="D41" s="221">
        <f t="shared" si="0"/>
        <v>62.64088397790055</v>
      </c>
      <c r="E41" s="265">
        <f>'Voted Exp, Subs &amp; LPG P-Y'!C39</f>
        <v>194316</v>
      </c>
      <c r="F41" s="411">
        <f t="shared" si="1"/>
        <v>51.122336227308601</v>
      </c>
      <c r="G41" s="190">
        <f>'Voted Exp, Subs &amp; LPG P-Y'!H39</f>
        <v>24230</v>
      </c>
      <c r="H41" s="221"/>
      <c r="I41" s="663"/>
      <c r="J41" s="663"/>
      <c r="K41" s="663"/>
      <c r="L41" s="663"/>
      <c r="M41" s="663"/>
      <c r="N41" s="663"/>
      <c r="O41" s="663"/>
      <c r="P41" s="663"/>
      <c r="Q41" s="663"/>
      <c r="R41" s="663"/>
      <c r="S41" s="663"/>
      <c r="T41" s="663"/>
      <c r="U41" s="663"/>
      <c r="V41" s="663"/>
      <c r="W41" s="663"/>
      <c r="X41" s="663"/>
      <c r="Y41" s="663"/>
      <c r="Z41" s="663"/>
      <c r="AA41" s="660"/>
      <c r="AB41" s="663"/>
      <c r="AC41" s="663"/>
    </row>
    <row r="42" spans="1:29">
      <c r="A42" s="234" t="s">
        <v>528</v>
      </c>
      <c r="B42" s="286">
        <f>'Expenditure &amp; Subsidy G-N'!D17</f>
        <v>12353</v>
      </c>
      <c r="C42" s="280">
        <f>'Expenditure &amp; Subsidy G-N'!H17</f>
        <v>466002.01</v>
      </c>
      <c r="D42" s="221">
        <f t="shared" si="0"/>
        <v>37.723792600987615</v>
      </c>
      <c r="E42" s="265">
        <f>'Voted Exp, Subsidy &amp; LPG G-P'!C10</f>
        <v>290396</v>
      </c>
      <c r="F42" s="411">
        <f t="shared" si="1"/>
        <v>23.508135675544402</v>
      </c>
      <c r="G42" s="190">
        <f>'Voted Exp, Subsidy &amp; LPG G-P'!H10</f>
        <v>45047</v>
      </c>
      <c r="H42" s="221"/>
      <c r="I42" s="663"/>
      <c r="J42" s="663"/>
      <c r="K42" s="663"/>
      <c r="L42" s="663"/>
      <c r="M42" s="663"/>
      <c r="N42" s="663"/>
      <c r="O42" s="663"/>
      <c r="P42" s="663"/>
      <c r="Q42" s="663"/>
      <c r="R42" s="663"/>
      <c r="S42" s="663"/>
      <c r="T42" s="663"/>
      <c r="U42" s="663"/>
      <c r="V42" s="663"/>
      <c r="W42" s="663"/>
      <c r="X42" s="663"/>
      <c r="Y42" s="663"/>
      <c r="Z42" s="663"/>
      <c r="AA42" s="660"/>
      <c r="AB42" s="663"/>
      <c r="AC42" s="663"/>
    </row>
    <row r="43" spans="1:29">
      <c r="A43" s="234" t="s">
        <v>529</v>
      </c>
      <c r="B43" s="286">
        <f>'Expenditure &amp; Subsidy G-N'!D18</f>
        <v>4567</v>
      </c>
      <c r="C43" s="280">
        <f>'Expenditure &amp; Subsidy G-N'!H18</f>
        <v>627154.21</v>
      </c>
      <c r="D43" s="221">
        <f t="shared" si="0"/>
        <v>137.32301510838624</v>
      </c>
      <c r="E43" s="265">
        <f>'Voted Exp, Subsidy &amp; LPG G-P'!C11</f>
        <v>159406.07</v>
      </c>
      <c r="F43" s="411">
        <f t="shared" si="1"/>
        <v>34.903890956864466</v>
      </c>
      <c r="G43" s="190">
        <f>'Voted Exp, Subsidy &amp; LPG G-P'!H11</f>
        <v>25650</v>
      </c>
      <c r="H43" s="221"/>
      <c r="I43" s="663"/>
      <c r="J43" s="663"/>
      <c r="K43" s="663"/>
      <c r="L43" s="663"/>
      <c r="M43" s="663"/>
      <c r="N43" s="663"/>
      <c r="O43" s="663"/>
      <c r="P43" s="663"/>
      <c r="Q43" s="663"/>
      <c r="R43" s="663"/>
      <c r="S43" s="663"/>
      <c r="T43" s="663"/>
      <c r="U43" s="663"/>
      <c r="V43" s="663"/>
      <c r="W43" s="663"/>
      <c r="X43" s="663"/>
      <c r="Y43" s="663"/>
      <c r="Z43" s="663"/>
      <c r="AA43" s="660"/>
      <c r="AB43" s="663"/>
      <c r="AC43" s="663"/>
    </row>
    <row r="44" spans="1:29">
      <c r="A44" s="234" t="s">
        <v>443</v>
      </c>
      <c r="B44" s="286">
        <f>'Expenditure &amp; Subsidy G-N'!D21</f>
        <v>64312</v>
      </c>
      <c r="C44" s="280">
        <f>'Expenditure &amp; Subsidy G-N'!H21</f>
        <v>3236520.61</v>
      </c>
      <c r="D44" s="221">
        <f t="shared" si="0"/>
        <v>50.325298700087075</v>
      </c>
      <c r="E44" s="265">
        <f>'Voted Exp, Subsidy &amp; LPG G-P'!C14</f>
        <v>2956064.03</v>
      </c>
      <c r="F44" s="411">
        <f t="shared" si="1"/>
        <v>45.964423902226642</v>
      </c>
      <c r="G44" s="190">
        <f>'Voted Exp, Subsidy &amp; LPG G-P'!H14</f>
        <v>170736</v>
      </c>
      <c r="H44" s="221"/>
      <c r="I44" s="663"/>
      <c r="J44" s="663"/>
      <c r="K44" s="663"/>
      <c r="L44" s="663"/>
      <c r="M44" s="663"/>
      <c r="N44" s="663"/>
      <c r="O44" s="663"/>
      <c r="P44" s="663"/>
      <c r="Q44" s="663"/>
      <c r="R44" s="663"/>
      <c r="S44" s="663"/>
      <c r="T44" s="663"/>
      <c r="U44" s="663"/>
      <c r="V44" s="663"/>
      <c r="W44" s="663"/>
      <c r="X44" s="663"/>
      <c r="Y44" s="663"/>
      <c r="Z44" s="663"/>
      <c r="AA44" s="660"/>
      <c r="AB44" s="663"/>
      <c r="AC44" s="663"/>
    </row>
    <row r="45" spans="1:29">
      <c r="A45" s="4" t="s">
        <v>563</v>
      </c>
      <c r="B45" s="286">
        <f>'Expenditure &amp; Subsidy G-N'!D23</f>
        <v>182007</v>
      </c>
      <c r="C45" s="646">
        <f>'Expenditure &amp; Subsidy G-N'!H23</f>
        <v>6177811.1500000004</v>
      </c>
      <c r="D45" s="281">
        <f>AVERAGE(C45/B45)</f>
        <v>33.942711818776203</v>
      </c>
      <c r="E45" s="643">
        <f>'Voted Exp, Subsidy &amp; LPG G-P'!C16</f>
        <v>5152883</v>
      </c>
      <c r="F45" s="411">
        <f>AVERAGE(E45/B45)</f>
        <v>28.311455053926498</v>
      </c>
      <c r="G45" s="398">
        <f>'Voted Exp, Subsidy &amp; LPG G-P'!H16</f>
        <v>446520</v>
      </c>
      <c r="H45" s="221"/>
      <c r="I45" s="663"/>
      <c r="J45" s="663"/>
      <c r="K45" s="663"/>
      <c r="L45" s="663"/>
      <c r="M45" s="663"/>
      <c r="N45" s="663"/>
      <c r="O45" s="663"/>
      <c r="P45" s="663"/>
      <c r="Q45" s="663"/>
      <c r="R45" s="663"/>
      <c r="S45" s="663"/>
      <c r="T45" s="663"/>
      <c r="U45" s="663"/>
      <c r="V45" s="663"/>
      <c r="W45" s="663"/>
      <c r="X45" s="663"/>
      <c r="Y45" s="663"/>
      <c r="Z45" s="663"/>
      <c r="AA45" s="660"/>
      <c r="AB45" s="663"/>
      <c r="AC45" s="663"/>
    </row>
    <row r="46" spans="1:29">
      <c r="A46" s="234" t="s">
        <v>445</v>
      </c>
      <c r="B46" s="286">
        <f>'Expenditure &amp; Subsidy G-N'!D24</f>
        <v>104013</v>
      </c>
      <c r="C46" s="280">
        <f>'Expenditure &amp; Subsidy G-N'!H24</f>
        <v>3558255</v>
      </c>
      <c r="D46" s="221">
        <f t="shared" si="0"/>
        <v>34.209714170344093</v>
      </c>
      <c r="E46" s="265">
        <f>'Voted Exp, Subsidy &amp; LPG G-P'!C17</f>
        <v>3219420</v>
      </c>
      <c r="F46" s="411">
        <f t="shared" si="1"/>
        <v>30.952092526895676</v>
      </c>
      <c r="G46" s="190">
        <f>'Voted Exp, Subsidy &amp; LPG G-P'!H17</f>
        <v>259431</v>
      </c>
      <c r="H46" s="221"/>
      <c r="I46" s="663"/>
      <c r="J46" s="663"/>
      <c r="K46" s="663"/>
      <c r="L46" s="663"/>
      <c r="M46" s="663"/>
      <c r="N46" s="663"/>
      <c r="O46" s="663"/>
      <c r="P46" s="663"/>
      <c r="Q46" s="663"/>
      <c r="R46" s="663"/>
      <c r="S46" s="663"/>
      <c r="T46" s="663"/>
      <c r="U46" s="663"/>
      <c r="V46" s="663"/>
      <c r="W46" s="663"/>
      <c r="X46" s="663"/>
      <c r="Y46" s="663"/>
      <c r="Z46" s="663"/>
      <c r="AA46" s="660"/>
      <c r="AB46" s="663"/>
      <c r="AC46" s="663"/>
    </row>
    <row r="47" spans="1:29">
      <c r="A47" s="234" t="s">
        <v>446</v>
      </c>
      <c r="B47" s="286">
        <f>'Expenditure &amp; Subsidy G-N'!D25</f>
        <v>164934</v>
      </c>
      <c r="C47" s="280">
        <f>'Expenditure &amp; Subsidy G-N'!H25</f>
        <v>7327604.4500000002</v>
      </c>
      <c r="D47" s="221">
        <f t="shared" si="0"/>
        <v>44.427494937368891</v>
      </c>
      <c r="E47" s="265">
        <f>'Voted Exp, Subsidy &amp; LPG G-P'!C18</f>
        <v>6685743</v>
      </c>
      <c r="F47" s="411">
        <f t="shared" si="1"/>
        <v>40.535868893011752</v>
      </c>
      <c r="G47" s="190">
        <f>'Voted Exp, Subsidy &amp; LPG G-P'!H18</f>
        <v>405074</v>
      </c>
      <c r="H47" s="221"/>
      <c r="I47" s="663"/>
      <c r="J47" s="663"/>
      <c r="K47" s="663"/>
      <c r="L47" s="663"/>
      <c r="M47" s="663"/>
      <c r="N47" s="663"/>
      <c r="O47" s="663"/>
      <c r="P47" s="663"/>
      <c r="Q47" s="663"/>
      <c r="R47" s="663"/>
      <c r="S47" s="663"/>
      <c r="T47" s="663"/>
      <c r="U47" s="663"/>
      <c r="V47" s="663"/>
      <c r="W47" s="663"/>
      <c r="X47" s="663"/>
      <c r="Y47" s="663"/>
      <c r="Z47" s="663"/>
      <c r="AA47" s="17"/>
      <c r="AB47" s="663"/>
      <c r="AC47" s="663"/>
    </row>
    <row r="48" spans="1:29">
      <c r="A48" s="234" t="s">
        <v>448</v>
      </c>
      <c r="B48" s="286">
        <f>'Expenditure &amp; Subsidy G-N'!D27</f>
        <v>81428</v>
      </c>
      <c r="C48" s="280">
        <f>'Expenditure &amp; Subsidy G-N'!H27</f>
        <v>5533441.2299999995</v>
      </c>
      <c r="D48" s="221">
        <f t="shared" si="0"/>
        <v>67.955018298374014</v>
      </c>
      <c r="E48" s="265">
        <f>'Voted Exp, Subsidy &amp; LPG G-P'!C20</f>
        <v>5203054</v>
      </c>
      <c r="F48" s="411">
        <f t="shared" si="1"/>
        <v>63.897602790195016</v>
      </c>
      <c r="G48" s="190">
        <f>'Voted Exp, Subsidy &amp; LPG G-P'!H20</f>
        <v>204343</v>
      </c>
      <c r="H48" s="221"/>
      <c r="I48" s="663"/>
      <c r="J48" s="663"/>
      <c r="K48" s="663"/>
      <c r="L48" s="663"/>
      <c r="M48" s="663"/>
      <c r="N48" s="663"/>
      <c r="O48" s="663"/>
      <c r="P48" s="663"/>
      <c r="Q48" s="663"/>
      <c r="R48" s="663"/>
      <c r="S48" s="663"/>
      <c r="T48" s="663"/>
      <c r="U48" s="663"/>
      <c r="V48" s="663"/>
      <c r="W48" s="663"/>
      <c r="X48" s="663"/>
      <c r="Y48" s="663"/>
      <c r="Z48" s="663"/>
      <c r="AA48" s="17"/>
      <c r="AB48" s="663"/>
      <c r="AC48" s="663"/>
    </row>
    <row r="49" spans="1:29" ht="14.25" customHeight="1">
      <c r="A49" s="234" t="s">
        <v>533</v>
      </c>
      <c r="B49" s="286">
        <f>'Expenditure &amp; Subsidy G-N'!D28</f>
        <v>16953</v>
      </c>
      <c r="C49" s="280">
        <f>'Expenditure &amp; Subsidy G-N'!H28</f>
        <v>870058.64</v>
      </c>
      <c r="D49" s="221">
        <f t="shared" si="0"/>
        <v>51.32180970919601</v>
      </c>
      <c r="E49" s="265">
        <f>'Voted Exp, Subsidy &amp; LPG G-P'!C21</f>
        <v>1069576</v>
      </c>
      <c r="F49" s="411">
        <f t="shared" si="1"/>
        <v>63.090662419630746</v>
      </c>
      <c r="G49" s="190">
        <f>'Voted Exp, Subsidy &amp; LPG G-P'!H21</f>
        <v>57851</v>
      </c>
      <c r="H49" s="221"/>
      <c r="I49" s="663"/>
      <c r="J49" s="663"/>
      <c r="K49" s="663"/>
      <c r="L49" s="663"/>
      <c r="M49" s="663"/>
      <c r="N49" s="663"/>
      <c r="O49" s="663"/>
      <c r="P49" s="663"/>
      <c r="Q49" s="663"/>
      <c r="R49" s="663"/>
      <c r="S49" s="663"/>
      <c r="T49" s="663"/>
      <c r="U49" s="663"/>
      <c r="V49" s="663"/>
      <c r="W49" s="663"/>
      <c r="X49" s="663"/>
      <c r="Y49" s="663"/>
      <c r="Z49" s="663"/>
      <c r="AA49" s="17"/>
      <c r="AB49" s="663"/>
      <c r="AC49" s="663"/>
    </row>
    <row r="50" spans="1:29">
      <c r="A50" s="234" t="s">
        <v>536</v>
      </c>
      <c r="B50" s="286">
        <f>'Expenditure &amp; Subsidy G-N'!D31</f>
        <v>29581</v>
      </c>
      <c r="C50" s="280">
        <f>'Expenditure &amp; Subsidy G-N'!H31</f>
        <v>926388.74</v>
      </c>
      <c r="D50" s="221">
        <f t="shared" si="0"/>
        <v>31.317019032487067</v>
      </c>
      <c r="E50" s="265">
        <f>'Voted Exp, Subsidy &amp; LPG G-P'!C24</f>
        <v>899347</v>
      </c>
      <c r="F50" s="411">
        <f t="shared" si="1"/>
        <v>30.402859943882898</v>
      </c>
      <c r="G50" s="190">
        <f>'Voted Exp, Subsidy &amp; LPG G-P'!H24</f>
        <v>85826</v>
      </c>
      <c r="H50" s="221"/>
      <c r="I50" s="663"/>
      <c r="J50" s="663"/>
      <c r="K50" s="663"/>
      <c r="L50" s="663"/>
      <c r="M50" s="663"/>
      <c r="N50" s="663"/>
      <c r="O50" s="663"/>
      <c r="P50" s="663"/>
      <c r="Q50" s="663"/>
      <c r="R50" s="663"/>
      <c r="S50" s="663"/>
      <c r="T50" s="663"/>
      <c r="U50" s="663"/>
      <c r="V50" s="663"/>
      <c r="W50" s="663"/>
      <c r="X50" s="663"/>
      <c r="Y50" s="663"/>
      <c r="Z50" s="663"/>
      <c r="AA50" s="17"/>
      <c r="AB50" s="663"/>
      <c r="AC50" s="663"/>
    </row>
    <row r="51" spans="1:29">
      <c r="A51" s="234" t="s">
        <v>450</v>
      </c>
      <c r="B51" s="286">
        <f>'Expenditure &amp; Subsidy G-N'!D32</f>
        <v>21139</v>
      </c>
      <c r="C51" s="280">
        <f>'Expenditure &amp; Subsidy G-N'!H32</f>
        <v>1244218</v>
      </c>
      <c r="D51" s="221">
        <f t="shared" si="0"/>
        <v>58.858886418468231</v>
      </c>
      <c r="E51" s="265">
        <f>'Voted Exp, Subsidy &amp; LPG G-P'!C25</f>
        <v>1272784</v>
      </c>
      <c r="F51" s="411">
        <f t="shared" si="1"/>
        <v>60.210227541510953</v>
      </c>
      <c r="G51" s="190">
        <f>'Voted Exp, Subsidy &amp; LPG G-P'!H25</f>
        <v>63130</v>
      </c>
      <c r="H51" s="221"/>
      <c r="I51" s="663"/>
      <c r="J51" s="663"/>
      <c r="K51" s="663"/>
      <c r="L51" s="663"/>
      <c r="M51" s="663"/>
      <c r="N51" s="663"/>
      <c r="O51" s="663"/>
      <c r="P51" s="663"/>
      <c r="Q51" s="663"/>
      <c r="R51" s="663"/>
      <c r="S51" s="663"/>
      <c r="T51" s="663"/>
      <c r="U51" s="663"/>
      <c r="V51" s="663"/>
      <c r="W51" s="663"/>
      <c r="X51" s="663"/>
      <c r="Y51" s="663"/>
      <c r="Z51" s="663"/>
      <c r="AA51" s="17"/>
      <c r="AB51" s="663"/>
      <c r="AC51" s="663"/>
    </row>
    <row r="52" spans="1:29">
      <c r="A52" s="234" t="s">
        <v>451</v>
      </c>
      <c r="B52" s="286">
        <f>'Expenditure &amp; Subsidy G-N'!D33</f>
        <v>59999</v>
      </c>
      <c r="C52" s="280">
        <f>'Expenditure &amp; Subsidy G-N'!H33</f>
        <v>3393454.67</v>
      </c>
      <c r="D52" s="221">
        <f t="shared" si="0"/>
        <v>56.558520475341254</v>
      </c>
      <c r="E52" s="265">
        <f>'Voted Exp, Subsidy &amp; LPG G-P'!C26</f>
        <v>2530853</v>
      </c>
      <c r="F52" s="411">
        <f t="shared" si="1"/>
        <v>42.181586359772666</v>
      </c>
      <c r="G52" s="190">
        <f>'Voted Exp, Subsidy &amp; LPG G-P'!H26</f>
        <v>153495</v>
      </c>
      <c r="H52" s="221"/>
      <c r="I52" s="663"/>
      <c r="J52" s="663"/>
      <c r="K52" s="663"/>
      <c r="L52" s="663"/>
      <c r="M52" s="663"/>
      <c r="N52" s="663"/>
      <c r="O52" s="663"/>
      <c r="P52" s="663"/>
      <c r="Q52" s="663"/>
      <c r="R52" s="663"/>
      <c r="S52" s="663"/>
      <c r="T52" s="663"/>
      <c r="U52" s="663"/>
      <c r="V52" s="663"/>
      <c r="W52" s="663"/>
      <c r="X52" s="663"/>
      <c r="Y52" s="663"/>
      <c r="Z52" s="663"/>
      <c r="AA52" s="17"/>
      <c r="AB52" s="663"/>
      <c r="AC52" s="663"/>
    </row>
    <row r="53" spans="1:29">
      <c r="A53" s="234" t="s">
        <v>216</v>
      </c>
      <c r="B53" s="286">
        <f>'Expenditure &amp; Subsidy G-N'!D34</f>
        <v>116389</v>
      </c>
      <c r="C53" s="280">
        <f>'Expenditure &amp; Subsidy G-N'!H34</f>
        <v>4733738.99</v>
      </c>
      <c r="D53" s="221">
        <f t="shared" si="0"/>
        <v>40.671704284769184</v>
      </c>
      <c r="E53" s="265">
        <f>'Voted Exp, Subsidy &amp; LPG G-P'!C27</f>
        <v>4625800</v>
      </c>
      <c r="F53" s="411">
        <f t="shared" si="1"/>
        <v>39.744305733359681</v>
      </c>
      <c r="G53" s="190">
        <f>'Voted Exp, Subsidy &amp; LPG G-P'!H27</f>
        <v>288154</v>
      </c>
      <c r="H53" s="221"/>
      <c r="I53" s="663"/>
      <c r="J53" s="663"/>
      <c r="K53" s="663"/>
      <c r="L53" s="663"/>
      <c r="M53" s="663"/>
      <c r="N53" s="663"/>
      <c r="O53" s="663"/>
      <c r="P53" s="663"/>
      <c r="Q53" s="663"/>
      <c r="R53" s="663"/>
      <c r="S53" s="663"/>
      <c r="T53" s="663"/>
      <c r="U53" s="663"/>
      <c r="V53" s="663"/>
      <c r="W53" s="663"/>
      <c r="X53" s="663"/>
      <c r="Y53" s="663"/>
      <c r="Z53" s="663"/>
      <c r="AA53" s="17"/>
      <c r="AB53" s="663"/>
      <c r="AC53" s="663"/>
    </row>
    <row r="54" spans="1:29">
      <c r="A54" s="234" t="s">
        <v>538</v>
      </c>
      <c r="B54" s="286">
        <f>'Expenditure &amp; Subsidy G-N'!D36</f>
        <v>6856</v>
      </c>
      <c r="C54" s="280">
        <f>'Expenditure &amp; Subsidy G-N'!H36</f>
        <v>279407.90999999997</v>
      </c>
      <c r="D54" s="221">
        <f t="shared" si="0"/>
        <v>40.753779171528585</v>
      </c>
      <c r="E54" s="265">
        <f>'Voted Exp, Subsidy &amp; LPG G-P'!C29</f>
        <v>309170</v>
      </c>
      <c r="F54" s="411">
        <f t="shared" si="1"/>
        <v>45.094807467911316</v>
      </c>
      <c r="G54" s="190">
        <f>'Voted Exp, Subsidy &amp; LPG G-P'!H29</f>
        <v>35440</v>
      </c>
      <c r="H54" s="221"/>
      <c r="I54" s="663"/>
      <c r="J54" s="663"/>
      <c r="K54" s="663"/>
      <c r="L54" s="663"/>
      <c r="M54" s="663"/>
      <c r="N54" s="663"/>
      <c r="O54" s="663"/>
      <c r="P54" s="663"/>
      <c r="Q54" s="663"/>
      <c r="R54" s="663"/>
      <c r="S54" s="663"/>
      <c r="T54" s="663"/>
      <c r="U54" s="663"/>
      <c r="V54" s="663"/>
      <c r="W54" s="663"/>
      <c r="X54" s="663"/>
      <c r="Y54" s="663"/>
      <c r="Z54" s="663"/>
      <c r="AA54" s="17"/>
      <c r="AB54" s="663"/>
      <c r="AC54" s="663"/>
    </row>
    <row r="55" spans="1:29">
      <c r="A55" s="234" t="s">
        <v>454</v>
      </c>
      <c r="B55" s="286">
        <f>'Expenditure &amp; Subsidy G-N'!D37</f>
        <v>202347</v>
      </c>
      <c r="C55" s="280">
        <f>'Expenditure &amp; Subsidy G-N'!H37</f>
        <v>9086895.290000001</v>
      </c>
      <c r="D55" s="221">
        <f t="shared" si="0"/>
        <v>44.907487089010466</v>
      </c>
      <c r="E55" s="265">
        <f>'Voted Exp, Subsidy &amp; LPG G-P'!C30</f>
        <v>8935332</v>
      </c>
      <c r="F55" s="411">
        <f t="shared" si="1"/>
        <v>44.158460466426483</v>
      </c>
      <c r="G55" s="190">
        <f>'Voted Exp, Subsidy &amp; LPG G-P'!H30</f>
        <v>498660</v>
      </c>
      <c r="H55" s="221"/>
      <c r="I55" s="663"/>
      <c r="J55" s="663"/>
      <c r="K55" s="663"/>
      <c r="L55" s="663"/>
      <c r="M55" s="663"/>
      <c r="N55" s="663"/>
      <c r="O55" s="663"/>
      <c r="P55" s="663"/>
      <c r="Q55" s="663"/>
      <c r="R55" s="663"/>
      <c r="S55" s="663"/>
      <c r="T55" s="663"/>
      <c r="U55" s="663"/>
      <c r="V55" s="663"/>
      <c r="W55" s="663"/>
      <c r="X55" s="663"/>
      <c r="Y55" s="663"/>
      <c r="Z55" s="663"/>
      <c r="AA55" s="17"/>
      <c r="AB55" s="663"/>
      <c r="AC55" s="663"/>
    </row>
    <row r="56" spans="1:29">
      <c r="A56" s="234" t="s">
        <v>455</v>
      </c>
      <c r="B56" s="286">
        <f>'Expenditure &amp; Subsidy G-N'!D38</f>
        <v>33976</v>
      </c>
      <c r="C56" s="280">
        <f>'Expenditure &amp; Subsidy G-N'!H38</f>
        <v>2990013</v>
      </c>
      <c r="D56" s="221">
        <f t="shared" si="0"/>
        <v>88.00367906757711</v>
      </c>
      <c r="E56" s="265">
        <f>'Voted Exp, Subsidy &amp; LPG G-P'!C31</f>
        <v>3147101</v>
      </c>
      <c r="F56" s="411">
        <f t="shared" si="1"/>
        <v>92.627178008005657</v>
      </c>
      <c r="G56" s="190">
        <f>'Voted Exp, Subsidy &amp; LPG G-P'!H31</f>
        <v>90783</v>
      </c>
      <c r="H56" s="221"/>
      <c r="I56" s="663"/>
      <c r="J56" s="663"/>
      <c r="K56" s="663"/>
      <c r="L56" s="663"/>
      <c r="M56" s="663"/>
      <c r="N56" s="663"/>
      <c r="O56" s="663"/>
      <c r="P56" s="663"/>
      <c r="Q56" s="663"/>
      <c r="R56" s="663"/>
      <c r="S56" s="663"/>
      <c r="T56" s="663"/>
      <c r="U56" s="663"/>
      <c r="V56" s="663"/>
      <c r="W56" s="663"/>
      <c r="X56" s="663"/>
      <c r="Y56" s="663"/>
      <c r="Z56" s="663"/>
      <c r="AA56" s="17"/>
      <c r="AB56" s="663"/>
      <c r="AC56" s="663"/>
    </row>
    <row r="57" spans="1:29">
      <c r="A57" s="234" t="s">
        <v>539</v>
      </c>
      <c r="B57" s="286">
        <f>'Expenditure &amp; Subsidy G-N'!D39</f>
        <v>11932</v>
      </c>
      <c r="C57" s="280">
        <f>'Expenditure &amp; Subsidy G-N'!H39</f>
        <v>604773.54</v>
      </c>
      <c r="D57" s="221">
        <f t="shared" si="0"/>
        <v>50.685010056989611</v>
      </c>
      <c r="E57" s="265">
        <f>'Voted Exp, Subsidy &amp; LPG G-P'!C32</f>
        <v>524267</v>
      </c>
      <c r="F57" s="411">
        <f t="shared" si="1"/>
        <v>43.937898089171973</v>
      </c>
      <c r="G57" s="190">
        <f>'Voted Exp, Subsidy &amp; LPG G-P'!H32</f>
        <v>46845</v>
      </c>
      <c r="H57" s="221"/>
      <c r="I57" s="663"/>
      <c r="J57" s="663"/>
      <c r="K57" s="663"/>
      <c r="L57" s="663"/>
      <c r="M57" s="663"/>
      <c r="N57" s="663"/>
      <c r="O57" s="663"/>
      <c r="P57" s="663"/>
      <c r="Q57" s="663"/>
      <c r="R57" s="663"/>
      <c r="S57" s="663"/>
      <c r="T57" s="663"/>
      <c r="U57" s="663"/>
      <c r="V57" s="663"/>
      <c r="W57" s="663"/>
      <c r="X57" s="663"/>
      <c r="Y57" s="663"/>
      <c r="Z57" s="663"/>
      <c r="AA57" s="17"/>
      <c r="AB57" s="663"/>
      <c r="AC57" s="663"/>
    </row>
    <row r="58" spans="1:29">
      <c r="A58" s="234" t="s">
        <v>191</v>
      </c>
      <c r="B58" s="286">
        <f>'Expenditure &amp; Subsidy G-N'!D40</f>
        <v>56303</v>
      </c>
      <c r="C58" s="280">
        <f>'Expenditure &amp; Subsidy G-N'!H40</f>
        <v>3302845</v>
      </c>
      <c r="D58" s="18">
        <f>AVERAGE(C58/B58)</f>
        <v>58.661971830985912</v>
      </c>
      <c r="E58" s="265">
        <f>'Voted Exp, Subsidy &amp; LPG G-P'!C33</f>
        <v>2503371</v>
      </c>
      <c r="F58" s="18">
        <f>AVERAGE(E58/B58)</f>
        <v>44.462479796813668</v>
      </c>
      <c r="G58" s="190">
        <f>'Voted Exp, Subsidy &amp; LPG G-P'!H33</f>
        <v>143726</v>
      </c>
      <c r="H58" s="678"/>
      <c r="I58" s="663"/>
      <c r="J58" s="663"/>
      <c r="K58" s="663"/>
      <c r="L58" s="663"/>
      <c r="M58" s="663"/>
      <c r="N58" s="663"/>
      <c r="O58" s="663"/>
      <c r="P58" s="663"/>
      <c r="Q58" s="663"/>
      <c r="R58" s="663"/>
      <c r="S58" s="663"/>
      <c r="T58" s="663"/>
      <c r="U58" s="663"/>
      <c r="V58" s="663"/>
      <c r="W58" s="663"/>
      <c r="X58" s="663"/>
      <c r="Y58" s="663"/>
      <c r="Z58" s="663"/>
      <c r="AA58" s="17"/>
      <c r="AB58" s="17"/>
      <c r="AC58" s="17"/>
    </row>
    <row r="59" spans="1:29" ht="12.75" customHeight="1">
      <c r="A59" s="175" t="s">
        <v>541</v>
      </c>
      <c r="B59" s="396">
        <f>'Expenditure &amp; Subsidy G-N'!D42</f>
        <v>21164</v>
      </c>
      <c r="C59" s="281">
        <f>'Expenditure &amp; Subsidy G-N'!H42</f>
        <v>1789637.13</v>
      </c>
      <c r="D59" s="18">
        <f>AVERAGE(C59/B59)</f>
        <v>84.560438952938952</v>
      </c>
      <c r="E59" s="190">
        <f>'Voted Exp, Subsidy &amp; LPG G-P'!C35</f>
        <v>1717043</v>
      </c>
      <c r="F59" s="18">
        <f>AVERAGE(E59/B59)</f>
        <v>81.130362880362881</v>
      </c>
      <c r="G59" s="82">
        <f>'Voted Exp, Subsidy &amp; LPG G-P'!H35</f>
        <v>64466</v>
      </c>
      <c r="H59" s="236"/>
      <c r="I59" s="663"/>
      <c r="J59" s="663"/>
      <c r="K59" s="663"/>
      <c r="L59" s="663"/>
      <c r="M59" s="663"/>
      <c r="N59" s="663"/>
      <c r="O59" s="663"/>
      <c r="P59" s="663"/>
      <c r="Q59" s="663"/>
      <c r="R59" s="663"/>
      <c r="S59" s="663"/>
      <c r="T59" s="663"/>
      <c r="U59" s="663"/>
      <c r="V59" s="663"/>
      <c r="W59" s="663"/>
      <c r="X59" s="663"/>
      <c r="Y59" s="663"/>
      <c r="Z59" s="663"/>
      <c r="AA59" s="17"/>
      <c r="AB59" s="17"/>
      <c r="AC59" s="17"/>
    </row>
    <row r="60" spans="1:29" ht="12.75" customHeight="1">
      <c r="A60" s="234" t="s">
        <v>457</v>
      </c>
      <c r="B60" s="286">
        <f>'Expenditure &amp; Subsidy G-N'!D43</f>
        <v>188577</v>
      </c>
      <c r="C60" s="280">
        <f>'Expenditure &amp; Subsidy G-N'!H43</f>
        <v>8372041.1500000004</v>
      </c>
      <c r="D60" s="18">
        <f>AVERAGE(C60/B60)</f>
        <v>44.395876220323792</v>
      </c>
      <c r="E60" s="265">
        <f>'Voted Exp, Subsidy &amp; LPG G-P'!C36</f>
        <v>7542364</v>
      </c>
      <c r="F60" s="18">
        <f>AVERAGE(E60/B60)</f>
        <v>39.996203142482912</v>
      </c>
      <c r="G60" s="190">
        <f>'Voted Exp, Subsidy &amp; LPG G-P'!H36</f>
        <v>479718</v>
      </c>
      <c r="H60" s="236"/>
      <c r="I60" s="663"/>
      <c r="J60" s="663"/>
      <c r="K60" s="663"/>
      <c r="L60" s="663"/>
      <c r="M60" s="663"/>
      <c r="N60" s="663"/>
      <c r="O60" s="663"/>
      <c r="P60" s="663"/>
      <c r="Q60" s="663"/>
      <c r="R60" s="663"/>
      <c r="S60" s="663"/>
      <c r="T60" s="663"/>
      <c r="U60" s="663"/>
      <c r="V60" s="663"/>
      <c r="W60" s="663"/>
      <c r="X60" s="663"/>
      <c r="Y60" s="663"/>
      <c r="Z60" s="663"/>
      <c r="AA60" s="17"/>
      <c r="AB60" s="17"/>
      <c r="AC60" s="17"/>
    </row>
    <row r="61" spans="1:29" ht="12.75" customHeight="1">
      <c r="A61" s="10"/>
      <c r="B61" s="502"/>
      <c r="C61" s="678"/>
      <c r="D61" s="395"/>
      <c r="E61" s="502"/>
      <c r="F61" s="679"/>
      <c r="G61" s="678"/>
      <c r="H61" s="236"/>
      <c r="I61" s="663"/>
      <c r="J61" s="663"/>
      <c r="K61" s="663"/>
      <c r="L61" s="663"/>
      <c r="M61" s="663"/>
      <c r="N61" s="663"/>
      <c r="O61" s="663"/>
      <c r="P61" s="663"/>
      <c r="Q61" s="663"/>
      <c r="R61" s="663"/>
      <c r="S61" s="663"/>
      <c r="T61" s="663"/>
      <c r="U61" s="663"/>
      <c r="V61" s="663"/>
      <c r="W61" s="663"/>
      <c r="X61" s="663"/>
      <c r="Y61" s="663"/>
      <c r="Z61" s="663"/>
      <c r="AA61" s="17"/>
      <c r="AB61" s="17"/>
      <c r="AC61" s="17"/>
    </row>
    <row r="62" spans="1:29" ht="12" customHeight="1">
      <c r="A62" s="719" t="s">
        <v>20</v>
      </c>
      <c r="B62" s="287"/>
      <c r="D62" s="221"/>
      <c r="F62" s="277"/>
      <c r="G62" s="236"/>
      <c r="H62" s="236"/>
      <c r="I62" s="663"/>
      <c r="J62" s="663"/>
      <c r="K62" s="663"/>
      <c r="L62" s="663"/>
      <c r="M62" s="663"/>
      <c r="N62" s="663"/>
      <c r="O62" s="663"/>
      <c r="P62" s="663"/>
      <c r="Q62" s="663"/>
      <c r="R62" s="663"/>
      <c r="S62" s="663"/>
      <c r="T62" s="663"/>
      <c r="U62" s="663"/>
      <c r="V62" s="663"/>
      <c r="W62" s="663"/>
      <c r="X62" s="663"/>
      <c r="Y62" s="663"/>
      <c r="Z62" s="663"/>
      <c r="AA62" s="17"/>
      <c r="AB62" s="17"/>
      <c r="AC62" s="17"/>
    </row>
    <row r="63" spans="1:29" ht="10.5" customHeight="1">
      <c r="A63" s="26"/>
      <c r="B63" s="265"/>
      <c r="D63" s="221"/>
      <c r="F63" s="277"/>
      <c r="G63" s="236"/>
      <c r="H63" s="236"/>
      <c r="I63" s="663"/>
      <c r="J63" s="663"/>
      <c r="K63" s="663"/>
      <c r="L63" s="663"/>
      <c r="M63" s="663"/>
      <c r="N63" s="663"/>
      <c r="O63" s="663"/>
      <c r="P63" s="663"/>
      <c r="Q63" s="663"/>
      <c r="R63" s="663"/>
      <c r="S63" s="663"/>
      <c r="T63" s="663"/>
      <c r="U63" s="663"/>
      <c r="V63" s="663"/>
      <c r="W63" s="663"/>
      <c r="X63" s="663"/>
      <c r="Y63" s="663"/>
      <c r="Z63" s="663"/>
      <c r="AA63" s="17"/>
      <c r="AB63" s="17"/>
      <c r="AC63" s="17"/>
    </row>
    <row r="64" spans="1:29">
      <c r="A64" s="4"/>
      <c r="B64" s="265"/>
      <c r="D64" s="221"/>
      <c r="E64" s="265"/>
      <c r="F64" s="277"/>
      <c r="G64" s="236"/>
      <c r="H64" s="236"/>
      <c r="I64" s="663"/>
      <c r="J64" s="663"/>
      <c r="K64" s="663"/>
      <c r="L64" s="663"/>
      <c r="M64" s="663"/>
      <c r="N64" s="663"/>
      <c r="O64" s="663"/>
      <c r="P64" s="663"/>
      <c r="Q64" s="663"/>
      <c r="R64" s="663"/>
      <c r="S64" s="663"/>
      <c r="T64" s="663"/>
      <c r="U64" s="663"/>
      <c r="V64" s="663"/>
      <c r="W64" s="663"/>
      <c r="X64" s="663"/>
      <c r="Y64" s="663"/>
      <c r="Z64" s="663"/>
      <c r="AA64" s="17"/>
      <c r="AB64" s="17"/>
      <c r="AC64" s="17"/>
    </row>
    <row r="65" spans="1:29">
      <c r="A65" s="4"/>
      <c r="B65" s="265"/>
      <c r="D65" s="221"/>
      <c r="E65" s="265"/>
      <c r="F65" s="277"/>
      <c r="G65" s="236"/>
      <c r="H65" s="236"/>
      <c r="I65" s="663"/>
      <c r="J65" s="663"/>
      <c r="K65" s="663"/>
      <c r="L65" s="663"/>
      <c r="M65" s="663"/>
      <c r="N65" s="663"/>
      <c r="O65" s="663"/>
      <c r="P65" s="663"/>
      <c r="Q65" s="663"/>
      <c r="R65" s="663"/>
      <c r="S65" s="663"/>
      <c r="T65" s="663"/>
      <c r="U65" s="663"/>
      <c r="V65" s="663"/>
      <c r="W65" s="663"/>
      <c r="X65" s="663"/>
      <c r="Y65" s="663"/>
      <c r="Z65" s="663"/>
      <c r="AA65" s="17"/>
      <c r="AB65" s="17"/>
      <c r="AC65" s="17"/>
    </row>
    <row r="66" spans="1:29">
      <c r="B66" s="265"/>
      <c r="D66" s="221"/>
      <c r="E66" s="265"/>
      <c r="F66" s="277"/>
      <c r="G66" s="236"/>
      <c r="H66" s="236"/>
      <c r="I66" s="663"/>
      <c r="J66" s="663"/>
      <c r="K66" s="663"/>
      <c r="L66" s="663"/>
      <c r="M66" s="663"/>
      <c r="N66" s="663"/>
      <c r="O66" s="663"/>
      <c r="P66" s="663"/>
      <c r="Q66" s="663"/>
      <c r="R66" s="663"/>
      <c r="S66" s="663"/>
      <c r="T66" s="663"/>
      <c r="U66" s="663"/>
      <c r="V66" s="663"/>
      <c r="W66" s="663"/>
      <c r="X66" s="663"/>
      <c r="Y66" s="663"/>
      <c r="Z66" s="663"/>
      <c r="AA66" s="17"/>
      <c r="AB66" s="17"/>
      <c r="AC66" s="17"/>
    </row>
    <row r="67" spans="1:29">
      <c r="B67" s="265"/>
      <c r="D67" s="221"/>
      <c r="E67" s="265"/>
      <c r="F67" s="277"/>
      <c r="G67" s="236"/>
      <c r="H67" s="236"/>
      <c r="I67" s="663"/>
      <c r="J67" s="663"/>
      <c r="K67" s="663"/>
      <c r="L67" s="663"/>
      <c r="M67" s="663"/>
      <c r="N67" s="663"/>
      <c r="O67" s="663"/>
      <c r="P67" s="663"/>
      <c r="Q67" s="663"/>
      <c r="R67" s="663"/>
      <c r="S67" s="663"/>
      <c r="T67" s="663"/>
      <c r="U67" s="663"/>
      <c r="V67" s="663"/>
      <c r="W67" s="663"/>
      <c r="X67" s="663"/>
      <c r="Y67" s="663"/>
      <c r="Z67" s="663"/>
      <c r="AA67" s="17"/>
      <c r="AB67" s="17"/>
      <c r="AC67" s="17"/>
    </row>
    <row r="68" spans="1:29">
      <c r="B68" s="265"/>
      <c r="D68" s="221"/>
      <c r="F68" s="277"/>
      <c r="G68" s="236"/>
      <c r="H68" s="236"/>
      <c r="I68" s="663"/>
      <c r="J68" s="663"/>
      <c r="K68" s="663"/>
      <c r="L68" s="663"/>
      <c r="M68" s="663"/>
      <c r="N68" s="663"/>
      <c r="O68" s="663"/>
      <c r="P68" s="663"/>
      <c r="Q68" s="663"/>
      <c r="R68" s="663"/>
      <c r="S68" s="663"/>
      <c r="T68" s="663"/>
      <c r="U68" s="663"/>
      <c r="V68" s="663"/>
      <c r="W68" s="663"/>
      <c r="X68" s="663"/>
      <c r="Y68" s="663"/>
      <c r="Z68" s="663"/>
      <c r="AA68" s="17"/>
      <c r="AB68" s="17"/>
      <c r="AC68" s="17"/>
    </row>
    <row r="69" spans="1:29">
      <c r="B69" s="265"/>
      <c r="D69" s="221"/>
      <c r="E69" s="265"/>
      <c r="F69" s="277"/>
      <c r="G69" s="236"/>
      <c r="H69" s="236"/>
      <c r="I69" s="663"/>
      <c r="J69" s="663"/>
      <c r="K69" s="663"/>
      <c r="L69" s="663"/>
      <c r="M69" s="663"/>
      <c r="N69" s="663"/>
      <c r="O69" s="663"/>
      <c r="P69" s="663"/>
      <c r="Q69" s="663"/>
      <c r="R69" s="663"/>
      <c r="S69" s="663"/>
      <c r="T69" s="663"/>
      <c r="U69" s="663"/>
      <c r="V69" s="663"/>
      <c r="W69" s="663"/>
      <c r="X69" s="663"/>
      <c r="Y69" s="663"/>
      <c r="Z69" s="663"/>
      <c r="AA69" s="17"/>
      <c r="AB69" s="17"/>
      <c r="AC69" s="17"/>
    </row>
    <row r="70" spans="1:29">
      <c r="B70" s="265"/>
      <c r="D70" s="221"/>
      <c r="E70" s="265"/>
      <c r="F70" s="277"/>
      <c r="G70" s="236"/>
      <c r="H70" s="236"/>
      <c r="I70" s="663"/>
      <c r="J70" s="663"/>
      <c r="K70" s="663"/>
      <c r="L70" s="663"/>
      <c r="M70" s="663"/>
      <c r="N70" s="663"/>
      <c r="O70" s="663"/>
      <c r="P70" s="663"/>
      <c r="Q70" s="663"/>
      <c r="R70" s="663"/>
      <c r="S70" s="663"/>
      <c r="T70" s="663"/>
      <c r="U70" s="663"/>
      <c r="V70" s="663"/>
      <c r="W70" s="663"/>
      <c r="X70" s="663"/>
      <c r="Y70" s="663"/>
      <c r="Z70" s="663"/>
      <c r="AA70" s="17"/>
      <c r="AB70" s="17"/>
      <c r="AC70" s="17"/>
    </row>
    <row r="71" spans="1:29">
      <c r="B71" s="265"/>
      <c r="D71" s="221"/>
      <c r="F71" s="277"/>
      <c r="G71" s="236"/>
      <c r="H71" s="236"/>
      <c r="I71" s="663"/>
      <c r="J71" s="663"/>
      <c r="K71" s="663"/>
      <c r="L71" s="663"/>
      <c r="M71" s="663"/>
      <c r="N71" s="663"/>
      <c r="O71" s="663"/>
      <c r="P71" s="663"/>
      <c r="Q71" s="663"/>
      <c r="R71" s="663"/>
      <c r="S71" s="663"/>
      <c r="T71" s="663"/>
      <c r="U71" s="663"/>
      <c r="V71" s="663"/>
      <c r="W71" s="663"/>
      <c r="X71" s="663"/>
      <c r="Y71" s="663"/>
      <c r="Z71" s="663"/>
      <c r="AA71" s="17"/>
      <c r="AB71" s="17"/>
      <c r="AC71" s="17"/>
    </row>
    <row r="72" spans="1:29">
      <c r="B72" s="265"/>
      <c r="D72" s="221"/>
      <c r="E72" s="265"/>
      <c r="F72" s="277"/>
      <c r="G72" s="236"/>
      <c r="H72" s="236"/>
      <c r="I72" s="663"/>
      <c r="J72" s="663"/>
      <c r="K72" s="663"/>
      <c r="L72" s="663"/>
      <c r="M72" s="663"/>
      <c r="N72" s="663"/>
      <c r="O72" s="663"/>
      <c r="P72" s="663"/>
      <c r="Q72" s="663"/>
      <c r="R72" s="663"/>
      <c r="S72" s="663"/>
      <c r="T72" s="663"/>
      <c r="U72" s="663"/>
      <c r="V72" s="663"/>
      <c r="W72" s="663"/>
      <c r="X72" s="663"/>
      <c r="Y72" s="663"/>
      <c r="Z72" s="663"/>
      <c r="AA72" s="17"/>
      <c r="AB72" s="17"/>
      <c r="AC72" s="17"/>
    </row>
    <row r="73" spans="1:29">
      <c r="B73" s="265"/>
      <c r="D73" s="221"/>
      <c r="F73" s="277"/>
      <c r="G73" s="236"/>
      <c r="H73" s="236"/>
      <c r="I73" s="663"/>
      <c r="J73" s="663"/>
      <c r="K73" s="663"/>
      <c r="L73" s="663"/>
      <c r="M73" s="663"/>
      <c r="N73" s="663"/>
      <c r="O73" s="663"/>
      <c r="P73" s="663"/>
      <c r="Q73" s="663"/>
      <c r="R73" s="663"/>
      <c r="S73" s="663"/>
      <c r="T73" s="663"/>
      <c r="U73" s="663"/>
      <c r="V73" s="663"/>
      <c r="W73" s="663"/>
      <c r="X73" s="663"/>
      <c r="Y73" s="663"/>
      <c r="Z73" s="663"/>
      <c r="AA73" s="17"/>
      <c r="AB73" s="17"/>
      <c r="AC73" s="17"/>
    </row>
    <row r="74" spans="1:29">
      <c r="B74" s="265"/>
      <c r="D74" s="221"/>
      <c r="F74" s="277"/>
      <c r="G74" s="236"/>
      <c r="H74" s="236"/>
      <c r="I74" s="663"/>
      <c r="J74" s="663"/>
      <c r="K74" s="663"/>
      <c r="L74" s="663"/>
      <c r="M74" s="663"/>
      <c r="N74" s="663"/>
      <c r="O74" s="663"/>
      <c r="P74" s="663"/>
      <c r="Q74" s="663"/>
      <c r="R74" s="663"/>
      <c r="S74" s="663"/>
      <c r="T74" s="663"/>
      <c r="U74" s="663"/>
      <c r="V74" s="663"/>
      <c r="W74" s="663"/>
      <c r="X74" s="663"/>
      <c r="Y74" s="663"/>
      <c r="Z74" s="663"/>
      <c r="AA74" s="17"/>
      <c r="AB74" s="17"/>
      <c r="AC74" s="17"/>
    </row>
    <row r="75" spans="1:29">
      <c r="B75" s="265"/>
      <c r="D75" s="221"/>
      <c r="E75" s="265"/>
      <c r="F75" s="277"/>
      <c r="G75" s="236"/>
      <c r="H75" s="236"/>
      <c r="I75" s="663"/>
      <c r="J75" s="663"/>
      <c r="K75" s="663"/>
      <c r="L75" s="663"/>
      <c r="M75" s="663"/>
      <c r="N75" s="663"/>
      <c r="O75" s="663"/>
      <c r="P75" s="663"/>
      <c r="Q75" s="663"/>
      <c r="R75" s="663"/>
      <c r="S75" s="663"/>
      <c r="T75" s="663"/>
      <c r="U75" s="663"/>
      <c r="V75" s="663"/>
      <c r="W75" s="663"/>
      <c r="X75" s="663"/>
      <c r="Y75" s="663"/>
      <c r="Z75" s="663"/>
      <c r="AA75" s="17"/>
      <c r="AB75" s="17"/>
      <c r="AC75" s="17"/>
    </row>
    <row r="76" spans="1:29">
      <c r="B76" s="265"/>
      <c r="D76" s="221"/>
      <c r="E76" s="265"/>
      <c r="F76" s="277"/>
      <c r="G76" s="236"/>
      <c r="H76" s="236"/>
      <c r="I76" s="663"/>
      <c r="J76" s="663"/>
      <c r="K76" s="663"/>
      <c r="L76" s="663"/>
      <c r="M76" s="663"/>
      <c r="N76" s="663"/>
      <c r="O76" s="663"/>
      <c r="P76" s="663"/>
      <c r="Q76" s="663"/>
      <c r="R76" s="663"/>
      <c r="S76" s="663"/>
      <c r="T76" s="663"/>
      <c r="U76" s="663"/>
      <c r="V76" s="663"/>
      <c r="W76" s="663"/>
      <c r="X76" s="663"/>
      <c r="Y76" s="663"/>
      <c r="Z76" s="663"/>
      <c r="AA76" s="17"/>
      <c r="AB76" s="17"/>
      <c r="AC76" s="17"/>
    </row>
    <row r="77" spans="1:29">
      <c r="B77" s="265"/>
      <c r="D77" s="221"/>
      <c r="E77" s="265"/>
      <c r="F77" s="277"/>
      <c r="G77" s="236"/>
      <c r="H77" s="236"/>
      <c r="I77" s="663"/>
      <c r="J77" s="663"/>
      <c r="K77" s="663"/>
      <c r="L77" s="663"/>
      <c r="M77" s="663"/>
      <c r="N77" s="663"/>
      <c r="O77" s="663"/>
      <c r="P77" s="663"/>
      <c r="Q77" s="663"/>
      <c r="R77" s="663"/>
      <c r="S77" s="663"/>
      <c r="T77" s="663"/>
      <c r="U77" s="663"/>
      <c r="V77" s="663"/>
      <c r="W77" s="663"/>
      <c r="X77" s="663"/>
      <c r="Y77" s="663"/>
      <c r="Z77" s="663"/>
      <c r="AA77" s="17"/>
      <c r="AB77" s="17"/>
      <c r="AC77" s="17"/>
    </row>
    <row r="78" spans="1:29">
      <c r="B78" s="265"/>
      <c r="D78" s="221"/>
      <c r="E78" s="265"/>
      <c r="F78" s="277"/>
      <c r="G78" s="236"/>
      <c r="H78" s="236"/>
      <c r="I78" s="663"/>
      <c r="J78" s="663"/>
      <c r="K78" s="663"/>
      <c r="L78" s="663"/>
      <c r="M78" s="663"/>
      <c r="N78" s="663"/>
      <c r="O78" s="663"/>
      <c r="P78" s="663"/>
      <c r="Q78" s="663"/>
      <c r="R78" s="663"/>
      <c r="S78" s="663"/>
      <c r="T78" s="663"/>
      <c r="U78" s="663"/>
      <c r="V78" s="663"/>
      <c r="W78" s="663"/>
      <c r="X78" s="663"/>
      <c r="Y78" s="663"/>
      <c r="Z78" s="663"/>
      <c r="AA78" s="17"/>
      <c r="AB78" s="17"/>
      <c r="AC78" s="17"/>
    </row>
    <row r="79" spans="1:29">
      <c r="B79" s="265"/>
      <c r="D79" s="221"/>
      <c r="E79" s="265"/>
      <c r="F79" s="277"/>
      <c r="G79" s="236"/>
      <c r="H79" s="236"/>
      <c r="I79" s="663"/>
      <c r="J79" s="663"/>
      <c r="K79" s="663"/>
      <c r="L79" s="663"/>
      <c r="M79" s="663"/>
      <c r="N79" s="663"/>
      <c r="O79" s="663"/>
      <c r="P79" s="663"/>
      <c r="Q79" s="663"/>
      <c r="R79" s="663"/>
      <c r="S79" s="663"/>
      <c r="T79" s="663"/>
      <c r="U79" s="663"/>
      <c r="V79" s="663"/>
      <c r="W79" s="663"/>
      <c r="X79" s="663"/>
      <c r="Y79" s="663"/>
      <c r="Z79" s="663"/>
      <c r="AA79" s="17"/>
      <c r="AB79" s="17"/>
      <c r="AC79" s="17"/>
    </row>
    <row r="80" spans="1:29">
      <c r="B80" s="265"/>
      <c r="D80" s="221"/>
      <c r="F80" s="277"/>
      <c r="G80" s="236"/>
      <c r="H80" s="236"/>
      <c r="I80" s="663"/>
      <c r="J80" s="663"/>
      <c r="K80" s="663"/>
      <c r="L80" s="663"/>
      <c r="M80" s="663"/>
      <c r="N80" s="663"/>
      <c r="O80" s="663"/>
      <c r="P80" s="663"/>
      <c r="Q80" s="663"/>
      <c r="R80" s="663"/>
      <c r="S80" s="663"/>
      <c r="T80" s="663"/>
      <c r="U80" s="663"/>
      <c r="V80" s="663"/>
      <c r="W80" s="663"/>
      <c r="X80" s="663"/>
      <c r="Y80" s="663"/>
      <c r="Z80" s="663"/>
      <c r="AA80" s="17"/>
      <c r="AB80" s="17"/>
      <c r="AC80" s="17"/>
    </row>
    <row r="81" spans="2:29">
      <c r="B81" s="265"/>
      <c r="D81" s="221"/>
      <c r="E81" s="265"/>
      <c r="F81" s="277"/>
      <c r="G81" s="236"/>
      <c r="H81" s="236"/>
      <c r="I81" s="663"/>
      <c r="J81" s="663"/>
      <c r="K81" s="663"/>
      <c r="L81" s="663"/>
      <c r="M81" s="663"/>
      <c r="N81" s="663"/>
      <c r="O81" s="663"/>
      <c r="P81" s="663"/>
      <c r="Q81" s="663"/>
      <c r="R81" s="663"/>
      <c r="S81" s="663"/>
      <c r="T81" s="663"/>
      <c r="U81" s="663"/>
      <c r="V81" s="663"/>
      <c r="W81" s="663"/>
      <c r="X81" s="663"/>
      <c r="Y81" s="663"/>
      <c r="Z81" s="663"/>
      <c r="AA81" s="17"/>
      <c r="AB81" s="17"/>
      <c r="AC81" s="17"/>
    </row>
    <row r="82" spans="2:29">
      <c r="B82" s="265"/>
      <c r="D82" s="221"/>
      <c r="F82" s="277"/>
      <c r="G82" s="236"/>
      <c r="H82" s="236"/>
      <c r="I82" s="663"/>
      <c r="J82" s="663"/>
      <c r="K82" s="663"/>
      <c r="L82" s="663"/>
      <c r="M82" s="663"/>
      <c r="N82" s="663"/>
      <c r="O82" s="663"/>
      <c r="P82" s="663"/>
      <c r="Q82" s="663"/>
      <c r="R82" s="663"/>
      <c r="S82" s="663"/>
      <c r="T82" s="663"/>
      <c r="U82" s="663"/>
      <c r="V82" s="663"/>
      <c r="W82" s="663"/>
      <c r="X82" s="663"/>
      <c r="Y82" s="663"/>
      <c r="Z82" s="663"/>
      <c r="AA82" s="17"/>
      <c r="AB82" s="17"/>
      <c r="AC82" s="17"/>
    </row>
    <row r="83" spans="2:29">
      <c r="B83" s="265"/>
      <c r="D83" s="221"/>
      <c r="F83" s="277"/>
      <c r="G83" s="236"/>
      <c r="H83" s="236"/>
      <c r="I83" s="663"/>
      <c r="J83" s="663"/>
      <c r="K83" s="663"/>
      <c r="L83" s="663"/>
      <c r="M83" s="663"/>
      <c r="N83" s="663"/>
      <c r="O83" s="663"/>
      <c r="P83" s="663"/>
      <c r="Q83" s="663"/>
      <c r="R83" s="663"/>
      <c r="S83" s="663"/>
      <c r="T83" s="663"/>
      <c r="U83" s="663"/>
      <c r="V83" s="663"/>
      <c r="W83" s="663"/>
      <c r="X83" s="663"/>
      <c r="Y83" s="663"/>
      <c r="Z83" s="663"/>
      <c r="AA83" s="17"/>
      <c r="AB83" s="17"/>
      <c r="AC83" s="17"/>
    </row>
    <row r="84" spans="2:29">
      <c r="B84" s="265"/>
      <c r="D84" s="221"/>
      <c r="F84" s="277"/>
      <c r="G84" s="236"/>
      <c r="H84" s="236"/>
      <c r="I84" s="663"/>
      <c r="J84" s="663"/>
      <c r="K84" s="663"/>
      <c r="L84" s="663"/>
      <c r="M84" s="663"/>
      <c r="N84" s="663"/>
      <c r="O84" s="663"/>
      <c r="P84" s="663"/>
      <c r="Q84" s="663"/>
      <c r="R84" s="663"/>
      <c r="S84" s="663"/>
      <c r="T84" s="663"/>
      <c r="U84" s="663"/>
      <c r="V84" s="663"/>
      <c r="W84" s="663"/>
      <c r="X84" s="663"/>
      <c r="Y84" s="663"/>
      <c r="Z84" s="663"/>
      <c r="AA84" s="17"/>
      <c r="AB84" s="17"/>
      <c r="AC84" s="17"/>
    </row>
    <row r="85" spans="2:29">
      <c r="B85" s="265"/>
      <c r="D85" s="221"/>
      <c r="E85" s="265"/>
      <c r="F85" s="277"/>
      <c r="G85" s="236"/>
      <c r="H85" s="236"/>
      <c r="I85" s="663"/>
      <c r="J85" s="663"/>
      <c r="K85" s="663"/>
      <c r="L85" s="663"/>
      <c r="M85" s="663"/>
      <c r="N85" s="663"/>
      <c r="O85" s="663"/>
      <c r="P85" s="663"/>
      <c r="Q85" s="663"/>
      <c r="R85" s="663"/>
      <c r="S85" s="663"/>
      <c r="T85" s="663"/>
      <c r="U85" s="663"/>
      <c r="V85" s="663"/>
      <c r="W85" s="663"/>
      <c r="X85" s="663"/>
      <c r="Y85" s="663"/>
      <c r="Z85" s="663"/>
      <c r="AA85" s="17"/>
      <c r="AB85" s="17"/>
      <c r="AC85" s="17"/>
    </row>
    <row r="86" spans="2:29">
      <c r="B86" s="265"/>
      <c r="D86" s="221"/>
      <c r="F86" s="277"/>
      <c r="G86" s="236"/>
      <c r="H86" s="236"/>
      <c r="I86" s="663"/>
      <c r="J86" s="663"/>
      <c r="K86" s="663"/>
      <c r="L86" s="663"/>
      <c r="M86" s="663"/>
      <c r="N86" s="663"/>
      <c r="O86" s="663"/>
      <c r="P86" s="663"/>
      <c r="Q86" s="663"/>
      <c r="R86" s="663"/>
      <c r="S86" s="663"/>
      <c r="T86" s="663"/>
      <c r="U86" s="663"/>
      <c r="V86" s="663"/>
      <c r="W86" s="663"/>
      <c r="X86" s="663"/>
      <c r="Y86" s="663"/>
      <c r="Z86" s="663"/>
      <c r="AA86" s="17"/>
      <c r="AB86" s="17"/>
      <c r="AC86" s="17"/>
    </row>
    <row r="87" spans="2:29">
      <c r="B87" s="265"/>
      <c r="D87" s="221"/>
      <c r="E87" s="265"/>
      <c r="F87" s="277"/>
      <c r="G87" s="236"/>
      <c r="H87" s="236"/>
      <c r="I87" s="663"/>
      <c r="J87" s="663"/>
      <c r="K87" s="663"/>
      <c r="L87" s="663"/>
      <c r="M87" s="663"/>
      <c r="N87" s="663"/>
      <c r="O87" s="663"/>
      <c r="P87" s="663"/>
      <c r="Q87" s="663"/>
      <c r="R87" s="663"/>
      <c r="S87" s="663"/>
      <c r="T87" s="663"/>
      <c r="U87" s="663"/>
      <c r="V87" s="663"/>
      <c r="W87" s="663"/>
      <c r="X87" s="663"/>
      <c r="Y87" s="663"/>
      <c r="Z87" s="663"/>
      <c r="AA87" s="17"/>
      <c r="AB87" s="17"/>
      <c r="AC87" s="17"/>
    </row>
    <row r="88" spans="2:29">
      <c r="B88" s="265"/>
      <c r="D88" s="221"/>
      <c r="E88" s="265"/>
      <c r="F88" s="277"/>
      <c r="G88" s="236"/>
      <c r="H88" s="236"/>
      <c r="I88" s="663"/>
      <c r="J88" s="663"/>
      <c r="K88" s="663"/>
      <c r="L88" s="663"/>
      <c r="M88" s="663"/>
      <c r="N88" s="663"/>
      <c r="O88" s="663"/>
      <c r="P88" s="663"/>
      <c r="Q88" s="663"/>
      <c r="R88" s="663"/>
      <c r="S88" s="663"/>
      <c r="T88" s="663"/>
      <c r="U88" s="663"/>
      <c r="V88" s="663"/>
      <c r="W88" s="663"/>
      <c r="X88" s="663"/>
      <c r="Y88" s="663"/>
      <c r="Z88" s="663"/>
      <c r="AA88" s="17"/>
      <c r="AB88" s="17"/>
      <c r="AC88" s="17"/>
    </row>
    <row r="89" spans="2:29">
      <c r="B89" s="265"/>
      <c r="D89" s="221"/>
      <c r="E89" s="265"/>
      <c r="F89" s="277"/>
      <c r="G89" s="236"/>
      <c r="H89" s="236"/>
      <c r="I89" s="663"/>
      <c r="J89" s="663"/>
      <c r="K89" s="663"/>
      <c r="L89" s="663"/>
      <c r="M89" s="663"/>
      <c r="N89" s="663"/>
      <c r="O89" s="663"/>
      <c r="P89" s="663"/>
      <c r="Q89" s="663"/>
      <c r="R89" s="663"/>
      <c r="S89" s="663"/>
      <c r="T89" s="663"/>
      <c r="U89" s="663"/>
      <c r="V89" s="663"/>
      <c r="W89" s="663"/>
      <c r="X89" s="663"/>
      <c r="Y89" s="663"/>
      <c r="Z89" s="663"/>
      <c r="AA89" s="17"/>
      <c r="AB89" s="17"/>
      <c r="AC89" s="17"/>
    </row>
    <row r="90" spans="2:29">
      <c r="B90" s="265"/>
      <c r="D90" s="221"/>
      <c r="E90" s="266"/>
      <c r="F90" s="277"/>
      <c r="G90" s="236"/>
      <c r="H90" s="236"/>
      <c r="I90" s="663"/>
      <c r="J90" s="663"/>
      <c r="K90" s="663"/>
      <c r="L90" s="663"/>
      <c r="M90" s="663"/>
      <c r="N90" s="663"/>
      <c r="O90" s="663"/>
      <c r="P90" s="663"/>
      <c r="Q90" s="663"/>
      <c r="R90" s="663"/>
      <c r="S90" s="663"/>
      <c r="T90" s="663"/>
      <c r="U90" s="663"/>
      <c r="V90" s="663"/>
      <c r="W90" s="663"/>
      <c r="X90" s="663"/>
      <c r="Y90" s="663"/>
      <c r="Z90" s="663"/>
      <c r="AA90" s="17"/>
      <c r="AB90" s="17"/>
      <c r="AC90" s="17"/>
    </row>
    <row r="91" spans="2:29">
      <c r="B91" s="265"/>
      <c r="D91" s="221"/>
      <c r="F91" s="277"/>
      <c r="G91" s="236"/>
      <c r="H91" s="236"/>
      <c r="I91" s="663"/>
      <c r="J91" s="663"/>
      <c r="K91" s="663"/>
      <c r="L91" s="663"/>
      <c r="M91" s="663"/>
      <c r="N91" s="663"/>
      <c r="O91" s="663"/>
      <c r="P91" s="663"/>
      <c r="Q91" s="663"/>
      <c r="R91" s="663"/>
      <c r="S91" s="663"/>
      <c r="T91" s="663"/>
      <c r="U91" s="663"/>
      <c r="V91" s="663"/>
      <c r="W91" s="663"/>
      <c r="X91" s="663"/>
      <c r="Y91" s="663"/>
      <c r="Z91" s="663"/>
      <c r="AA91" s="17"/>
      <c r="AB91" s="17"/>
      <c r="AC91" s="17"/>
    </row>
    <row r="92" spans="2:29">
      <c r="B92" s="265"/>
      <c r="D92" s="221"/>
      <c r="F92" s="277"/>
      <c r="G92" s="236"/>
      <c r="H92" s="236"/>
      <c r="I92" s="663"/>
      <c r="J92" s="663"/>
      <c r="K92" s="663"/>
      <c r="L92" s="663"/>
      <c r="M92" s="663"/>
      <c r="N92" s="663"/>
      <c r="O92" s="663"/>
      <c r="P92" s="663"/>
      <c r="Q92" s="663"/>
      <c r="R92" s="663"/>
      <c r="S92" s="663"/>
      <c r="T92" s="663"/>
      <c r="U92" s="663"/>
      <c r="V92" s="663"/>
      <c r="W92" s="663"/>
      <c r="X92" s="663"/>
      <c r="Y92" s="663"/>
      <c r="Z92" s="663"/>
      <c r="AA92" s="17"/>
      <c r="AB92" s="17"/>
      <c r="AC92" s="17"/>
    </row>
    <row r="93" spans="2:29">
      <c r="B93" s="265"/>
      <c r="D93" s="221"/>
      <c r="E93" s="265"/>
      <c r="F93" s="277"/>
      <c r="G93" s="236"/>
      <c r="H93" s="236"/>
      <c r="I93" s="663"/>
      <c r="J93" s="663"/>
      <c r="K93" s="663"/>
      <c r="L93" s="663"/>
      <c r="M93" s="663"/>
      <c r="N93" s="663"/>
      <c r="O93" s="663"/>
      <c r="P93" s="663"/>
      <c r="Q93" s="663"/>
      <c r="R93" s="663"/>
      <c r="S93" s="663"/>
      <c r="T93" s="663"/>
      <c r="U93" s="663"/>
      <c r="V93" s="663"/>
      <c r="W93" s="663"/>
      <c r="X93" s="663"/>
      <c r="Y93" s="663"/>
      <c r="Z93" s="663"/>
      <c r="AA93" s="17"/>
      <c r="AB93" s="17"/>
      <c r="AC93" s="17"/>
    </row>
    <row r="94" spans="2:29">
      <c r="B94" s="265"/>
      <c r="D94" s="221"/>
      <c r="E94" s="265"/>
      <c r="F94" s="277"/>
      <c r="G94" s="236"/>
      <c r="H94" s="236"/>
      <c r="I94" s="663"/>
      <c r="J94" s="663"/>
      <c r="K94" s="663"/>
      <c r="L94" s="663"/>
      <c r="M94" s="663"/>
      <c r="N94" s="663"/>
      <c r="O94" s="663"/>
      <c r="P94" s="663"/>
      <c r="Q94" s="663"/>
      <c r="R94" s="663"/>
      <c r="S94" s="663"/>
      <c r="T94" s="663"/>
      <c r="U94" s="663"/>
      <c r="V94" s="663"/>
      <c r="W94" s="663"/>
      <c r="X94" s="663"/>
      <c r="Y94" s="663"/>
      <c r="Z94" s="663"/>
      <c r="AA94" s="17"/>
      <c r="AB94" s="17"/>
      <c r="AC94" s="17"/>
    </row>
    <row r="95" spans="2:29">
      <c r="B95" s="265"/>
      <c r="D95" s="221"/>
      <c r="E95" s="265"/>
      <c r="F95" s="277"/>
      <c r="G95" s="236"/>
      <c r="H95" s="236"/>
      <c r="I95" s="663"/>
      <c r="J95" s="663"/>
      <c r="K95" s="663"/>
      <c r="L95" s="663"/>
      <c r="M95" s="663"/>
      <c r="N95" s="663"/>
      <c r="O95" s="663"/>
      <c r="P95" s="663"/>
      <c r="Q95" s="663"/>
      <c r="R95" s="663"/>
      <c r="S95" s="663"/>
      <c r="T95" s="663"/>
      <c r="U95" s="663"/>
      <c r="V95" s="663"/>
      <c r="W95" s="663"/>
      <c r="X95" s="663"/>
      <c r="Y95" s="663"/>
      <c r="Z95" s="663"/>
      <c r="AA95" s="17"/>
      <c r="AB95" s="17"/>
      <c r="AC95" s="17"/>
    </row>
    <row r="96" spans="2:29">
      <c r="B96" s="265"/>
      <c r="D96" s="221"/>
      <c r="E96" s="265"/>
      <c r="F96" s="277"/>
      <c r="G96" s="236"/>
      <c r="H96" s="236"/>
      <c r="I96" s="663"/>
      <c r="J96" s="663"/>
      <c r="K96" s="663"/>
      <c r="L96" s="663"/>
      <c r="M96" s="663"/>
      <c r="N96" s="663"/>
      <c r="O96" s="663"/>
      <c r="P96" s="663"/>
      <c r="Q96" s="663"/>
      <c r="R96" s="663"/>
      <c r="S96" s="663"/>
      <c r="T96" s="663"/>
      <c r="U96" s="663"/>
      <c r="V96" s="663"/>
      <c r="W96" s="663"/>
      <c r="X96" s="663"/>
      <c r="Y96" s="663"/>
      <c r="Z96" s="663"/>
      <c r="AA96" s="17"/>
      <c r="AB96" s="17"/>
      <c r="AC96" s="17"/>
    </row>
    <row r="97" spans="1:29">
      <c r="B97" s="265"/>
      <c r="D97" s="221"/>
      <c r="F97" s="277"/>
      <c r="G97" s="236"/>
      <c r="H97" s="236"/>
      <c r="I97" s="663"/>
      <c r="J97" s="663"/>
      <c r="K97" s="663"/>
      <c r="L97" s="663"/>
      <c r="M97" s="663"/>
      <c r="N97" s="663"/>
      <c r="O97" s="663"/>
      <c r="P97" s="663"/>
      <c r="Q97" s="663"/>
      <c r="R97" s="663"/>
      <c r="S97" s="663"/>
      <c r="T97" s="663"/>
      <c r="U97" s="663"/>
      <c r="V97" s="663"/>
      <c r="W97" s="663"/>
      <c r="X97" s="663"/>
      <c r="Y97" s="663"/>
      <c r="Z97" s="663"/>
      <c r="AA97" s="17"/>
      <c r="AB97" s="17"/>
      <c r="AC97" s="17"/>
    </row>
    <row r="98" spans="1:29">
      <c r="B98" s="265"/>
      <c r="D98" s="221"/>
      <c r="F98" s="277"/>
      <c r="G98" s="236"/>
      <c r="H98" s="236"/>
      <c r="I98" s="663"/>
      <c r="J98" s="663"/>
      <c r="K98" s="663"/>
      <c r="L98" s="663"/>
      <c r="M98" s="663"/>
      <c r="N98" s="663"/>
      <c r="O98" s="663"/>
      <c r="P98" s="663"/>
      <c r="Q98" s="663"/>
      <c r="R98" s="663"/>
      <c r="S98" s="663"/>
      <c r="T98" s="663"/>
      <c r="U98" s="663"/>
      <c r="V98" s="663"/>
      <c r="W98" s="663"/>
      <c r="X98" s="663"/>
      <c r="Y98" s="663"/>
      <c r="Z98" s="663"/>
      <c r="AA98" s="17"/>
      <c r="AB98" s="17"/>
      <c r="AC98" s="17"/>
    </row>
    <row r="99" spans="1:29">
      <c r="B99" s="265"/>
      <c r="D99" s="221"/>
      <c r="E99" s="265"/>
      <c r="F99" s="277"/>
      <c r="G99" s="236"/>
      <c r="H99" s="236"/>
      <c r="I99" s="663"/>
      <c r="J99" s="663"/>
      <c r="K99" s="663"/>
      <c r="L99" s="663"/>
      <c r="M99" s="663"/>
      <c r="N99" s="663"/>
      <c r="O99" s="663"/>
      <c r="P99" s="663"/>
      <c r="Q99" s="663"/>
      <c r="R99" s="663"/>
      <c r="S99" s="663"/>
      <c r="T99" s="663"/>
      <c r="U99" s="663"/>
      <c r="V99" s="663"/>
      <c r="W99" s="663"/>
      <c r="X99" s="663"/>
      <c r="Y99" s="663"/>
      <c r="Z99" s="663"/>
      <c r="AA99" s="17"/>
      <c r="AB99" s="17"/>
      <c r="AC99" s="17"/>
    </row>
    <row r="100" spans="1:29">
      <c r="B100" s="265"/>
      <c r="D100" s="221"/>
      <c r="E100" s="265"/>
      <c r="F100" s="277"/>
      <c r="G100" s="236"/>
      <c r="H100" s="236"/>
      <c r="I100" s="663"/>
      <c r="J100" s="663"/>
      <c r="K100" s="663"/>
      <c r="L100" s="663"/>
      <c r="M100" s="663"/>
      <c r="N100" s="663"/>
      <c r="O100" s="663"/>
      <c r="P100" s="663"/>
      <c r="Q100" s="663"/>
      <c r="R100" s="663"/>
      <c r="S100" s="663"/>
      <c r="T100" s="663"/>
      <c r="U100" s="663"/>
      <c r="V100" s="663"/>
      <c r="W100" s="663"/>
      <c r="X100" s="663"/>
      <c r="Y100" s="663"/>
      <c r="Z100" s="663"/>
      <c r="AA100" s="17"/>
      <c r="AB100" s="17"/>
      <c r="AC100" s="17"/>
    </row>
    <row r="101" spans="1:29">
      <c r="B101" s="265"/>
      <c r="D101" s="221"/>
      <c r="E101" s="265"/>
      <c r="F101" s="277"/>
      <c r="G101" s="236"/>
      <c r="H101" s="236"/>
      <c r="I101" s="663"/>
      <c r="J101" s="663"/>
      <c r="K101" s="663"/>
      <c r="L101" s="663"/>
      <c r="M101" s="663"/>
      <c r="N101" s="663"/>
      <c r="O101" s="663"/>
      <c r="P101" s="663"/>
      <c r="Q101" s="663"/>
      <c r="R101" s="663"/>
      <c r="S101" s="663"/>
      <c r="T101" s="663"/>
      <c r="U101" s="663"/>
      <c r="V101" s="663"/>
      <c r="W101" s="663"/>
      <c r="X101" s="663"/>
      <c r="Y101" s="663"/>
      <c r="Z101" s="663"/>
      <c r="AA101" s="16"/>
      <c r="AB101" s="17"/>
      <c r="AC101" s="16"/>
    </row>
    <row r="102" spans="1:29">
      <c r="B102" s="265"/>
      <c r="D102" s="221"/>
      <c r="E102" s="265"/>
      <c r="F102" s="277"/>
      <c r="G102" s="236"/>
      <c r="H102" s="236"/>
      <c r="I102" s="663"/>
      <c r="J102" s="663"/>
      <c r="K102" s="663"/>
      <c r="L102" s="663"/>
      <c r="M102" s="663"/>
      <c r="N102" s="663"/>
      <c r="O102" s="663"/>
      <c r="P102" s="663"/>
      <c r="Q102" s="663"/>
      <c r="R102" s="663"/>
      <c r="S102" s="663"/>
      <c r="T102" s="663"/>
      <c r="U102" s="663"/>
      <c r="V102" s="663"/>
      <c r="W102" s="663"/>
      <c r="X102" s="663"/>
      <c r="Y102" s="663"/>
      <c r="Z102" s="663"/>
      <c r="AA102" s="16"/>
      <c r="AB102" s="17"/>
      <c r="AC102" s="16"/>
    </row>
    <row r="103" spans="1:29">
      <c r="B103" s="265"/>
      <c r="D103" s="221"/>
      <c r="F103" s="277"/>
      <c r="G103" s="236"/>
      <c r="H103" s="236"/>
      <c r="I103" s="663"/>
      <c r="J103" s="663"/>
      <c r="K103" s="663"/>
      <c r="L103" s="663"/>
      <c r="M103" s="663"/>
      <c r="N103" s="663"/>
      <c r="O103" s="663"/>
      <c r="P103" s="663"/>
      <c r="Q103" s="663"/>
      <c r="R103" s="663"/>
      <c r="S103" s="663"/>
      <c r="T103" s="663"/>
      <c r="U103" s="663"/>
      <c r="V103" s="663"/>
      <c r="W103" s="663"/>
      <c r="X103" s="663"/>
      <c r="Y103" s="663"/>
      <c r="Z103" s="663"/>
      <c r="AA103" s="16"/>
      <c r="AB103" s="17"/>
      <c r="AC103" s="16"/>
    </row>
    <row r="104" spans="1:29">
      <c r="B104" s="265"/>
      <c r="D104" s="221"/>
      <c r="E104" s="265"/>
      <c r="F104" s="277"/>
      <c r="G104" s="236"/>
      <c r="H104" s="236"/>
      <c r="I104" s="663"/>
      <c r="J104" s="663"/>
      <c r="K104" s="663"/>
      <c r="L104" s="663"/>
      <c r="M104" s="663"/>
      <c r="N104" s="663"/>
      <c r="O104" s="663"/>
      <c r="P104" s="663"/>
      <c r="Q104" s="663"/>
      <c r="R104" s="663"/>
      <c r="S104" s="663"/>
      <c r="T104" s="663"/>
      <c r="U104" s="663"/>
      <c r="V104" s="663"/>
      <c r="W104" s="663"/>
      <c r="X104" s="663"/>
      <c r="Y104" s="663"/>
      <c r="Z104" s="663"/>
    </row>
    <row r="105" spans="1:29">
      <c r="B105" s="265"/>
      <c r="D105" s="221"/>
      <c r="E105" s="265"/>
      <c r="F105" s="277"/>
      <c r="G105" s="236"/>
      <c r="H105" s="236"/>
      <c r="I105" s="663"/>
      <c r="J105" s="663"/>
      <c r="K105" s="663"/>
      <c r="L105" s="663"/>
      <c r="M105" s="663"/>
      <c r="N105" s="663"/>
      <c r="O105" s="663"/>
      <c r="P105" s="663"/>
      <c r="Q105" s="663"/>
      <c r="R105" s="663"/>
      <c r="S105" s="663"/>
      <c r="T105" s="663"/>
      <c r="U105" s="663"/>
      <c r="V105" s="663"/>
      <c r="W105" s="663"/>
      <c r="X105" s="663"/>
      <c r="Y105" s="663"/>
      <c r="Z105" s="663"/>
    </row>
    <row r="106" spans="1:29">
      <c r="B106" s="265"/>
      <c r="D106" s="221"/>
      <c r="E106" s="265"/>
      <c r="F106" s="277"/>
      <c r="G106" s="236"/>
      <c r="H106" s="282"/>
      <c r="I106" s="663"/>
      <c r="J106" s="663"/>
      <c r="K106" s="663"/>
      <c r="L106" s="663"/>
      <c r="M106" s="663"/>
      <c r="N106" s="663"/>
      <c r="O106" s="663"/>
      <c r="P106" s="663"/>
      <c r="Q106" s="663"/>
      <c r="R106" s="663"/>
      <c r="S106" s="663"/>
      <c r="T106" s="663"/>
      <c r="U106" s="663"/>
      <c r="V106" s="663"/>
      <c r="W106" s="663"/>
      <c r="X106" s="663"/>
      <c r="Y106" s="663"/>
      <c r="Z106" s="663"/>
    </row>
    <row r="107" spans="1:29">
      <c r="B107" s="265"/>
      <c r="D107" s="221"/>
      <c r="E107" s="265"/>
      <c r="F107" s="277"/>
      <c r="G107" s="236"/>
      <c r="H107" s="282"/>
      <c r="I107" s="663"/>
      <c r="J107" s="663"/>
      <c r="K107" s="663"/>
      <c r="L107" s="663"/>
      <c r="M107" s="663"/>
      <c r="N107" s="663"/>
      <c r="O107" s="663"/>
      <c r="P107" s="663"/>
      <c r="Q107" s="663"/>
      <c r="R107" s="663"/>
      <c r="S107" s="663"/>
      <c r="T107" s="663"/>
      <c r="U107" s="663"/>
      <c r="V107" s="663"/>
      <c r="W107" s="663"/>
      <c r="X107" s="663"/>
      <c r="Y107" s="663"/>
      <c r="Z107" s="663"/>
    </row>
    <row r="108" spans="1:29">
      <c r="A108" s="10"/>
      <c r="B108" s="268"/>
      <c r="C108" s="282"/>
      <c r="D108" s="282"/>
      <c r="E108" s="502"/>
      <c r="F108" s="278"/>
      <c r="G108" s="282"/>
      <c r="H108" s="283"/>
      <c r="I108" s="663"/>
      <c r="J108" s="663"/>
      <c r="K108" s="663"/>
      <c r="L108" s="663"/>
      <c r="M108" s="663"/>
      <c r="N108" s="663"/>
      <c r="O108" s="663"/>
      <c r="P108" s="663"/>
      <c r="Q108" s="663"/>
      <c r="R108" s="663"/>
      <c r="S108" s="663"/>
      <c r="T108" s="663"/>
      <c r="U108" s="663"/>
      <c r="V108" s="663"/>
      <c r="W108" s="663"/>
      <c r="X108" s="663"/>
      <c r="Y108" s="663"/>
      <c r="Z108" s="663"/>
    </row>
    <row r="109" spans="1:29">
      <c r="A109" s="10"/>
      <c r="B109" s="268"/>
      <c r="C109" s="282"/>
      <c r="D109" s="282"/>
      <c r="E109" s="502"/>
      <c r="F109" s="278"/>
      <c r="G109" s="282"/>
      <c r="I109" s="663"/>
      <c r="J109" s="663"/>
      <c r="K109" s="663"/>
      <c r="L109" s="663"/>
      <c r="M109" s="663"/>
      <c r="N109" s="663"/>
      <c r="O109" s="663"/>
      <c r="P109" s="663"/>
      <c r="Q109" s="663"/>
      <c r="R109" s="663"/>
      <c r="S109" s="663"/>
      <c r="T109" s="663"/>
      <c r="U109" s="663"/>
      <c r="V109" s="663"/>
      <c r="W109" s="663"/>
      <c r="X109" s="663"/>
      <c r="Y109" s="663"/>
      <c r="Z109" s="663"/>
    </row>
    <row r="110" spans="1:29">
      <c r="A110" s="10"/>
      <c r="B110" s="267"/>
      <c r="C110" s="283"/>
      <c r="D110" s="282"/>
      <c r="E110" s="267"/>
      <c r="F110" s="278"/>
      <c r="G110" s="283"/>
      <c r="I110" s="663"/>
      <c r="J110" s="663"/>
      <c r="K110" s="663"/>
      <c r="L110" s="663"/>
      <c r="M110" s="663"/>
      <c r="N110" s="663"/>
      <c r="O110" s="663"/>
      <c r="P110" s="663"/>
      <c r="Q110" s="663"/>
      <c r="R110" s="663"/>
      <c r="S110" s="663"/>
      <c r="T110" s="663"/>
      <c r="U110" s="663"/>
      <c r="V110" s="663"/>
      <c r="W110" s="663"/>
      <c r="X110" s="663"/>
      <c r="Y110" s="663"/>
      <c r="Z110" s="663"/>
    </row>
    <row r="111" spans="1:29">
      <c r="C111" s="221"/>
      <c r="I111" s="663"/>
      <c r="J111" s="663"/>
      <c r="K111" s="663"/>
      <c r="L111" s="663"/>
      <c r="M111" s="663"/>
      <c r="N111" s="663"/>
      <c r="O111" s="663"/>
      <c r="P111" s="663"/>
      <c r="Q111" s="663"/>
      <c r="R111" s="663"/>
      <c r="S111" s="663"/>
      <c r="T111" s="663"/>
      <c r="U111" s="663"/>
      <c r="V111" s="663"/>
      <c r="W111" s="663"/>
      <c r="X111" s="663"/>
      <c r="Y111" s="663"/>
      <c r="Z111" s="663"/>
    </row>
    <row r="112" spans="1:29">
      <c r="C112" s="221"/>
      <c r="H112" s="236"/>
      <c r="I112" s="663"/>
      <c r="J112" s="663"/>
      <c r="K112" s="663"/>
      <c r="L112" s="663"/>
      <c r="M112" s="663"/>
      <c r="N112" s="663"/>
      <c r="O112" s="663"/>
      <c r="P112" s="663"/>
      <c r="Q112" s="663"/>
      <c r="R112" s="663"/>
      <c r="S112" s="663"/>
      <c r="T112" s="663"/>
      <c r="U112" s="663"/>
      <c r="V112" s="663"/>
      <c r="W112" s="663"/>
      <c r="X112" s="663"/>
      <c r="Y112" s="663"/>
      <c r="Z112" s="663"/>
    </row>
    <row r="113" spans="2:26">
      <c r="C113" s="221"/>
      <c r="H113" s="236"/>
      <c r="I113" s="663"/>
      <c r="J113" s="663"/>
      <c r="K113" s="663"/>
      <c r="L113" s="663"/>
      <c r="M113" s="663"/>
      <c r="N113" s="663"/>
      <c r="O113" s="663"/>
      <c r="P113" s="663"/>
      <c r="Q113" s="663"/>
      <c r="R113" s="663"/>
      <c r="S113" s="663"/>
      <c r="T113" s="663"/>
      <c r="U113" s="663"/>
      <c r="V113" s="663"/>
      <c r="W113" s="663"/>
      <c r="X113" s="663"/>
      <c r="Y113" s="663"/>
      <c r="Z113" s="663"/>
    </row>
    <row r="114" spans="2:26">
      <c r="B114" s="265"/>
      <c r="D114" s="221"/>
      <c r="E114" s="265"/>
      <c r="F114" s="277"/>
      <c r="G114" s="236"/>
      <c r="H114" s="236"/>
      <c r="I114" s="663"/>
      <c r="J114" s="663"/>
      <c r="K114" s="663"/>
      <c r="L114" s="663"/>
      <c r="M114" s="663"/>
      <c r="N114" s="663"/>
      <c r="O114" s="663"/>
      <c r="P114" s="663"/>
      <c r="Q114" s="663"/>
      <c r="R114" s="663"/>
      <c r="S114" s="663"/>
      <c r="T114" s="663"/>
      <c r="U114" s="663"/>
      <c r="V114" s="663"/>
      <c r="W114" s="663"/>
      <c r="X114" s="663"/>
      <c r="Y114" s="663"/>
      <c r="Z114" s="663"/>
    </row>
    <row r="115" spans="2:26">
      <c r="B115" s="265"/>
      <c r="D115" s="221"/>
      <c r="E115" s="265"/>
      <c r="F115" s="277"/>
      <c r="G115" s="236"/>
      <c r="H115" s="236"/>
      <c r="I115" s="663"/>
      <c r="J115" s="663"/>
      <c r="K115" s="663"/>
      <c r="L115" s="663"/>
      <c r="M115" s="663"/>
      <c r="N115" s="663"/>
      <c r="O115" s="663"/>
      <c r="P115" s="663"/>
      <c r="Q115" s="663"/>
      <c r="R115" s="663"/>
      <c r="S115" s="663"/>
      <c r="T115" s="663"/>
      <c r="U115" s="663"/>
      <c r="V115" s="663"/>
      <c r="W115" s="663"/>
      <c r="X115" s="663"/>
      <c r="Y115" s="663"/>
      <c r="Z115" s="663"/>
    </row>
    <row r="116" spans="2:26">
      <c r="B116" s="265"/>
      <c r="D116" s="221"/>
      <c r="E116" s="265"/>
      <c r="F116" s="277"/>
      <c r="G116" s="236"/>
      <c r="H116" s="236"/>
      <c r="I116" s="663"/>
      <c r="J116" s="663"/>
      <c r="K116" s="663"/>
      <c r="L116" s="663"/>
      <c r="M116" s="663"/>
      <c r="N116" s="663"/>
      <c r="O116" s="663"/>
      <c r="P116" s="663"/>
      <c r="Q116" s="663"/>
      <c r="R116" s="663"/>
      <c r="S116" s="663"/>
      <c r="T116" s="663"/>
      <c r="U116" s="663"/>
      <c r="V116" s="663"/>
      <c r="W116" s="663"/>
      <c r="X116" s="663"/>
      <c r="Y116" s="663"/>
      <c r="Z116" s="663"/>
    </row>
    <row r="117" spans="2:26">
      <c r="B117" s="265"/>
      <c r="D117" s="221"/>
      <c r="E117" s="265"/>
      <c r="F117" s="277"/>
      <c r="G117" s="236"/>
      <c r="H117" s="236"/>
      <c r="I117" s="663"/>
      <c r="J117" s="663"/>
      <c r="K117" s="663"/>
      <c r="L117" s="663"/>
      <c r="M117" s="663"/>
      <c r="N117" s="663"/>
      <c r="O117" s="663"/>
      <c r="P117" s="663"/>
      <c r="Q117" s="663"/>
      <c r="R117" s="663"/>
      <c r="S117" s="663"/>
      <c r="T117" s="663"/>
      <c r="U117" s="663"/>
      <c r="V117" s="663"/>
      <c r="W117" s="663"/>
      <c r="X117" s="663"/>
      <c r="Y117" s="663"/>
      <c r="Z117" s="663"/>
    </row>
    <row r="118" spans="2:26">
      <c r="B118" s="265"/>
      <c r="D118" s="221"/>
      <c r="E118" s="265"/>
      <c r="F118" s="277"/>
      <c r="G118" s="236"/>
      <c r="H118" s="236"/>
      <c r="I118" s="663"/>
      <c r="J118" s="663"/>
      <c r="K118" s="663"/>
      <c r="L118" s="663"/>
      <c r="M118" s="663"/>
      <c r="N118" s="663"/>
      <c r="O118" s="663"/>
      <c r="P118" s="663"/>
      <c r="Q118" s="663"/>
      <c r="R118" s="663"/>
      <c r="S118" s="663"/>
      <c r="T118" s="663"/>
      <c r="U118" s="663"/>
      <c r="V118" s="663"/>
      <c r="W118" s="663"/>
      <c r="X118" s="663"/>
      <c r="Y118" s="663"/>
      <c r="Z118" s="663"/>
    </row>
    <row r="119" spans="2:26">
      <c r="B119" s="265"/>
      <c r="D119" s="221"/>
      <c r="E119" s="265"/>
      <c r="F119" s="277"/>
      <c r="G119" s="236"/>
      <c r="H119" s="236"/>
      <c r="I119" s="663"/>
      <c r="J119" s="663"/>
      <c r="K119" s="663"/>
      <c r="L119" s="663"/>
      <c r="M119" s="663"/>
      <c r="N119" s="663"/>
      <c r="O119" s="663"/>
      <c r="P119" s="663"/>
      <c r="Q119" s="663"/>
      <c r="R119" s="663"/>
      <c r="S119" s="663"/>
      <c r="T119" s="663"/>
      <c r="U119" s="663"/>
      <c r="V119" s="663"/>
      <c r="W119" s="663"/>
      <c r="X119" s="663"/>
      <c r="Y119" s="663"/>
      <c r="Z119" s="663"/>
    </row>
    <row r="120" spans="2:26">
      <c r="B120" s="265"/>
      <c r="D120" s="221"/>
      <c r="E120" s="265"/>
      <c r="F120" s="277"/>
      <c r="G120" s="236"/>
      <c r="H120" s="236"/>
      <c r="I120" s="663"/>
      <c r="J120" s="663"/>
      <c r="K120" s="663"/>
      <c r="L120" s="663"/>
      <c r="M120" s="663"/>
      <c r="N120" s="663"/>
      <c r="O120" s="663"/>
      <c r="P120" s="663"/>
      <c r="Q120" s="663"/>
      <c r="R120" s="663"/>
      <c r="S120" s="663"/>
      <c r="T120" s="663"/>
      <c r="U120" s="663"/>
      <c r="V120" s="663"/>
      <c r="W120" s="663"/>
      <c r="X120" s="663"/>
      <c r="Y120" s="663"/>
      <c r="Z120" s="663"/>
    </row>
    <row r="121" spans="2:26">
      <c r="B121" s="265"/>
      <c r="D121" s="221"/>
      <c r="E121" s="265"/>
      <c r="F121" s="277"/>
      <c r="G121" s="236"/>
      <c r="H121" s="236"/>
      <c r="I121" s="663"/>
      <c r="J121" s="663"/>
      <c r="K121" s="663"/>
      <c r="L121" s="663"/>
      <c r="M121" s="663"/>
      <c r="N121" s="663"/>
      <c r="O121" s="663"/>
      <c r="P121" s="663"/>
      <c r="Q121" s="663"/>
      <c r="R121" s="663"/>
      <c r="S121" s="663"/>
      <c r="T121" s="663"/>
      <c r="U121" s="663"/>
      <c r="V121" s="663"/>
      <c r="W121" s="663"/>
      <c r="X121" s="663"/>
      <c r="Y121" s="663"/>
      <c r="Z121" s="663"/>
    </row>
    <row r="122" spans="2:26">
      <c r="B122" s="265"/>
      <c r="D122" s="221"/>
      <c r="E122" s="265"/>
      <c r="F122" s="277"/>
      <c r="G122" s="236"/>
      <c r="H122" s="236"/>
      <c r="I122" s="663"/>
      <c r="J122" s="663"/>
      <c r="K122" s="663"/>
      <c r="L122" s="663"/>
      <c r="M122" s="663"/>
      <c r="N122" s="663"/>
      <c r="O122" s="663"/>
      <c r="P122" s="663"/>
      <c r="Q122" s="663"/>
      <c r="R122" s="663"/>
      <c r="S122" s="663"/>
      <c r="T122" s="663"/>
      <c r="U122" s="663"/>
      <c r="V122" s="663"/>
      <c r="W122" s="663"/>
      <c r="X122" s="663"/>
      <c r="Y122" s="663"/>
      <c r="Z122" s="663"/>
    </row>
    <row r="123" spans="2:26">
      <c r="B123" s="265"/>
      <c r="D123" s="221"/>
      <c r="E123" s="265"/>
      <c r="F123" s="277"/>
      <c r="G123" s="236"/>
      <c r="H123" s="236"/>
      <c r="I123" s="663"/>
      <c r="J123" s="663"/>
      <c r="K123" s="663"/>
      <c r="L123" s="663"/>
      <c r="M123" s="663"/>
      <c r="N123" s="663"/>
      <c r="O123" s="663"/>
      <c r="P123" s="663"/>
      <c r="Q123" s="663"/>
      <c r="R123" s="663"/>
      <c r="S123" s="663"/>
      <c r="T123" s="663"/>
      <c r="U123" s="663"/>
      <c r="V123" s="663"/>
      <c r="W123" s="663"/>
      <c r="X123" s="663"/>
      <c r="Y123" s="663"/>
      <c r="Z123" s="663"/>
    </row>
    <row r="124" spans="2:26">
      <c r="B124" s="265"/>
      <c r="D124" s="221"/>
      <c r="E124" s="265"/>
      <c r="F124" s="277"/>
      <c r="G124" s="236"/>
      <c r="H124" s="236"/>
      <c r="I124" s="663"/>
      <c r="J124" s="663"/>
      <c r="K124" s="663"/>
      <c r="L124" s="663"/>
      <c r="M124" s="663"/>
      <c r="N124" s="663"/>
      <c r="O124" s="663"/>
      <c r="P124" s="663"/>
      <c r="Q124" s="663"/>
      <c r="R124" s="663"/>
      <c r="S124" s="663"/>
      <c r="T124" s="663"/>
      <c r="U124" s="663"/>
      <c r="V124" s="663"/>
      <c r="W124" s="663"/>
      <c r="X124" s="663"/>
      <c r="Y124" s="663"/>
      <c r="Z124" s="663"/>
    </row>
    <row r="125" spans="2:26">
      <c r="B125" s="265"/>
      <c r="D125" s="221"/>
      <c r="E125" s="265"/>
      <c r="F125" s="277"/>
      <c r="G125" s="236"/>
      <c r="H125" s="236"/>
      <c r="I125" s="663"/>
      <c r="J125" s="663"/>
      <c r="K125" s="663"/>
      <c r="L125" s="663"/>
      <c r="M125" s="663"/>
      <c r="N125" s="663"/>
      <c r="O125" s="663"/>
      <c r="P125" s="663"/>
      <c r="Q125" s="663"/>
      <c r="R125" s="663"/>
      <c r="S125" s="663"/>
      <c r="T125" s="663"/>
      <c r="U125" s="663"/>
      <c r="V125" s="663"/>
      <c r="W125" s="663"/>
      <c r="X125" s="663"/>
      <c r="Y125" s="663"/>
      <c r="Z125" s="663"/>
    </row>
    <row r="126" spans="2:26">
      <c r="B126" s="265"/>
      <c r="D126" s="221"/>
      <c r="E126" s="265"/>
      <c r="F126" s="277"/>
      <c r="G126" s="236"/>
      <c r="H126" s="236"/>
      <c r="I126" s="663"/>
      <c r="J126" s="663"/>
      <c r="K126" s="663"/>
      <c r="L126" s="663"/>
      <c r="M126" s="663"/>
      <c r="N126" s="663"/>
      <c r="O126" s="663"/>
      <c r="P126" s="663"/>
      <c r="Q126" s="663"/>
      <c r="R126" s="663"/>
      <c r="S126" s="663"/>
      <c r="T126" s="663"/>
      <c r="U126" s="663"/>
      <c r="V126" s="663"/>
      <c r="W126" s="663"/>
      <c r="X126" s="663"/>
      <c r="Y126" s="663"/>
      <c r="Z126" s="663"/>
    </row>
    <row r="127" spans="2:26">
      <c r="B127" s="265"/>
      <c r="D127" s="221"/>
      <c r="E127" s="265"/>
      <c r="F127" s="277"/>
      <c r="G127" s="236"/>
      <c r="H127" s="236"/>
      <c r="I127" s="663"/>
      <c r="J127" s="663"/>
      <c r="K127" s="663"/>
      <c r="L127" s="663"/>
      <c r="M127" s="663"/>
      <c r="N127" s="663"/>
      <c r="O127" s="663"/>
      <c r="P127" s="663"/>
      <c r="Q127" s="663"/>
      <c r="R127" s="663"/>
      <c r="S127" s="663"/>
      <c r="T127" s="663"/>
      <c r="U127" s="663"/>
      <c r="V127" s="663"/>
      <c r="W127" s="663"/>
      <c r="X127" s="663"/>
      <c r="Y127" s="663"/>
      <c r="Z127" s="663"/>
    </row>
    <row r="128" spans="2:26">
      <c r="B128" s="265"/>
      <c r="D128" s="221"/>
      <c r="E128" s="265"/>
      <c r="F128" s="277"/>
      <c r="G128" s="236"/>
      <c r="H128" s="236"/>
      <c r="I128" s="663"/>
      <c r="J128" s="663"/>
      <c r="K128" s="663"/>
      <c r="L128" s="663"/>
      <c r="M128" s="663"/>
      <c r="N128" s="663"/>
      <c r="O128" s="663"/>
      <c r="P128" s="663"/>
      <c r="Q128" s="663"/>
      <c r="R128" s="663"/>
      <c r="S128" s="663"/>
      <c r="T128" s="663"/>
      <c r="U128" s="663"/>
      <c r="V128" s="663"/>
      <c r="W128" s="663"/>
      <c r="X128" s="663"/>
      <c r="Y128" s="663"/>
      <c r="Z128" s="663"/>
    </row>
    <row r="129" spans="2:26">
      <c r="B129" s="265"/>
      <c r="D129" s="221"/>
      <c r="E129" s="265"/>
      <c r="F129" s="277"/>
      <c r="G129" s="236"/>
      <c r="H129" s="236"/>
      <c r="I129" s="663"/>
      <c r="J129" s="663"/>
      <c r="K129" s="663"/>
      <c r="L129" s="663"/>
      <c r="M129" s="663"/>
      <c r="N129" s="663"/>
      <c r="O129" s="663"/>
      <c r="P129" s="663"/>
      <c r="Q129" s="663"/>
      <c r="R129" s="663"/>
      <c r="S129" s="663"/>
      <c r="T129" s="663"/>
      <c r="U129" s="663"/>
      <c r="V129" s="663"/>
      <c r="W129" s="663"/>
      <c r="X129" s="663"/>
      <c r="Y129" s="663"/>
      <c r="Z129" s="663"/>
    </row>
    <row r="130" spans="2:26">
      <c r="B130" s="265"/>
      <c r="D130" s="221"/>
      <c r="E130" s="265"/>
      <c r="F130" s="277"/>
      <c r="G130" s="236"/>
      <c r="H130" s="236"/>
      <c r="I130" s="663"/>
      <c r="J130" s="663"/>
      <c r="K130" s="663"/>
      <c r="L130" s="663"/>
      <c r="M130" s="663"/>
      <c r="N130" s="663"/>
      <c r="O130" s="663"/>
      <c r="P130" s="663"/>
      <c r="Q130" s="663"/>
      <c r="R130" s="663"/>
      <c r="S130" s="663"/>
      <c r="T130" s="663"/>
      <c r="U130" s="663"/>
      <c r="V130" s="663"/>
      <c r="W130" s="663"/>
      <c r="X130" s="663"/>
      <c r="Y130" s="663"/>
      <c r="Z130" s="663"/>
    </row>
    <row r="131" spans="2:26">
      <c r="B131" s="265"/>
      <c r="D131" s="221"/>
      <c r="E131" s="265"/>
      <c r="F131" s="277"/>
      <c r="G131" s="236"/>
      <c r="H131" s="236"/>
      <c r="I131" s="663"/>
      <c r="J131" s="663"/>
      <c r="K131" s="663"/>
      <c r="L131" s="663"/>
      <c r="M131" s="663"/>
      <c r="N131" s="663"/>
      <c r="O131" s="663"/>
      <c r="P131" s="663"/>
      <c r="Q131" s="663"/>
      <c r="R131" s="663"/>
      <c r="S131" s="663"/>
      <c r="T131" s="663"/>
      <c r="U131" s="663"/>
      <c r="V131" s="663"/>
      <c r="W131" s="663"/>
      <c r="X131" s="663"/>
      <c r="Y131" s="663"/>
      <c r="Z131" s="663"/>
    </row>
    <row r="132" spans="2:26">
      <c r="B132" s="265"/>
      <c r="D132" s="221"/>
      <c r="E132" s="265"/>
      <c r="F132" s="277"/>
      <c r="G132" s="236"/>
      <c r="H132" s="236"/>
      <c r="I132" s="663"/>
      <c r="J132" s="663"/>
      <c r="K132" s="663"/>
      <c r="L132" s="663"/>
      <c r="M132" s="663"/>
      <c r="N132" s="663"/>
      <c r="O132" s="663"/>
      <c r="P132" s="663"/>
      <c r="Q132" s="663"/>
      <c r="R132" s="663"/>
      <c r="S132" s="663"/>
      <c r="T132" s="663"/>
      <c r="U132" s="663"/>
      <c r="V132" s="663"/>
      <c r="W132" s="663"/>
      <c r="X132" s="663"/>
      <c r="Y132" s="663"/>
      <c r="Z132" s="663"/>
    </row>
    <row r="133" spans="2:26">
      <c r="B133" s="265"/>
      <c r="D133" s="221"/>
      <c r="E133" s="265"/>
      <c r="F133" s="277"/>
      <c r="G133" s="236"/>
      <c r="H133" s="236"/>
      <c r="I133" s="663"/>
      <c r="J133" s="663"/>
      <c r="K133" s="663"/>
      <c r="L133" s="663"/>
      <c r="M133" s="663"/>
      <c r="N133" s="663"/>
      <c r="O133" s="663"/>
      <c r="P133" s="663"/>
      <c r="Q133" s="663"/>
      <c r="R133" s="663"/>
      <c r="S133" s="663"/>
      <c r="T133" s="663"/>
      <c r="U133" s="663"/>
      <c r="V133" s="663"/>
      <c r="W133" s="663"/>
      <c r="X133" s="663"/>
      <c r="Y133" s="663"/>
      <c r="Z133" s="663"/>
    </row>
    <row r="134" spans="2:26">
      <c r="B134" s="265"/>
      <c r="D134" s="221"/>
      <c r="E134" s="265"/>
      <c r="F134" s="277"/>
      <c r="G134" s="236"/>
      <c r="H134" s="236"/>
      <c r="I134" s="663"/>
      <c r="J134" s="663"/>
      <c r="K134" s="663"/>
      <c r="L134" s="663"/>
      <c r="M134" s="663"/>
      <c r="N134" s="663"/>
      <c r="O134" s="663"/>
      <c r="P134" s="663"/>
      <c r="Q134" s="663"/>
      <c r="R134" s="663"/>
      <c r="S134" s="663"/>
      <c r="T134" s="663"/>
      <c r="U134" s="663"/>
      <c r="V134" s="663"/>
      <c r="W134" s="663"/>
      <c r="X134" s="663"/>
      <c r="Y134" s="663"/>
      <c r="Z134" s="663"/>
    </row>
    <row r="135" spans="2:26">
      <c r="B135" s="265"/>
      <c r="D135" s="221"/>
      <c r="E135" s="265"/>
      <c r="F135" s="277"/>
      <c r="G135" s="236"/>
      <c r="H135" s="236"/>
      <c r="I135" s="663"/>
      <c r="J135" s="663"/>
      <c r="K135" s="663"/>
      <c r="L135" s="663"/>
      <c r="M135" s="663"/>
      <c r="N135" s="663"/>
      <c r="O135" s="663"/>
      <c r="P135" s="663"/>
      <c r="Q135" s="663"/>
      <c r="R135" s="663"/>
      <c r="S135" s="663"/>
      <c r="T135" s="663"/>
      <c r="U135" s="663"/>
      <c r="V135" s="663"/>
      <c r="W135" s="663"/>
      <c r="X135" s="663"/>
      <c r="Y135" s="663"/>
      <c r="Z135" s="663"/>
    </row>
    <row r="136" spans="2:26">
      <c r="B136" s="265"/>
      <c r="D136" s="221"/>
      <c r="E136" s="265"/>
      <c r="F136" s="277"/>
      <c r="G136" s="236"/>
      <c r="H136" s="236"/>
      <c r="I136" s="663"/>
      <c r="J136" s="663"/>
      <c r="K136" s="663"/>
      <c r="L136" s="663"/>
      <c r="M136" s="663"/>
      <c r="N136" s="663"/>
      <c r="O136" s="663"/>
      <c r="P136" s="663"/>
      <c r="Q136" s="663"/>
      <c r="R136" s="663"/>
      <c r="S136" s="663"/>
      <c r="T136" s="663"/>
      <c r="U136" s="663"/>
      <c r="V136" s="663"/>
      <c r="W136" s="663"/>
      <c r="X136" s="663"/>
      <c r="Y136" s="663"/>
      <c r="Z136" s="663"/>
    </row>
    <row r="137" spans="2:26">
      <c r="B137" s="265"/>
      <c r="D137" s="221"/>
      <c r="E137" s="265"/>
      <c r="F137" s="277"/>
      <c r="G137" s="236"/>
      <c r="H137" s="236"/>
      <c r="I137" s="663"/>
      <c r="J137" s="663"/>
      <c r="K137" s="663"/>
      <c r="L137" s="663"/>
      <c r="M137" s="663"/>
      <c r="N137" s="663"/>
      <c r="O137" s="663"/>
      <c r="P137" s="663"/>
      <c r="Q137" s="663"/>
      <c r="R137" s="663"/>
      <c r="S137" s="663"/>
      <c r="T137" s="663"/>
      <c r="U137" s="663"/>
      <c r="V137" s="663"/>
      <c r="W137" s="663"/>
      <c r="X137" s="663"/>
      <c r="Y137" s="663"/>
      <c r="Z137" s="663"/>
    </row>
    <row r="138" spans="2:26">
      <c r="B138" s="265"/>
      <c r="D138" s="221"/>
      <c r="E138" s="265"/>
      <c r="F138" s="277"/>
      <c r="G138" s="236"/>
      <c r="H138" s="236"/>
      <c r="I138" s="663"/>
      <c r="J138" s="663"/>
      <c r="K138" s="663"/>
      <c r="L138" s="663"/>
      <c r="M138" s="663"/>
      <c r="N138" s="663"/>
      <c r="O138" s="663"/>
      <c r="P138" s="663"/>
      <c r="Q138" s="663"/>
      <c r="R138" s="663"/>
      <c r="S138" s="663"/>
      <c r="T138" s="663"/>
      <c r="U138" s="663"/>
      <c r="V138" s="663"/>
      <c r="W138" s="663"/>
      <c r="X138" s="663"/>
      <c r="Y138" s="663"/>
      <c r="Z138" s="663"/>
    </row>
    <row r="139" spans="2:26">
      <c r="B139" s="265"/>
      <c r="D139" s="221"/>
      <c r="E139" s="265"/>
      <c r="F139" s="277"/>
      <c r="G139" s="236"/>
      <c r="H139" s="236"/>
      <c r="I139" s="663"/>
      <c r="J139" s="663"/>
      <c r="K139" s="663"/>
      <c r="L139" s="663"/>
      <c r="M139" s="663"/>
      <c r="N139" s="663"/>
      <c r="O139" s="663"/>
      <c r="P139" s="663"/>
      <c r="Q139" s="663"/>
      <c r="R139" s="663"/>
      <c r="S139" s="663"/>
      <c r="T139" s="663"/>
      <c r="U139" s="663"/>
      <c r="V139" s="663"/>
      <c r="W139" s="663"/>
      <c r="X139" s="663"/>
      <c r="Y139" s="663"/>
      <c r="Z139" s="663"/>
    </row>
    <row r="140" spans="2:26">
      <c r="B140" s="265"/>
      <c r="D140" s="221"/>
      <c r="E140" s="265"/>
      <c r="F140" s="277"/>
      <c r="G140" s="236"/>
      <c r="H140" s="236"/>
      <c r="I140" s="663"/>
      <c r="J140" s="663"/>
      <c r="K140" s="663"/>
      <c r="L140" s="663"/>
      <c r="M140" s="663"/>
      <c r="N140" s="663"/>
      <c r="O140" s="663"/>
      <c r="P140" s="663"/>
      <c r="Q140" s="663"/>
      <c r="R140" s="663"/>
      <c r="S140" s="663"/>
      <c r="T140" s="663"/>
      <c r="U140" s="663"/>
      <c r="V140" s="663"/>
      <c r="W140" s="663"/>
      <c r="X140" s="663"/>
      <c r="Y140" s="663"/>
      <c r="Z140" s="663"/>
    </row>
    <row r="141" spans="2:26">
      <c r="B141" s="265"/>
      <c r="D141" s="221"/>
      <c r="E141" s="265"/>
      <c r="F141" s="277"/>
      <c r="G141" s="236"/>
      <c r="H141" s="236"/>
      <c r="I141" s="663"/>
      <c r="J141" s="663"/>
      <c r="K141" s="663"/>
      <c r="L141" s="663"/>
      <c r="M141" s="663"/>
      <c r="N141" s="663"/>
      <c r="O141" s="663"/>
      <c r="P141" s="663"/>
      <c r="Q141" s="663"/>
      <c r="R141" s="663"/>
      <c r="S141" s="663"/>
      <c r="T141" s="663"/>
      <c r="U141" s="663"/>
      <c r="V141" s="663"/>
      <c r="W141" s="663"/>
      <c r="X141" s="663"/>
      <c r="Y141" s="663"/>
      <c r="Z141" s="663"/>
    </row>
    <row r="142" spans="2:26">
      <c r="B142" s="265"/>
      <c r="D142" s="221"/>
      <c r="E142" s="265"/>
      <c r="F142" s="277"/>
      <c r="G142" s="236"/>
      <c r="H142" s="236"/>
      <c r="I142" s="663"/>
      <c r="J142" s="663"/>
      <c r="K142" s="663"/>
      <c r="L142" s="663"/>
      <c r="M142" s="663"/>
      <c r="N142" s="663"/>
      <c r="O142" s="663"/>
      <c r="P142" s="663"/>
      <c r="Q142" s="663"/>
      <c r="R142" s="663"/>
      <c r="S142" s="663"/>
      <c r="T142" s="663"/>
      <c r="U142" s="663"/>
      <c r="V142" s="663"/>
      <c r="W142" s="663"/>
      <c r="X142" s="663"/>
      <c r="Y142" s="663"/>
      <c r="Z142" s="663"/>
    </row>
    <row r="143" spans="2:26">
      <c r="B143" s="265"/>
      <c r="D143" s="221"/>
      <c r="E143" s="265"/>
      <c r="F143" s="277"/>
      <c r="G143" s="236"/>
      <c r="H143" s="236"/>
      <c r="I143" s="663"/>
      <c r="J143" s="663"/>
      <c r="K143" s="663"/>
      <c r="L143" s="663"/>
      <c r="M143" s="663"/>
      <c r="N143" s="663"/>
      <c r="O143" s="663"/>
      <c r="P143" s="663"/>
      <c r="Q143" s="663"/>
      <c r="R143" s="663"/>
      <c r="S143" s="663"/>
      <c r="T143" s="663"/>
      <c r="U143" s="663"/>
      <c r="V143" s="663"/>
      <c r="W143" s="663"/>
      <c r="X143" s="663"/>
      <c r="Y143" s="663"/>
      <c r="Z143" s="663"/>
    </row>
    <row r="144" spans="2:26">
      <c r="B144" s="265"/>
      <c r="D144" s="221"/>
      <c r="E144" s="265"/>
      <c r="F144" s="277"/>
      <c r="G144" s="236"/>
      <c r="H144" s="236"/>
      <c r="I144" s="663"/>
      <c r="J144" s="663"/>
      <c r="K144" s="663"/>
      <c r="L144" s="663"/>
      <c r="M144" s="663"/>
      <c r="N144" s="663"/>
      <c r="O144" s="663"/>
      <c r="P144" s="663"/>
      <c r="Q144" s="663"/>
      <c r="R144" s="663"/>
      <c r="S144" s="663"/>
      <c r="T144" s="663"/>
      <c r="U144" s="663"/>
      <c r="V144" s="663"/>
      <c r="W144" s="663"/>
      <c r="X144" s="663"/>
      <c r="Y144" s="663"/>
      <c r="Z144" s="663"/>
    </row>
    <row r="145" spans="2:26">
      <c r="B145" s="265"/>
      <c r="D145" s="221"/>
      <c r="E145" s="265"/>
      <c r="F145" s="277"/>
      <c r="G145" s="236"/>
      <c r="H145" s="236"/>
      <c r="I145" s="663"/>
      <c r="J145" s="663"/>
      <c r="K145" s="663"/>
      <c r="L145" s="663"/>
      <c r="M145" s="663"/>
      <c r="N145" s="663"/>
      <c r="O145" s="663"/>
      <c r="P145" s="663"/>
      <c r="Q145" s="663"/>
      <c r="R145" s="663"/>
      <c r="S145" s="663"/>
      <c r="T145" s="663"/>
      <c r="U145" s="663"/>
      <c r="V145" s="663"/>
      <c r="W145" s="663"/>
      <c r="X145" s="663"/>
      <c r="Y145" s="663"/>
      <c r="Z145" s="663"/>
    </row>
    <row r="146" spans="2:26">
      <c r="B146" s="265"/>
      <c r="D146" s="221"/>
      <c r="E146" s="265"/>
      <c r="F146" s="277"/>
      <c r="G146" s="236"/>
      <c r="H146" s="236"/>
      <c r="I146" s="663"/>
      <c r="J146" s="663"/>
      <c r="K146" s="663"/>
      <c r="L146" s="663"/>
      <c r="M146" s="663"/>
      <c r="N146" s="663"/>
      <c r="O146" s="663"/>
      <c r="P146" s="663"/>
      <c r="Q146" s="663"/>
      <c r="R146" s="663"/>
      <c r="S146" s="663"/>
      <c r="T146" s="663"/>
      <c r="U146" s="663"/>
      <c r="V146" s="663"/>
      <c r="W146" s="663"/>
      <c r="X146" s="663"/>
      <c r="Y146" s="663"/>
      <c r="Z146" s="663"/>
    </row>
    <row r="147" spans="2:26">
      <c r="B147" s="265"/>
      <c r="D147" s="221"/>
      <c r="E147" s="265"/>
      <c r="F147" s="277"/>
      <c r="G147" s="236"/>
      <c r="H147" s="236"/>
      <c r="I147" s="663"/>
      <c r="J147" s="663"/>
      <c r="K147" s="663"/>
      <c r="L147" s="663"/>
      <c r="M147" s="663"/>
      <c r="N147" s="663"/>
      <c r="O147" s="663"/>
      <c r="P147" s="663"/>
      <c r="Q147" s="663"/>
      <c r="R147" s="663"/>
      <c r="S147" s="663"/>
      <c r="T147" s="663"/>
      <c r="U147" s="663"/>
      <c r="V147" s="663"/>
      <c r="W147" s="663"/>
      <c r="X147" s="663"/>
      <c r="Y147" s="663"/>
      <c r="Z147" s="663"/>
    </row>
    <row r="148" spans="2:26">
      <c r="B148" s="265"/>
      <c r="D148" s="221"/>
      <c r="F148" s="277"/>
      <c r="G148" s="236"/>
      <c r="H148" s="236"/>
      <c r="I148" s="663"/>
      <c r="J148" s="663"/>
      <c r="K148" s="663"/>
      <c r="L148" s="663"/>
      <c r="M148" s="663"/>
      <c r="N148" s="663"/>
      <c r="O148" s="663"/>
      <c r="P148" s="663"/>
      <c r="Q148" s="663"/>
      <c r="R148" s="663"/>
      <c r="S148" s="663"/>
      <c r="T148" s="663"/>
      <c r="U148" s="663"/>
      <c r="V148" s="663"/>
      <c r="W148" s="663"/>
      <c r="X148" s="663"/>
      <c r="Y148" s="663"/>
      <c r="Z148" s="663"/>
    </row>
    <row r="149" spans="2:26">
      <c r="B149" s="265"/>
      <c r="D149" s="221"/>
      <c r="F149" s="277"/>
      <c r="G149" s="236"/>
      <c r="H149" s="236"/>
      <c r="I149" s="663"/>
      <c r="J149" s="663"/>
      <c r="K149" s="663"/>
      <c r="L149" s="663"/>
      <c r="M149" s="663"/>
      <c r="N149" s="663"/>
      <c r="O149" s="663"/>
      <c r="P149" s="663"/>
      <c r="Q149" s="663"/>
      <c r="R149" s="663"/>
      <c r="S149" s="663"/>
      <c r="T149" s="663"/>
      <c r="U149" s="663"/>
      <c r="V149" s="663"/>
      <c r="W149" s="663"/>
      <c r="X149" s="663"/>
      <c r="Y149" s="663"/>
      <c r="Z149" s="663"/>
    </row>
    <row r="150" spans="2:26">
      <c r="B150" s="265"/>
      <c r="D150" s="221"/>
      <c r="F150" s="277"/>
      <c r="G150" s="236"/>
      <c r="H150" s="236"/>
      <c r="I150" s="663"/>
      <c r="J150" s="663"/>
      <c r="K150" s="663"/>
      <c r="L150" s="663"/>
      <c r="M150" s="663"/>
      <c r="N150" s="663"/>
      <c r="O150" s="663"/>
      <c r="P150" s="663"/>
      <c r="Q150" s="663"/>
      <c r="R150" s="663"/>
      <c r="S150" s="663"/>
      <c r="T150" s="663"/>
      <c r="U150" s="663"/>
      <c r="V150" s="663"/>
      <c r="W150" s="663"/>
      <c r="X150" s="663"/>
      <c r="Y150" s="663"/>
      <c r="Z150" s="663"/>
    </row>
    <row r="151" spans="2:26">
      <c r="B151" s="265"/>
      <c r="D151" s="221"/>
      <c r="F151" s="277"/>
      <c r="G151" s="236"/>
      <c r="H151" s="236"/>
      <c r="I151" s="663"/>
      <c r="J151" s="663"/>
      <c r="K151" s="663"/>
      <c r="L151" s="663"/>
      <c r="M151" s="663"/>
      <c r="N151" s="663"/>
      <c r="O151" s="663"/>
      <c r="P151" s="663"/>
      <c r="Q151" s="663"/>
      <c r="R151" s="663"/>
      <c r="S151" s="663"/>
      <c r="T151" s="663"/>
      <c r="U151" s="663"/>
      <c r="V151" s="663"/>
      <c r="W151" s="663"/>
      <c r="X151" s="663"/>
      <c r="Y151" s="663"/>
      <c r="Z151" s="663"/>
    </row>
    <row r="152" spans="2:26">
      <c r="B152" s="265"/>
      <c r="D152" s="221"/>
      <c r="F152" s="277"/>
      <c r="G152" s="236"/>
      <c r="H152" s="236"/>
      <c r="I152" s="663"/>
      <c r="J152" s="663"/>
      <c r="K152" s="663"/>
      <c r="L152" s="663"/>
      <c r="M152" s="663"/>
      <c r="N152" s="663"/>
      <c r="O152" s="663"/>
      <c r="P152" s="663"/>
      <c r="Q152" s="663"/>
      <c r="R152" s="663"/>
      <c r="S152" s="663"/>
      <c r="T152" s="663"/>
      <c r="U152" s="663"/>
      <c r="V152" s="663"/>
      <c r="W152" s="663"/>
      <c r="X152" s="663"/>
      <c r="Y152" s="663"/>
      <c r="Z152" s="663"/>
    </row>
    <row r="153" spans="2:26">
      <c r="B153" s="265"/>
      <c r="D153" s="221"/>
      <c r="F153" s="277"/>
      <c r="G153" s="236"/>
      <c r="H153" s="236"/>
      <c r="I153" s="663"/>
      <c r="J153" s="663"/>
      <c r="K153" s="663"/>
      <c r="L153" s="663"/>
      <c r="M153" s="663"/>
      <c r="N153" s="663"/>
      <c r="O153" s="663"/>
      <c r="P153" s="663"/>
      <c r="Q153" s="663"/>
      <c r="R153" s="663"/>
      <c r="S153" s="663"/>
      <c r="T153" s="663"/>
      <c r="U153" s="663"/>
      <c r="V153" s="663"/>
      <c r="W153" s="663"/>
      <c r="X153" s="663"/>
      <c r="Y153" s="663"/>
      <c r="Z153" s="663"/>
    </row>
    <row r="154" spans="2:26">
      <c r="B154" s="265"/>
      <c r="D154" s="221"/>
      <c r="F154" s="277"/>
      <c r="G154" s="236"/>
      <c r="H154" s="236"/>
      <c r="I154" s="663"/>
      <c r="J154" s="663"/>
      <c r="K154" s="663"/>
      <c r="L154" s="663"/>
      <c r="M154" s="663"/>
      <c r="N154" s="663"/>
      <c r="O154" s="663"/>
      <c r="P154" s="663"/>
      <c r="Q154" s="663"/>
      <c r="R154" s="663"/>
      <c r="S154" s="663"/>
      <c r="T154" s="663"/>
      <c r="U154" s="663"/>
      <c r="V154" s="663"/>
      <c r="W154" s="663"/>
      <c r="X154" s="663"/>
      <c r="Y154" s="663"/>
      <c r="Z154" s="663"/>
    </row>
    <row r="155" spans="2:26">
      <c r="B155" s="265"/>
      <c r="D155" s="221"/>
      <c r="F155" s="277"/>
      <c r="G155" s="236"/>
      <c r="H155" s="236"/>
      <c r="I155" s="663"/>
      <c r="J155" s="663"/>
      <c r="K155" s="663"/>
      <c r="L155" s="663"/>
      <c r="M155" s="663"/>
      <c r="N155" s="663"/>
      <c r="O155" s="663"/>
      <c r="P155" s="663"/>
      <c r="Q155" s="663"/>
      <c r="R155" s="663"/>
      <c r="S155" s="663"/>
      <c r="T155" s="663"/>
      <c r="U155" s="663"/>
      <c r="V155" s="663"/>
      <c r="W155" s="663"/>
      <c r="X155" s="663"/>
      <c r="Y155" s="663"/>
      <c r="Z155" s="663"/>
    </row>
    <row r="156" spans="2:26">
      <c r="B156" s="265"/>
      <c r="D156" s="221"/>
      <c r="F156" s="277"/>
      <c r="G156" s="236"/>
      <c r="H156" s="236"/>
      <c r="I156" s="663"/>
      <c r="J156" s="663"/>
      <c r="K156" s="663"/>
      <c r="L156" s="663"/>
      <c r="M156" s="663"/>
      <c r="N156" s="663"/>
      <c r="O156" s="663"/>
      <c r="P156" s="663"/>
      <c r="Q156" s="663"/>
      <c r="R156" s="663"/>
      <c r="S156" s="663"/>
      <c r="T156" s="663"/>
      <c r="U156" s="663"/>
      <c r="V156" s="663"/>
      <c r="W156" s="663"/>
      <c r="X156" s="663"/>
      <c r="Y156" s="663"/>
      <c r="Z156" s="663"/>
    </row>
    <row r="157" spans="2:26">
      <c r="B157" s="265"/>
      <c r="D157" s="221"/>
      <c r="F157" s="277"/>
      <c r="G157" s="236"/>
      <c r="H157" s="236"/>
      <c r="I157" s="663"/>
      <c r="J157" s="663"/>
      <c r="K157" s="663"/>
      <c r="L157" s="663"/>
      <c r="M157" s="663"/>
      <c r="N157" s="663"/>
      <c r="O157" s="663"/>
      <c r="P157" s="663"/>
      <c r="Q157" s="663"/>
      <c r="R157" s="663"/>
      <c r="S157" s="663"/>
      <c r="T157" s="663"/>
      <c r="U157" s="663"/>
      <c r="V157" s="663"/>
      <c r="W157" s="663"/>
      <c r="X157" s="663"/>
      <c r="Y157" s="663"/>
      <c r="Z157" s="663"/>
    </row>
    <row r="158" spans="2:26">
      <c r="B158" s="265"/>
      <c r="D158" s="221"/>
      <c r="F158" s="277"/>
      <c r="G158" s="236"/>
      <c r="H158" s="236"/>
      <c r="I158" s="663"/>
      <c r="J158" s="663"/>
      <c r="K158" s="663"/>
      <c r="L158" s="663"/>
      <c r="M158" s="663"/>
      <c r="N158" s="663"/>
      <c r="O158" s="663"/>
      <c r="P158" s="663"/>
      <c r="Q158" s="663"/>
      <c r="R158" s="663"/>
      <c r="S158" s="663"/>
      <c r="T158" s="663"/>
      <c r="U158" s="663"/>
      <c r="V158" s="663"/>
      <c r="W158" s="663"/>
      <c r="X158" s="663"/>
      <c r="Y158" s="663"/>
      <c r="Z158" s="663"/>
    </row>
    <row r="159" spans="2:26">
      <c r="B159" s="265"/>
      <c r="D159" s="221"/>
      <c r="F159" s="277"/>
      <c r="G159" s="236"/>
      <c r="H159" s="236"/>
      <c r="I159" s="663"/>
      <c r="J159" s="663"/>
      <c r="K159" s="663"/>
      <c r="L159" s="663"/>
      <c r="M159" s="663"/>
      <c r="N159" s="663"/>
      <c r="O159" s="663"/>
      <c r="P159" s="663"/>
      <c r="Q159" s="663"/>
      <c r="R159" s="663"/>
      <c r="S159" s="663"/>
      <c r="T159" s="663"/>
      <c r="U159" s="663"/>
      <c r="V159" s="663"/>
      <c r="W159" s="663"/>
      <c r="X159" s="663"/>
      <c r="Y159" s="663"/>
      <c r="Z159" s="663"/>
    </row>
    <row r="160" spans="2:26">
      <c r="B160" s="265"/>
      <c r="D160" s="221"/>
      <c r="F160" s="277"/>
      <c r="G160" s="236"/>
      <c r="H160" s="236"/>
      <c r="I160" s="663"/>
      <c r="J160" s="663"/>
      <c r="K160" s="663"/>
      <c r="L160" s="663"/>
      <c r="M160" s="663"/>
      <c r="N160" s="663"/>
      <c r="O160" s="663"/>
      <c r="P160" s="663"/>
      <c r="Q160" s="663"/>
      <c r="R160" s="663"/>
      <c r="S160" s="663"/>
      <c r="T160" s="663"/>
      <c r="U160" s="663"/>
      <c r="V160" s="663"/>
      <c r="W160" s="663"/>
      <c r="X160" s="663"/>
      <c r="Y160" s="663"/>
      <c r="Z160" s="663"/>
    </row>
    <row r="161" spans="2:26">
      <c r="B161" s="265"/>
      <c r="D161" s="221"/>
      <c r="F161" s="277"/>
      <c r="G161" s="236"/>
      <c r="H161" s="236"/>
      <c r="I161" s="663"/>
      <c r="J161" s="663"/>
      <c r="K161" s="663"/>
      <c r="L161" s="663"/>
      <c r="M161" s="663"/>
      <c r="N161" s="663"/>
      <c r="O161" s="663"/>
      <c r="P161" s="663"/>
      <c r="Q161" s="663"/>
      <c r="R161" s="663"/>
      <c r="S161" s="663"/>
      <c r="T161" s="663"/>
      <c r="U161" s="663"/>
      <c r="V161" s="663"/>
      <c r="W161" s="663"/>
      <c r="X161" s="663"/>
      <c r="Y161" s="663"/>
      <c r="Z161" s="663"/>
    </row>
    <row r="162" spans="2:26">
      <c r="B162" s="265"/>
      <c r="D162" s="221"/>
      <c r="F162" s="277"/>
      <c r="G162" s="236"/>
      <c r="H162" s="236"/>
      <c r="I162" s="663"/>
      <c r="J162" s="663"/>
      <c r="K162" s="663"/>
      <c r="L162" s="663"/>
      <c r="M162" s="663"/>
      <c r="N162" s="663"/>
      <c r="O162" s="663"/>
      <c r="P162" s="663"/>
      <c r="Q162" s="663"/>
      <c r="R162" s="663"/>
      <c r="S162" s="663"/>
      <c r="T162" s="663"/>
      <c r="U162" s="663"/>
      <c r="V162" s="663"/>
      <c r="W162" s="663"/>
      <c r="X162" s="663"/>
      <c r="Y162" s="663"/>
      <c r="Z162" s="663"/>
    </row>
    <row r="163" spans="2:26">
      <c r="B163" s="265"/>
      <c r="D163" s="221"/>
      <c r="F163" s="277"/>
      <c r="G163" s="236"/>
      <c r="H163" s="236"/>
      <c r="I163" s="663"/>
      <c r="J163" s="663"/>
      <c r="K163" s="663"/>
      <c r="L163" s="663"/>
      <c r="M163" s="663"/>
      <c r="N163" s="663"/>
      <c r="O163" s="663"/>
      <c r="P163" s="663"/>
      <c r="Q163" s="663"/>
      <c r="R163" s="663"/>
      <c r="S163" s="663"/>
      <c r="T163" s="663"/>
      <c r="U163" s="663"/>
      <c r="V163" s="663"/>
      <c r="W163" s="663"/>
      <c r="X163" s="663"/>
      <c r="Y163" s="663"/>
      <c r="Z163" s="663"/>
    </row>
    <row r="164" spans="2:26">
      <c r="B164" s="265"/>
      <c r="D164" s="221"/>
      <c r="F164" s="277"/>
      <c r="G164" s="236"/>
      <c r="H164" s="236"/>
      <c r="I164" s="663"/>
      <c r="J164" s="663"/>
      <c r="K164" s="663"/>
      <c r="L164" s="663"/>
      <c r="M164" s="663"/>
      <c r="N164" s="663"/>
      <c r="O164" s="663"/>
      <c r="P164" s="663"/>
      <c r="Q164" s="663"/>
      <c r="R164" s="663"/>
      <c r="S164" s="663"/>
      <c r="T164" s="663"/>
      <c r="U164" s="663"/>
      <c r="V164" s="663"/>
      <c r="W164" s="663"/>
      <c r="X164" s="663"/>
      <c r="Y164" s="663"/>
      <c r="Z164" s="663"/>
    </row>
    <row r="165" spans="2:26">
      <c r="B165" s="265"/>
      <c r="D165" s="221"/>
      <c r="F165" s="277"/>
      <c r="G165" s="236"/>
      <c r="H165" s="236"/>
      <c r="I165" s="663"/>
      <c r="J165" s="663"/>
      <c r="K165" s="663"/>
      <c r="L165" s="663"/>
      <c r="M165" s="663"/>
      <c r="N165" s="663"/>
      <c r="O165" s="663"/>
      <c r="P165" s="663"/>
      <c r="Q165" s="663"/>
      <c r="R165" s="663"/>
      <c r="S165" s="663"/>
      <c r="T165" s="663"/>
      <c r="U165" s="663"/>
      <c r="V165" s="663"/>
      <c r="W165" s="663"/>
      <c r="X165" s="663"/>
      <c r="Y165" s="663"/>
      <c r="Z165" s="663"/>
    </row>
    <row r="166" spans="2:26">
      <c r="B166" s="265"/>
      <c r="D166" s="221"/>
      <c r="F166" s="277"/>
      <c r="G166" s="236"/>
      <c r="H166" s="236"/>
      <c r="I166" s="663"/>
      <c r="J166" s="663"/>
      <c r="K166" s="663"/>
      <c r="L166" s="663"/>
      <c r="M166" s="663"/>
      <c r="N166" s="663"/>
      <c r="O166" s="663"/>
      <c r="P166" s="663"/>
      <c r="Q166" s="663"/>
      <c r="R166" s="663"/>
      <c r="S166" s="663"/>
      <c r="T166" s="663"/>
      <c r="U166" s="663"/>
      <c r="V166" s="663"/>
      <c r="W166" s="663"/>
      <c r="X166" s="663"/>
      <c r="Y166" s="663"/>
      <c r="Z166" s="663"/>
    </row>
    <row r="167" spans="2:26">
      <c r="B167" s="265"/>
      <c r="D167" s="221"/>
      <c r="F167" s="277"/>
      <c r="G167" s="236"/>
      <c r="H167" s="236"/>
      <c r="I167" s="663"/>
      <c r="J167" s="663"/>
      <c r="K167" s="663"/>
      <c r="L167" s="663"/>
      <c r="M167" s="663"/>
      <c r="N167" s="663"/>
      <c r="O167" s="663"/>
      <c r="P167" s="663"/>
      <c r="Q167" s="663"/>
      <c r="R167" s="663"/>
      <c r="S167" s="663"/>
      <c r="T167" s="663"/>
      <c r="U167" s="663"/>
      <c r="V167" s="663"/>
      <c r="W167" s="663"/>
      <c r="X167" s="663"/>
      <c r="Y167" s="663"/>
      <c r="Z167" s="663"/>
    </row>
    <row r="168" spans="2:26">
      <c r="B168" s="265"/>
      <c r="D168" s="221"/>
      <c r="F168" s="277"/>
      <c r="G168" s="236"/>
      <c r="H168" s="236"/>
      <c r="I168" s="663"/>
      <c r="J168" s="663"/>
      <c r="K168" s="663"/>
      <c r="L168" s="663"/>
      <c r="M168" s="663"/>
      <c r="N168" s="663"/>
      <c r="O168" s="663"/>
      <c r="P168" s="663"/>
      <c r="Q168" s="663"/>
      <c r="R168" s="663"/>
      <c r="S168" s="663"/>
      <c r="T168" s="663"/>
      <c r="U168" s="663"/>
      <c r="V168" s="663"/>
      <c r="W168" s="663"/>
      <c r="X168" s="663"/>
      <c r="Y168" s="663"/>
      <c r="Z168" s="663"/>
    </row>
    <row r="169" spans="2:26">
      <c r="B169" s="265"/>
      <c r="D169" s="221"/>
      <c r="F169" s="277"/>
      <c r="G169" s="236"/>
      <c r="H169" s="236"/>
      <c r="I169" s="663"/>
      <c r="J169" s="663"/>
      <c r="K169" s="663"/>
      <c r="L169" s="663"/>
      <c r="M169" s="663"/>
      <c r="N169" s="663"/>
      <c r="O169" s="663"/>
      <c r="P169" s="663"/>
      <c r="Q169" s="663"/>
      <c r="R169" s="663"/>
      <c r="S169" s="663"/>
      <c r="T169" s="663"/>
      <c r="U169" s="663"/>
      <c r="V169" s="663"/>
      <c r="W169" s="663"/>
      <c r="X169" s="663"/>
      <c r="Y169" s="663"/>
      <c r="Z169" s="663"/>
    </row>
    <row r="170" spans="2:26">
      <c r="B170" s="265"/>
      <c r="D170" s="221"/>
      <c r="F170" s="277"/>
      <c r="G170" s="236"/>
      <c r="H170" s="236"/>
      <c r="I170" s="663"/>
      <c r="J170" s="663"/>
      <c r="K170" s="663"/>
      <c r="L170" s="663"/>
      <c r="M170" s="663"/>
      <c r="N170" s="663"/>
      <c r="O170" s="663"/>
      <c r="P170" s="663"/>
      <c r="Q170" s="663"/>
      <c r="R170" s="663"/>
      <c r="S170" s="663"/>
      <c r="T170" s="663"/>
      <c r="U170" s="663"/>
      <c r="V170" s="663"/>
      <c r="W170" s="663"/>
      <c r="X170" s="663"/>
      <c r="Y170" s="663"/>
      <c r="Z170" s="663"/>
    </row>
    <row r="171" spans="2:26">
      <c r="B171" s="265"/>
      <c r="D171" s="221"/>
      <c r="F171" s="277"/>
      <c r="G171" s="236"/>
      <c r="H171" s="236"/>
      <c r="I171" s="663"/>
      <c r="J171" s="663"/>
      <c r="K171" s="663"/>
      <c r="L171" s="663"/>
      <c r="M171" s="663"/>
      <c r="N171" s="663"/>
      <c r="O171" s="663"/>
      <c r="P171" s="663"/>
      <c r="Q171" s="663"/>
      <c r="R171" s="663"/>
      <c r="S171" s="663"/>
      <c r="T171" s="663"/>
      <c r="U171" s="663"/>
      <c r="V171" s="663"/>
      <c r="W171" s="663"/>
      <c r="X171" s="663"/>
      <c r="Y171" s="663"/>
      <c r="Z171" s="663"/>
    </row>
    <row r="172" spans="2:26">
      <c r="B172" s="265"/>
      <c r="D172" s="221"/>
      <c r="F172" s="277"/>
      <c r="G172" s="236"/>
      <c r="H172" s="236"/>
      <c r="I172" s="663"/>
      <c r="J172" s="663"/>
      <c r="K172" s="663"/>
      <c r="L172" s="663"/>
      <c r="M172" s="663"/>
      <c r="N172" s="663"/>
      <c r="O172" s="663"/>
      <c r="P172" s="663"/>
      <c r="Q172" s="663"/>
      <c r="R172" s="663"/>
      <c r="S172" s="663"/>
      <c r="T172" s="663"/>
      <c r="U172" s="663"/>
      <c r="V172" s="663"/>
      <c r="W172" s="663"/>
      <c r="X172" s="663"/>
      <c r="Y172" s="663"/>
      <c r="Z172" s="663"/>
    </row>
    <row r="173" spans="2:26">
      <c r="B173" s="265"/>
      <c r="D173" s="221"/>
      <c r="F173" s="277"/>
      <c r="G173" s="236"/>
      <c r="H173" s="236"/>
      <c r="I173" s="663"/>
      <c r="J173" s="663"/>
      <c r="K173" s="663"/>
      <c r="L173" s="663"/>
      <c r="M173" s="663"/>
      <c r="N173" s="663"/>
      <c r="O173" s="663"/>
      <c r="P173" s="663"/>
      <c r="Q173" s="663"/>
      <c r="R173" s="663"/>
      <c r="S173" s="663"/>
      <c r="T173" s="663"/>
      <c r="U173" s="663"/>
      <c r="V173" s="663"/>
      <c r="W173" s="663"/>
      <c r="X173" s="663"/>
      <c r="Y173" s="663"/>
      <c r="Z173" s="663"/>
    </row>
    <row r="174" spans="2:26">
      <c r="B174" s="265"/>
      <c r="D174" s="221"/>
      <c r="F174" s="277"/>
      <c r="G174" s="236"/>
      <c r="H174" s="236"/>
      <c r="I174" s="663"/>
      <c r="J174" s="663"/>
      <c r="K174" s="663"/>
      <c r="L174" s="663"/>
      <c r="M174" s="663"/>
      <c r="N174" s="663"/>
      <c r="O174" s="663"/>
      <c r="P174" s="663"/>
      <c r="Q174" s="663"/>
      <c r="R174" s="663"/>
      <c r="S174" s="663"/>
      <c r="T174" s="663"/>
      <c r="U174" s="663"/>
      <c r="V174" s="663"/>
      <c r="W174" s="663"/>
      <c r="X174" s="663"/>
      <c r="Y174" s="663"/>
      <c r="Z174" s="663"/>
    </row>
    <row r="175" spans="2:26">
      <c r="B175" s="265"/>
      <c r="D175" s="221"/>
      <c r="F175" s="277"/>
      <c r="G175" s="236"/>
      <c r="H175" s="236"/>
      <c r="I175" s="663"/>
      <c r="J175" s="663"/>
      <c r="K175" s="663"/>
      <c r="L175" s="663"/>
      <c r="M175" s="663"/>
      <c r="N175" s="663"/>
      <c r="O175" s="663"/>
      <c r="P175" s="663"/>
      <c r="Q175" s="663"/>
      <c r="R175" s="663"/>
      <c r="S175" s="663"/>
      <c r="T175" s="663"/>
      <c r="U175" s="663"/>
      <c r="V175" s="663"/>
      <c r="W175" s="663"/>
      <c r="X175" s="663"/>
      <c r="Y175" s="663"/>
      <c r="Z175" s="663"/>
    </row>
    <row r="176" spans="2:26">
      <c r="B176" s="265"/>
      <c r="D176" s="221"/>
      <c r="F176" s="277"/>
      <c r="G176" s="236"/>
      <c r="H176" s="236"/>
      <c r="I176" s="663"/>
      <c r="J176" s="663"/>
      <c r="K176" s="663"/>
      <c r="L176" s="663"/>
      <c r="M176" s="663"/>
      <c r="N176" s="663"/>
      <c r="O176" s="663"/>
      <c r="P176" s="663"/>
      <c r="Q176" s="663"/>
      <c r="R176" s="663"/>
      <c r="S176" s="663"/>
      <c r="T176" s="663"/>
      <c r="U176" s="663"/>
      <c r="V176" s="663"/>
      <c r="W176" s="663"/>
      <c r="X176" s="663"/>
      <c r="Y176" s="663"/>
      <c r="Z176" s="663"/>
    </row>
    <row r="177" spans="2:26">
      <c r="B177" s="265"/>
      <c r="D177" s="221"/>
      <c r="F177" s="277"/>
      <c r="G177" s="236"/>
      <c r="H177" s="236"/>
      <c r="I177" s="663"/>
      <c r="J177" s="663"/>
      <c r="K177" s="663"/>
      <c r="L177" s="663"/>
      <c r="M177" s="663"/>
      <c r="N177" s="663"/>
      <c r="O177" s="663"/>
      <c r="P177" s="663"/>
      <c r="Q177" s="663"/>
      <c r="R177" s="663"/>
      <c r="S177" s="663"/>
      <c r="T177" s="663"/>
      <c r="U177" s="663"/>
      <c r="V177" s="663"/>
      <c r="W177" s="663"/>
      <c r="X177" s="663"/>
      <c r="Y177" s="663"/>
      <c r="Z177" s="663"/>
    </row>
    <row r="178" spans="2:26">
      <c r="B178" s="265"/>
      <c r="D178" s="221"/>
      <c r="F178" s="277"/>
      <c r="G178" s="236"/>
      <c r="H178" s="236"/>
      <c r="I178" s="663"/>
      <c r="J178" s="663"/>
      <c r="K178" s="663"/>
      <c r="L178" s="663"/>
      <c r="M178" s="663"/>
      <c r="N178" s="663"/>
      <c r="O178" s="663"/>
      <c r="P178" s="663"/>
      <c r="Q178" s="663"/>
      <c r="R178" s="663"/>
      <c r="S178" s="663"/>
      <c r="T178" s="663"/>
      <c r="U178" s="663"/>
      <c r="V178" s="663"/>
      <c r="W178" s="663"/>
      <c r="X178" s="663"/>
      <c r="Y178" s="663"/>
      <c r="Z178" s="663"/>
    </row>
    <row r="179" spans="2:26">
      <c r="B179" s="265"/>
      <c r="D179" s="221"/>
      <c r="F179" s="277"/>
      <c r="G179" s="236"/>
      <c r="H179" s="236"/>
      <c r="I179" s="663"/>
      <c r="J179" s="663"/>
      <c r="K179" s="663"/>
      <c r="L179" s="663"/>
      <c r="M179" s="663"/>
      <c r="N179" s="663"/>
      <c r="O179" s="663"/>
      <c r="P179" s="663"/>
      <c r="Q179" s="663"/>
      <c r="R179" s="663"/>
      <c r="S179" s="663"/>
      <c r="T179" s="663"/>
      <c r="U179" s="663"/>
      <c r="V179" s="663"/>
      <c r="W179" s="663"/>
      <c r="X179" s="663"/>
      <c r="Y179" s="663"/>
      <c r="Z179" s="663"/>
    </row>
    <row r="180" spans="2:26">
      <c r="B180" s="265"/>
      <c r="D180" s="221"/>
      <c r="F180" s="277"/>
      <c r="G180" s="236"/>
      <c r="H180" s="236"/>
      <c r="I180" s="663"/>
      <c r="J180" s="663"/>
      <c r="K180" s="663"/>
      <c r="L180" s="663"/>
      <c r="M180" s="663"/>
      <c r="N180" s="663"/>
      <c r="O180" s="663"/>
      <c r="P180" s="663"/>
      <c r="Q180" s="663"/>
      <c r="R180" s="663"/>
      <c r="S180" s="663"/>
      <c r="T180" s="663"/>
      <c r="U180" s="663"/>
      <c r="V180" s="663"/>
      <c r="W180" s="663"/>
      <c r="X180" s="663"/>
      <c r="Y180" s="663"/>
      <c r="Z180" s="663"/>
    </row>
    <row r="181" spans="2:26">
      <c r="B181" s="265"/>
      <c r="D181" s="221"/>
      <c r="F181" s="277"/>
      <c r="G181" s="236"/>
      <c r="H181" s="236"/>
      <c r="I181" s="663"/>
      <c r="J181" s="663"/>
      <c r="K181" s="663"/>
      <c r="L181" s="663"/>
      <c r="M181" s="663"/>
      <c r="N181" s="663"/>
      <c r="O181" s="663"/>
      <c r="P181" s="663"/>
      <c r="Q181" s="663"/>
      <c r="R181" s="663"/>
      <c r="S181" s="663"/>
      <c r="T181" s="663"/>
      <c r="U181" s="663"/>
      <c r="V181" s="663"/>
      <c r="W181" s="663"/>
      <c r="X181" s="663"/>
      <c r="Y181" s="663"/>
      <c r="Z181" s="663"/>
    </row>
    <row r="182" spans="2:26">
      <c r="B182" s="265"/>
      <c r="D182" s="221"/>
      <c r="F182" s="277"/>
      <c r="G182" s="236"/>
      <c r="H182" s="236"/>
      <c r="I182" s="663"/>
      <c r="J182" s="663"/>
      <c r="K182" s="663"/>
      <c r="L182" s="663"/>
      <c r="M182" s="663"/>
      <c r="N182" s="663"/>
      <c r="O182" s="663"/>
      <c r="P182" s="663"/>
      <c r="Q182" s="663"/>
      <c r="R182" s="663"/>
      <c r="S182" s="663"/>
      <c r="T182" s="663"/>
      <c r="U182" s="663"/>
      <c r="V182" s="663"/>
      <c r="W182" s="663"/>
      <c r="X182" s="663"/>
      <c r="Y182" s="663"/>
      <c r="Z182" s="663"/>
    </row>
    <row r="183" spans="2:26">
      <c r="B183" s="265"/>
      <c r="D183" s="221"/>
      <c r="F183" s="277"/>
      <c r="G183" s="236"/>
      <c r="H183" s="236"/>
      <c r="I183" s="663"/>
      <c r="J183" s="663"/>
      <c r="K183" s="663"/>
      <c r="L183" s="663"/>
      <c r="M183" s="663"/>
      <c r="N183" s="663"/>
      <c r="O183" s="663"/>
      <c r="P183" s="663"/>
      <c r="Q183" s="663"/>
      <c r="R183" s="663"/>
      <c r="S183" s="663"/>
      <c r="T183" s="663"/>
      <c r="U183" s="663"/>
      <c r="V183" s="663"/>
      <c r="W183" s="663"/>
      <c r="X183" s="663"/>
      <c r="Y183" s="663"/>
      <c r="Z183" s="663"/>
    </row>
    <row r="184" spans="2:26">
      <c r="B184" s="265"/>
      <c r="D184" s="221"/>
      <c r="F184" s="277"/>
      <c r="G184" s="236"/>
      <c r="H184" s="236"/>
      <c r="I184" s="663"/>
      <c r="J184" s="663"/>
      <c r="K184" s="663"/>
      <c r="L184" s="663"/>
      <c r="M184" s="663"/>
      <c r="N184" s="663"/>
      <c r="O184" s="663"/>
      <c r="P184" s="663"/>
      <c r="Q184" s="663"/>
      <c r="R184" s="663"/>
      <c r="S184" s="663"/>
      <c r="T184" s="663"/>
      <c r="U184" s="663"/>
      <c r="V184" s="663"/>
      <c r="W184" s="663"/>
      <c r="X184" s="663"/>
      <c r="Y184" s="663"/>
      <c r="Z184" s="663"/>
    </row>
    <row r="185" spans="2:26">
      <c r="B185" s="265"/>
      <c r="D185" s="221"/>
      <c r="F185" s="277"/>
      <c r="G185" s="236"/>
      <c r="H185" s="236"/>
      <c r="I185" s="663"/>
      <c r="J185" s="663"/>
      <c r="K185" s="663"/>
      <c r="L185" s="663"/>
      <c r="M185" s="663"/>
      <c r="N185" s="663"/>
      <c r="O185" s="663"/>
      <c r="P185" s="663"/>
      <c r="Q185" s="663"/>
      <c r="R185" s="663"/>
      <c r="S185" s="663"/>
      <c r="T185" s="663"/>
      <c r="U185" s="663"/>
      <c r="V185" s="663"/>
      <c r="W185" s="663"/>
      <c r="X185" s="663"/>
      <c r="Y185" s="663"/>
      <c r="Z185" s="663"/>
    </row>
    <row r="186" spans="2:26">
      <c r="B186" s="265"/>
      <c r="D186" s="221"/>
      <c r="F186" s="277"/>
      <c r="G186" s="236"/>
      <c r="H186" s="236"/>
      <c r="I186" s="663"/>
      <c r="J186" s="663"/>
      <c r="K186" s="663"/>
      <c r="L186" s="663"/>
      <c r="M186" s="663"/>
      <c r="N186" s="663"/>
      <c r="O186" s="663"/>
      <c r="P186" s="663"/>
      <c r="Q186" s="663"/>
      <c r="R186" s="663"/>
      <c r="S186" s="663"/>
      <c r="T186" s="663"/>
      <c r="U186" s="663"/>
      <c r="V186" s="663"/>
      <c r="W186" s="663"/>
      <c r="X186" s="663"/>
      <c r="Y186" s="663"/>
      <c r="Z186" s="663"/>
    </row>
    <row r="187" spans="2:26">
      <c r="B187" s="265"/>
      <c r="D187" s="221"/>
      <c r="F187" s="277"/>
      <c r="G187" s="236"/>
      <c r="H187" s="236"/>
      <c r="I187" s="663"/>
      <c r="J187" s="663"/>
      <c r="K187" s="663"/>
      <c r="L187" s="663"/>
      <c r="M187" s="663"/>
      <c r="N187" s="663"/>
      <c r="O187" s="663"/>
      <c r="P187" s="663"/>
      <c r="Q187" s="663"/>
      <c r="R187" s="663"/>
      <c r="S187" s="663"/>
      <c r="T187" s="663"/>
      <c r="U187" s="663"/>
      <c r="V187" s="663"/>
      <c r="W187" s="663"/>
      <c r="X187" s="663"/>
      <c r="Y187" s="663"/>
      <c r="Z187" s="663"/>
    </row>
    <row r="188" spans="2:26">
      <c r="B188" s="265"/>
      <c r="D188" s="221"/>
      <c r="F188" s="277"/>
      <c r="G188" s="236"/>
      <c r="H188" s="236"/>
      <c r="I188" s="663"/>
      <c r="J188" s="663"/>
      <c r="K188" s="663"/>
      <c r="L188" s="663"/>
      <c r="M188" s="663"/>
      <c r="N188" s="663"/>
      <c r="O188" s="663"/>
      <c r="P188" s="663"/>
      <c r="Q188" s="663"/>
      <c r="R188" s="663"/>
      <c r="S188" s="663"/>
      <c r="T188" s="663"/>
      <c r="U188" s="663"/>
      <c r="V188" s="663"/>
      <c r="W188" s="663"/>
      <c r="X188" s="663"/>
      <c r="Y188" s="663"/>
      <c r="Z188" s="663"/>
    </row>
    <row r="189" spans="2:26">
      <c r="B189" s="265"/>
      <c r="D189" s="221"/>
      <c r="F189" s="277"/>
      <c r="G189" s="236"/>
      <c r="H189" s="236"/>
      <c r="I189" s="663"/>
      <c r="J189" s="663"/>
      <c r="K189" s="663"/>
      <c r="L189" s="663"/>
      <c r="M189" s="663"/>
      <c r="N189" s="663"/>
      <c r="O189" s="663"/>
      <c r="P189" s="663"/>
      <c r="Q189" s="663"/>
      <c r="R189" s="663"/>
      <c r="S189" s="663"/>
      <c r="T189" s="663"/>
      <c r="U189" s="663"/>
      <c r="V189" s="663"/>
      <c r="W189" s="663"/>
      <c r="X189" s="663"/>
      <c r="Y189" s="663"/>
      <c r="Z189" s="663"/>
    </row>
    <row r="190" spans="2:26">
      <c r="B190" s="265"/>
      <c r="D190" s="221"/>
      <c r="F190" s="277"/>
      <c r="G190" s="236"/>
      <c r="H190" s="236"/>
      <c r="I190" s="663"/>
      <c r="J190" s="663"/>
      <c r="K190" s="663"/>
      <c r="L190" s="663"/>
      <c r="M190" s="663"/>
      <c r="N190" s="663"/>
      <c r="O190" s="663"/>
      <c r="P190" s="663"/>
      <c r="Q190" s="663"/>
      <c r="R190" s="663"/>
      <c r="S190" s="663"/>
      <c r="T190" s="663"/>
      <c r="U190" s="663"/>
      <c r="V190" s="663"/>
      <c r="W190" s="663"/>
      <c r="X190" s="663"/>
      <c r="Y190" s="663"/>
      <c r="Z190" s="663"/>
    </row>
    <row r="191" spans="2:26">
      <c r="B191" s="265"/>
      <c r="D191" s="221"/>
      <c r="F191" s="277"/>
      <c r="G191" s="236"/>
      <c r="H191" s="236"/>
      <c r="I191" s="663"/>
      <c r="J191" s="663"/>
      <c r="K191" s="663"/>
      <c r="L191" s="663"/>
      <c r="M191" s="663"/>
      <c r="N191" s="663"/>
      <c r="O191" s="663"/>
      <c r="P191" s="663"/>
      <c r="Q191" s="663"/>
      <c r="R191" s="663"/>
      <c r="S191" s="663"/>
      <c r="T191" s="663"/>
      <c r="U191" s="663"/>
      <c r="V191" s="663"/>
      <c r="W191" s="663"/>
      <c r="X191" s="663"/>
      <c r="Y191" s="663"/>
      <c r="Z191" s="663"/>
    </row>
    <row r="192" spans="2:26">
      <c r="B192" s="265"/>
      <c r="D192" s="221"/>
      <c r="F192" s="277"/>
      <c r="G192" s="236"/>
      <c r="H192" s="236"/>
      <c r="I192" s="663"/>
      <c r="J192" s="663"/>
      <c r="K192" s="663"/>
      <c r="L192" s="663"/>
      <c r="M192" s="663"/>
      <c r="N192" s="663"/>
      <c r="O192" s="663"/>
      <c r="P192" s="663"/>
      <c r="Q192" s="663"/>
      <c r="R192" s="663"/>
      <c r="S192" s="663"/>
      <c r="T192" s="663"/>
      <c r="U192" s="663"/>
      <c r="V192" s="663"/>
      <c r="W192" s="663"/>
      <c r="X192" s="663"/>
      <c r="Y192" s="663"/>
      <c r="Z192" s="663"/>
    </row>
    <row r="193" spans="2:26">
      <c r="B193" s="265"/>
      <c r="D193" s="221"/>
      <c r="F193" s="277"/>
      <c r="G193" s="236"/>
      <c r="H193" s="236"/>
      <c r="I193" s="663"/>
      <c r="J193" s="663"/>
      <c r="K193" s="663"/>
      <c r="L193" s="663"/>
      <c r="M193" s="663"/>
      <c r="N193" s="663"/>
      <c r="O193" s="663"/>
      <c r="P193" s="663"/>
      <c r="Q193" s="663"/>
      <c r="R193" s="663"/>
      <c r="S193" s="663"/>
      <c r="T193" s="663"/>
      <c r="U193" s="663"/>
      <c r="V193" s="663"/>
      <c r="W193" s="663"/>
      <c r="X193" s="663"/>
      <c r="Y193" s="663"/>
      <c r="Z193" s="663"/>
    </row>
    <row r="194" spans="2:26">
      <c r="B194" s="265"/>
      <c r="D194" s="221"/>
      <c r="F194" s="277"/>
      <c r="G194" s="236"/>
      <c r="H194" s="236"/>
      <c r="I194" s="663"/>
      <c r="J194" s="663"/>
      <c r="K194" s="663"/>
      <c r="L194" s="663"/>
      <c r="M194" s="663"/>
      <c r="N194" s="663"/>
      <c r="O194" s="663"/>
      <c r="P194" s="663"/>
      <c r="Q194" s="663"/>
      <c r="R194" s="663"/>
      <c r="S194" s="663"/>
      <c r="T194" s="663"/>
      <c r="U194" s="663"/>
      <c r="V194" s="663"/>
      <c r="W194" s="663"/>
      <c r="X194" s="663"/>
      <c r="Y194" s="663"/>
      <c r="Z194" s="663"/>
    </row>
    <row r="195" spans="2:26">
      <c r="B195" s="265"/>
      <c r="D195" s="221"/>
      <c r="F195" s="277"/>
      <c r="G195" s="236"/>
      <c r="H195" s="236"/>
      <c r="I195" s="663"/>
      <c r="J195" s="663"/>
      <c r="K195" s="663"/>
      <c r="L195" s="663"/>
      <c r="M195" s="663"/>
      <c r="N195" s="663"/>
      <c r="O195" s="663"/>
      <c r="P195" s="663"/>
      <c r="Q195" s="663"/>
      <c r="R195" s="663"/>
      <c r="S195" s="663"/>
      <c r="T195" s="663"/>
      <c r="U195" s="663"/>
      <c r="V195" s="663"/>
      <c r="W195" s="663"/>
      <c r="X195" s="663"/>
      <c r="Y195" s="663"/>
      <c r="Z195" s="663"/>
    </row>
    <row r="196" spans="2:26">
      <c r="B196" s="265"/>
      <c r="D196" s="221"/>
      <c r="F196" s="277"/>
      <c r="G196" s="236"/>
      <c r="H196" s="236"/>
      <c r="I196" s="663"/>
      <c r="J196" s="663"/>
      <c r="K196" s="663"/>
      <c r="L196" s="663"/>
      <c r="M196" s="663"/>
      <c r="N196" s="663"/>
      <c r="O196" s="663"/>
      <c r="P196" s="663"/>
      <c r="Q196" s="663"/>
      <c r="R196" s="663"/>
      <c r="S196" s="663"/>
      <c r="T196" s="663"/>
      <c r="U196" s="663"/>
      <c r="V196" s="663"/>
      <c r="W196" s="663"/>
      <c r="X196" s="663"/>
      <c r="Y196" s="663"/>
      <c r="Z196" s="663"/>
    </row>
    <row r="197" spans="2:26">
      <c r="B197" s="265"/>
      <c r="D197" s="221"/>
      <c r="F197" s="277"/>
      <c r="G197" s="236"/>
      <c r="H197" s="236"/>
      <c r="I197" s="663"/>
      <c r="J197" s="663"/>
      <c r="K197" s="663"/>
      <c r="L197" s="663"/>
      <c r="M197" s="663"/>
      <c r="N197" s="663"/>
      <c r="O197" s="663"/>
      <c r="P197" s="663"/>
      <c r="Q197" s="663"/>
      <c r="R197" s="663"/>
      <c r="S197" s="663"/>
      <c r="T197" s="663"/>
      <c r="U197" s="663"/>
      <c r="V197" s="663"/>
      <c r="W197" s="663"/>
      <c r="X197" s="663"/>
      <c r="Y197" s="663"/>
      <c r="Z197" s="663"/>
    </row>
    <row r="198" spans="2:26">
      <c r="B198" s="265"/>
      <c r="D198" s="221"/>
      <c r="F198" s="277"/>
      <c r="G198" s="236"/>
      <c r="H198" s="236"/>
      <c r="I198" s="663"/>
      <c r="J198" s="663"/>
      <c r="K198" s="663"/>
      <c r="L198" s="663"/>
      <c r="M198" s="663"/>
      <c r="N198" s="663"/>
      <c r="O198" s="663"/>
      <c r="P198" s="663"/>
      <c r="Q198" s="663"/>
      <c r="R198" s="663"/>
      <c r="S198" s="663"/>
      <c r="T198" s="663"/>
      <c r="U198" s="663"/>
      <c r="V198" s="663"/>
      <c r="W198" s="663"/>
      <c r="X198" s="663"/>
      <c r="Y198" s="663"/>
      <c r="Z198" s="663"/>
    </row>
    <row r="199" spans="2:26">
      <c r="B199" s="265"/>
      <c r="D199" s="221"/>
      <c r="F199" s="277"/>
      <c r="G199" s="236"/>
      <c r="H199" s="236"/>
      <c r="I199" s="663"/>
      <c r="J199" s="663"/>
      <c r="K199" s="663"/>
      <c r="L199" s="663"/>
      <c r="M199" s="663"/>
      <c r="N199" s="663"/>
      <c r="O199" s="663"/>
      <c r="P199" s="663"/>
      <c r="Q199" s="663"/>
      <c r="R199" s="663"/>
      <c r="S199" s="663"/>
      <c r="T199" s="663"/>
      <c r="U199" s="663"/>
      <c r="V199" s="663"/>
      <c r="W199" s="663"/>
      <c r="X199" s="663"/>
      <c r="Y199" s="663"/>
      <c r="Z199" s="663"/>
    </row>
    <row r="200" spans="2:26">
      <c r="B200" s="265"/>
      <c r="D200" s="221"/>
      <c r="F200" s="277"/>
      <c r="G200" s="236"/>
      <c r="H200" s="236"/>
      <c r="I200" s="663"/>
      <c r="J200" s="663"/>
      <c r="K200" s="663"/>
      <c r="L200" s="663"/>
      <c r="M200" s="663"/>
      <c r="N200" s="663"/>
      <c r="O200" s="663"/>
      <c r="P200" s="663"/>
      <c r="Q200" s="663"/>
      <c r="R200" s="663"/>
      <c r="S200" s="663"/>
      <c r="T200" s="663"/>
      <c r="U200" s="663"/>
      <c r="V200" s="663"/>
      <c r="W200" s="663"/>
      <c r="X200" s="663"/>
      <c r="Y200" s="663"/>
      <c r="Z200" s="663"/>
    </row>
    <row r="201" spans="2:26">
      <c r="B201" s="265"/>
      <c r="D201" s="221"/>
      <c r="F201" s="277"/>
      <c r="G201" s="236"/>
      <c r="H201" s="236"/>
      <c r="I201" s="663"/>
      <c r="J201" s="663"/>
      <c r="K201" s="663"/>
      <c r="L201" s="663"/>
      <c r="M201" s="663"/>
      <c r="N201" s="663"/>
      <c r="O201" s="663"/>
      <c r="P201" s="663"/>
      <c r="Q201" s="663"/>
      <c r="R201" s="663"/>
      <c r="S201" s="663"/>
      <c r="T201" s="663"/>
      <c r="U201" s="663"/>
      <c r="V201" s="663"/>
      <c r="W201" s="663"/>
      <c r="X201" s="663"/>
      <c r="Y201" s="663"/>
      <c r="Z201" s="663"/>
    </row>
    <row r="202" spans="2:26">
      <c r="B202" s="265"/>
      <c r="D202" s="221"/>
      <c r="F202" s="277"/>
      <c r="G202" s="236"/>
      <c r="H202" s="236"/>
      <c r="I202" s="663"/>
      <c r="J202" s="663"/>
      <c r="K202" s="663"/>
      <c r="L202" s="663"/>
      <c r="M202" s="663"/>
      <c r="N202" s="663"/>
      <c r="O202" s="663"/>
      <c r="P202" s="663"/>
      <c r="Q202" s="663"/>
      <c r="R202" s="663"/>
      <c r="S202" s="663"/>
      <c r="T202" s="663"/>
      <c r="U202" s="663"/>
      <c r="V202" s="663"/>
      <c r="W202" s="663"/>
      <c r="X202" s="663"/>
      <c r="Y202" s="663"/>
      <c r="Z202" s="663"/>
    </row>
    <row r="203" spans="2:26">
      <c r="B203" s="265"/>
      <c r="D203" s="221"/>
      <c r="F203" s="277"/>
      <c r="G203" s="236"/>
      <c r="H203" s="236"/>
      <c r="I203" s="663"/>
      <c r="J203" s="663"/>
      <c r="K203" s="663"/>
      <c r="L203" s="663"/>
      <c r="M203" s="663"/>
      <c r="N203" s="663"/>
      <c r="O203" s="663"/>
      <c r="P203" s="663"/>
      <c r="Q203" s="663"/>
      <c r="R203" s="663"/>
      <c r="S203" s="663"/>
      <c r="T203" s="663"/>
      <c r="U203" s="663"/>
      <c r="V203" s="663"/>
      <c r="W203" s="663"/>
      <c r="X203" s="663"/>
      <c r="Y203" s="663"/>
      <c r="Z203" s="663"/>
    </row>
    <row r="204" spans="2:26">
      <c r="B204" s="265"/>
      <c r="D204" s="221"/>
      <c r="F204" s="277"/>
      <c r="G204" s="236"/>
      <c r="H204" s="236"/>
      <c r="I204" s="663"/>
      <c r="J204" s="663"/>
      <c r="K204" s="663"/>
      <c r="L204" s="663"/>
      <c r="M204" s="663"/>
      <c r="N204" s="663"/>
      <c r="O204" s="663"/>
      <c r="P204" s="663"/>
      <c r="Q204" s="663"/>
      <c r="R204" s="663"/>
      <c r="S204" s="663"/>
      <c r="T204" s="663"/>
      <c r="U204" s="663"/>
      <c r="V204" s="663"/>
      <c r="W204" s="663"/>
      <c r="X204" s="663"/>
      <c r="Y204" s="663"/>
      <c r="Z204" s="663"/>
    </row>
    <row r="205" spans="2:26">
      <c r="B205" s="265"/>
      <c r="D205" s="221"/>
      <c r="F205" s="277"/>
      <c r="G205" s="236"/>
      <c r="H205" s="236"/>
      <c r="I205" s="663"/>
      <c r="J205" s="663"/>
      <c r="K205" s="663"/>
      <c r="L205" s="663"/>
      <c r="M205" s="663"/>
      <c r="N205" s="663"/>
      <c r="O205" s="663"/>
      <c r="P205" s="663"/>
      <c r="Q205" s="663"/>
      <c r="R205" s="663"/>
      <c r="S205" s="663"/>
      <c r="T205" s="663"/>
      <c r="U205" s="663"/>
      <c r="V205" s="663"/>
      <c r="W205" s="663"/>
      <c r="X205" s="663"/>
      <c r="Y205" s="663"/>
      <c r="Z205" s="663"/>
    </row>
    <row r="206" spans="2:26">
      <c r="B206" s="265"/>
      <c r="D206" s="221"/>
      <c r="F206" s="277"/>
      <c r="G206" s="236"/>
      <c r="H206" s="236"/>
      <c r="I206" s="663"/>
      <c r="J206" s="663"/>
      <c r="K206" s="663"/>
      <c r="L206" s="663"/>
      <c r="M206" s="663"/>
      <c r="N206" s="663"/>
      <c r="O206" s="663"/>
      <c r="P206" s="663"/>
      <c r="Q206" s="663"/>
      <c r="R206" s="663"/>
      <c r="S206" s="663"/>
      <c r="T206" s="663"/>
      <c r="U206" s="663"/>
      <c r="V206" s="663"/>
      <c r="W206" s="663"/>
      <c r="X206" s="663"/>
      <c r="Y206" s="663"/>
      <c r="Z206" s="663"/>
    </row>
    <row r="207" spans="2:26">
      <c r="B207" s="265"/>
      <c r="D207" s="221"/>
      <c r="F207" s="277"/>
      <c r="G207" s="236"/>
      <c r="H207" s="236"/>
      <c r="I207" s="663"/>
      <c r="J207" s="663"/>
      <c r="K207" s="663"/>
      <c r="L207" s="663"/>
      <c r="M207" s="663"/>
      <c r="N207" s="663"/>
      <c r="O207" s="663"/>
      <c r="P207" s="663"/>
      <c r="Q207" s="663"/>
      <c r="R207" s="663"/>
      <c r="S207" s="663"/>
      <c r="T207" s="663"/>
      <c r="U207" s="663"/>
      <c r="V207" s="663"/>
      <c r="W207" s="663"/>
      <c r="X207" s="663"/>
      <c r="Y207" s="663"/>
      <c r="Z207" s="663"/>
    </row>
    <row r="208" spans="2:26">
      <c r="B208" s="265"/>
      <c r="D208" s="221"/>
      <c r="F208" s="277"/>
      <c r="G208" s="236"/>
      <c r="H208" s="236"/>
      <c r="I208" s="663"/>
      <c r="J208" s="663"/>
      <c r="K208" s="663"/>
      <c r="L208" s="663"/>
      <c r="M208" s="663"/>
      <c r="N208" s="663"/>
      <c r="O208" s="663"/>
      <c r="P208" s="663"/>
      <c r="Q208" s="663"/>
      <c r="R208" s="663"/>
      <c r="S208" s="663"/>
      <c r="T208" s="663"/>
      <c r="U208" s="663"/>
      <c r="V208" s="663"/>
      <c r="W208" s="663"/>
      <c r="X208" s="663"/>
      <c r="Y208" s="663"/>
      <c r="Z208" s="663"/>
    </row>
    <row r="209" spans="2:26">
      <c r="B209" s="265"/>
      <c r="D209" s="221"/>
      <c r="F209" s="277"/>
      <c r="G209" s="236"/>
      <c r="H209" s="236"/>
      <c r="I209" s="663"/>
      <c r="J209" s="663"/>
      <c r="K209" s="663"/>
      <c r="L209" s="663"/>
      <c r="M209" s="663"/>
      <c r="N209" s="663"/>
      <c r="O209" s="663"/>
      <c r="P209" s="663"/>
      <c r="Q209" s="663"/>
      <c r="R209" s="663"/>
      <c r="S209" s="663"/>
      <c r="T209" s="663"/>
      <c r="U209" s="663"/>
      <c r="V209" s="663"/>
      <c r="W209" s="663"/>
      <c r="X209" s="663"/>
      <c r="Y209" s="663"/>
      <c r="Z209" s="663"/>
    </row>
    <row r="210" spans="2:26">
      <c r="B210" s="265"/>
      <c r="D210" s="221"/>
      <c r="F210" s="277"/>
      <c r="G210" s="236"/>
      <c r="H210" s="236"/>
      <c r="I210" s="663"/>
      <c r="J210" s="663"/>
      <c r="K210" s="663"/>
      <c r="L210" s="663"/>
      <c r="M210" s="663"/>
      <c r="N210" s="663"/>
      <c r="O210" s="663"/>
      <c r="P210" s="663"/>
      <c r="Q210" s="663"/>
      <c r="R210" s="663"/>
      <c r="S210" s="663"/>
      <c r="T210" s="663"/>
      <c r="U210" s="663"/>
      <c r="V210" s="663"/>
      <c r="W210" s="663"/>
      <c r="X210" s="663"/>
      <c r="Y210" s="663"/>
      <c r="Z210" s="663"/>
    </row>
    <row r="211" spans="2:26">
      <c r="B211" s="265"/>
      <c r="D211" s="221"/>
      <c r="F211" s="277"/>
      <c r="G211" s="236"/>
      <c r="H211" s="236"/>
      <c r="I211" s="663"/>
      <c r="J211" s="663"/>
      <c r="K211" s="663"/>
      <c r="L211" s="663"/>
      <c r="M211" s="663"/>
      <c r="N211" s="663"/>
      <c r="O211" s="663"/>
      <c r="P211" s="663"/>
      <c r="Q211" s="663"/>
      <c r="R211" s="663"/>
      <c r="S211" s="663"/>
      <c r="T211" s="663"/>
      <c r="U211" s="663"/>
      <c r="V211" s="663"/>
      <c r="W211" s="663"/>
      <c r="X211" s="663"/>
      <c r="Y211" s="663"/>
      <c r="Z211" s="663"/>
    </row>
    <row r="212" spans="2:26">
      <c r="B212" s="265"/>
      <c r="D212" s="221"/>
      <c r="F212" s="277"/>
      <c r="G212" s="236"/>
      <c r="H212" s="236"/>
      <c r="I212" s="663"/>
      <c r="J212" s="663"/>
      <c r="K212" s="663"/>
      <c r="L212" s="663"/>
      <c r="M212" s="663"/>
      <c r="N212" s="663"/>
      <c r="O212" s="663"/>
      <c r="P212" s="663"/>
      <c r="Q212" s="663"/>
      <c r="R212" s="663"/>
      <c r="S212" s="663"/>
      <c r="T212" s="663"/>
      <c r="U212" s="663"/>
      <c r="V212" s="663"/>
      <c r="W212" s="663"/>
      <c r="X212" s="663"/>
      <c r="Y212" s="663"/>
      <c r="Z212" s="663"/>
    </row>
    <row r="213" spans="2:26">
      <c r="B213" s="265"/>
      <c r="D213" s="221"/>
      <c r="F213" s="277"/>
      <c r="G213" s="236"/>
      <c r="H213" s="236"/>
      <c r="I213" s="663"/>
      <c r="J213" s="663"/>
      <c r="K213" s="663"/>
      <c r="L213" s="663"/>
      <c r="M213" s="663"/>
      <c r="N213" s="663"/>
      <c r="O213" s="663"/>
      <c r="P213" s="663"/>
      <c r="Q213" s="663"/>
      <c r="R213" s="663"/>
      <c r="S213" s="663"/>
      <c r="T213" s="663"/>
      <c r="U213" s="663"/>
      <c r="V213" s="663"/>
      <c r="W213" s="663"/>
      <c r="X213" s="663"/>
      <c r="Y213" s="663"/>
      <c r="Z213" s="663"/>
    </row>
    <row r="214" spans="2:26">
      <c r="B214" s="265"/>
      <c r="D214" s="221"/>
      <c r="F214" s="277"/>
      <c r="G214" s="236"/>
      <c r="H214" s="236"/>
      <c r="I214" s="663"/>
      <c r="J214" s="663"/>
      <c r="K214" s="663"/>
      <c r="L214" s="663"/>
      <c r="M214" s="663"/>
      <c r="N214" s="663"/>
      <c r="O214" s="663"/>
      <c r="P214" s="663"/>
      <c r="Q214" s="663"/>
      <c r="R214" s="663"/>
      <c r="S214" s="663"/>
      <c r="T214" s="663"/>
      <c r="U214" s="663"/>
      <c r="V214" s="663"/>
      <c r="W214" s="663"/>
      <c r="X214" s="663"/>
      <c r="Y214" s="663"/>
      <c r="Z214" s="663"/>
    </row>
    <row r="215" spans="2:26">
      <c r="B215" s="265"/>
      <c r="D215" s="221"/>
      <c r="F215" s="277"/>
      <c r="G215" s="236"/>
      <c r="H215" s="236"/>
      <c r="I215" s="663"/>
      <c r="J215" s="663"/>
      <c r="K215" s="663"/>
      <c r="L215" s="663"/>
      <c r="M215" s="663"/>
      <c r="N215" s="663"/>
      <c r="O215" s="663"/>
      <c r="P215" s="663"/>
      <c r="Q215" s="663"/>
      <c r="R215" s="663"/>
      <c r="S215" s="663"/>
      <c r="T215" s="663"/>
      <c r="U215" s="663"/>
      <c r="V215" s="663"/>
      <c r="W215" s="663"/>
      <c r="X215" s="663"/>
      <c r="Y215" s="663"/>
      <c r="Z215" s="663"/>
    </row>
    <row r="216" spans="2:26">
      <c r="B216" s="265"/>
      <c r="D216" s="221"/>
      <c r="F216" s="277"/>
      <c r="G216" s="236"/>
      <c r="H216" s="236"/>
      <c r="I216" s="663"/>
      <c r="J216" s="663"/>
      <c r="K216" s="663"/>
      <c r="L216" s="663"/>
      <c r="M216" s="663"/>
      <c r="N216" s="663"/>
      <c r="O216" s="663"/>
      <c r="P216" s="663"/>
      <c r="Q216" s="663"/>
      <c r="R216" s="663"/>
      <c r="S216" s="663"/>
      <c r="T216" s="663"/>
      <c r="U216" s="663"/>
      <c r="V216" s="663"/>
      <c r="W216" s="663"/>
      <c r="X216" s="663"/>
      <c r="Y216" s="663"/>
      <c r="Z216" s="663"/>
    </row>
    <row r="217" spans="2:26">
      <c r="B217" s="265"/>
      <c r="D217" s="221"/>
      <c r="F217" s="277"/>
      <c r="G217" s="236"/>
      <c r="H217" s="236"/>
      <c r="I217" s="663"/>
      <c r="J217" s="663"/>
      <c r="K217" s="663"/>
      <c r="L217" s="663"/>
      <c r="M217" s="663"/>
      <c r="N217" s="663"/>
      <c r="O217" s="663"/>
      <c r="P217" s="663"/>
      <c r="Q217" s="663"/>
      <c r="R217" s="663"/>
      <c r="S217" s="663"/>
      <c r="T217" s="663"/>
      <c r="U217" s="663"/>
      <c r="V217" s="663"/>
      <c r="W217" s="663"/>
      <c r="X217" s="663"/>
      <c r="Y217" s="663"/>
      <c r="Z217" s="663"/>
    </row>
    <row r="218" spans="2:26">
      <c r="B218" s="265"/>
      <c r="D218" s="221"/>
      <c r="F218" s="277"/>
      <c r="G218" s="236"/>
      <c r="H218" s="236"/>
      <c r="I218" s="663"/>
      <c r="J218" s="663"/>
      <c r="K218" s="663"/>
      <c r="L218" s="663"/>
      <c r="M218" s="663"/>
      <c r="N218" s="663"/>
      <c r="O218" s="663"/>
      <c r="P218" s="663"/>
      <c r="Q218" s="663"/>
      <c r="R218" s="663"/>
      <c r="S218" s="663"/>
      <c r="T218" s="663"/>
      <c r="U218" s="663"/>
      <c r="V218" s="663"/>
      <c r="W218" s="663"/>
      <c r="X218" s="663"/>
      <c r="Y218" s="663"/>
      <c r="Z218" s="663"/>
    </row>
    <row r="219" spans="2:26">
      <c r="B219" s="265"/>
      <c r="D219" s="221"/>
      <c r="F219" s="277"/>
      <c r="G219" s="236"/>
      <c r="H219" s="236"/>
      <c r="I219" s="663"/>
      <c r="J219" s="663"/>
      <c r="K219" s="663"/>
      <c r="L219" s="663"/>
      <c r="M219" s="663"/>
      <c r="N219" s="663"/>
      <c r="O219" s="663"/>
      <c r="P219" s="663"/>
      <c r="Q219" s="663"/>
      <c r="R219" s="663"/>
      <c r="S219" s="663"/>
      <c r="T219" s="663"/>
      <c r="U219" s="663"/>
      <c r="V219" s="663"/>
      <c r="W219" s="663"/>
      <c r="X219" s="663"/>
      <c r="Y219" s="663"/>
      <c r="Z219" s="663"/>
    </row>
    <row r="220" spans="2:26">
      <c r="B220" s="265"/>
      <c r="D220" s="221"/>
      <c r="F220" s="277"/>
      <c r="G220" s="236"/>
      <c r="H220" s="236"/>
      <c r="I220" s="663"/>
      <c r="J220" s="663"/>
      <c r="K220" s="663"/>
      <c r="L220" s="663"/>
      <c r="M220" s="663"/>
      <c r="N220" s="663"/>
      <c r="O220" s="663"/>
      <c r="P220" s="663"/>
      <c r="Q220" s="663"/>
      <c r="R220" s="663"/>
      <c r="S220" s="663"/>
      <c r="T220" s="663"/>
      <c r="U220" s="663"/>
      <c r="V220" s="663"/>
      <c r="W220" s="663"/>
      <c r="X220" s="663"/>
      <c r="Y220" s="663"/>
      <c r="Z220" s="663"/>
    </row>
    <row r="221" spans="2:26">
      <c r="B221" s="265"/>
      <c r="D221" s="221"/>
      <c r="F221" s="277"/>
      <c r="G221" s="236"/>
      <c r="H221" s="236"/>
      <c r="I221" s="663"/>
      <c r="J221" s="663"/>
      <c r="K221" s="663"/>
      <c r="L221" s="663"/>
      <c r="M221" s="663"/>
      <c r="N221" s="663"/>
      <c r="O221" s="663"/>
      <c r="P221" s="663"/>
      <c r="Q221" s="663"/>
      <c r="R221" s="663"/>
      <c r="S221" s="663"/>
      <c r="T221" s="663"/>
      <c r="U221" s="663"/>
      <c r="V221" s="663"/>
      <c r="W221" s="663"/>
      <c r="X221" s="663"/>
      <c r="Y221" s="663"/>
      <c r="Z221" s="663"/>
    </row>
    <row r="222" spans="2:26">
      <c r="B222" s="265"/>
      <c r="D222" s="221"/>
      <c r="F222" s="277"/>
      <c r="G222" s="236"/>
      <c r="H222" s="236"/>
      <c r="I222" s="663"/>
      <c r="J222" s="663"/>
      <c r="K222" s="663"/>
      <c r="L222" s="663"/>
      <c r="M222" s="663"/>
      <c r="N222" s="663"/>
      <c r="O222" s="663"/>
      <c r="P222" s="663"/>
      <c r="Q222" s="663"/>
      <c r="R222" s="663"/>
      <c r="S222" s="663"/>
      <c r="T222" s="663"/>
      <c r="U222" s="663"/>
      <c r="V222" s="663"/>
      <c r="W222" s="663"/>
      <c r="X222" s="663"/>
      <c r="Y222" s="663"/>
      <c r="Z222" s="663"/>
    </row>
    <row r="223" spans="2:26">
      <c r="B223" s="265"/>
      <c r="D223" s="221"/>
      <c r="F223" s="277"/>
      <c r="G223" s="236"/>
      <c r="H223" s="236"/>
      <c r="I223" s="663"/>
      <c r="J223" s="663"/>
      <c r="K223" s="663"/>
      <c r="L223" s="663"/>
      <c r="M223" s="663"/>
      <c r="N223" s="663"/>
      <c r="O223" s="663"/>
      <c r="P223" s="663"/>
      <c r="Q223" s="663"/>
      <c r="R223" s="663"/>
      <c r="S223" s="663"/>
      <c r="T223" s="663"/>
      <c r="U223" s="663"/>
      <c r="V223" s="663"/>
      <c r="W223" s="663"/>
      <c r="X223" s="663"/>
      <c r="Y223" s="663"/>
      <c r="Z223" s="663"/>
    </row>
    <row r="224" spans="2:26">
      <c r="B224" s="265"/>
      <c r="D224" s="221"/>
      <c r="F224" s="277"/>
      <c r="G224" s="236"/>
      <c r="H224" s="236"/>
      <c r="I224" s="663"/>
      <c r="J224" s="663"/>
      <c r="K224" s="663"/>
      <c r="L224" s="663"/>
      <c r="M224" s="663"/>
      <c r="N224" s="663"/>
      <c r="O224" s="663"/>
      <c r="P224" s="663"/>
      <c r="Q224" s="663"/>
      <c r="R224" s="663"/>
      <c r="S224" s="663"/>
      <c r="T224" s="663"/>
      <c r="U224" s="663"/>
      <c r="V224" s="663"/>
      <c r="W224" s="663"/>
      <c r="X224" s="663"/>
      <c r="Y224" s="663"/>
      <c r="Z224" s="663"/>
    </row>
    <row r="225" spans="2:26">
      <c r="B225" s="265"/>
      <c r="D225" s="221"/>
      <c r="F225" s="277"/>
      <c r="G225" s="236"/>
      <c r="H225" s="236"/>
      <c r="I225" s="663"/>
      <c r="J225" s="663"/>
      <c r="K225" s="663"/>
      <c r="L225" s="663"/>
      <c r="M225" s="663"/>
      <c r="N225" s="663"/>
      <c r="O225" s="663"/>
      <c r="P225" s="663"/>
      <c r="Q225" s="663"/>
      <c r="R225" s="663"/>
      <c r="S225" s="663"/>
      <c r="T225" s="663"/>
      <c r="U225" s="663"/>
      <c r="V225" s="663"/>
      <c r="W225" s="663"/>
      <c r="X225" s="663"/>
      <c r="Y225" s="663"/>
      <c r="Z225" s="663"/>
    </row>
    <row r="226" spans="2:26">
      <c r="B226" s="265"/>
      <c r="D226" s="221"/>
      <c r="F226" s="277"/>
      <c r="G226" s="236"/>
      <c r="H226" s="236"/>
      <c r="I226" s="663"/>
      <c r="J226" s="663"/>
      <c r="K226" s="663"/>
      <c r="L226" s="663"/>
      <c r="M226" s="663"/>
      <c r="N226" s="663"/>
      <c r="O226" s="663"/>
      <c r="P226" s="663"/>
      <c r="Q226" s="663"/>
      <c r="R226" s="663"/>
      <c r="S226" s="663"/>
      <c r="T226" s="663"/>
      <c r="U226" s="663"/>
      <c r="V226" s="663"/>
      <c r="W226" s="663"/>
      <c r="X226" s="663"/>
      <c r="Y226" s="663"/>
      <c r="Z226" s="663"/>
    </row>
    <row r="227" spans="2:26">
      <c r="B227" s="265"/>
      <c r="D227" s="221"/>
      <c r="F227" s="277"/>
      <c r="G227" s="236"/>
      <c r="H227" s="236"/>
      <c r="I227" s="663"/>
      <c r="J227" s="663"/>
      <c r="K227" s="663"/>
      <c r="L227" s="663"/>
      <c r="M227" s="663"/>
      <c r="N227" s="663"/>
      <c r="O227" s="663"/>
      <c r="P227" s="663"/>
      <c r="Q227" s="663"/>
      <c r="R227" s="663"/>
      <c r="S227" s="663"/>
      <c r="T227" s="663"/>
      <c r="U227" s="663"/>
      <c r="V227" s="663"/>
      <c r="W227" s="663"/>
      <c r="X227" s="663"/>
      <c r="Y227" s="663"/>
      <c r="Z227" s="663"/>
    </row>
    <row r="228" spans="2:26">
      <c r="B228" s="265"/>
      <c r="D228" s="221"/>
      <c r="F228" s="277"/>
      <c r="G228" s="236"/>
      <c r="H228" s="236"/>
      <c r="I228" s="663"/>
      <c r="J228" s="663"/>
      <c r="K228" s="663"/>
      <c r="L228" s="663"/>
      <c r="M228" s="663"/>
      <c r="N228" s="663"/>
      <c r="O228" s="663"/>
      <c r="P228" s="663"/>
      <c r="Q228" s="663"/>
      <c r="R228" s="663"/>
      <c r="S228" s="663"/>
      <c r="T228" s="663"/>
      <c r="U228" s="663"/>
      <c r="V228" s="663"/>
      <c r="W228" s="663"/>
      <c r="X228" s="663"/>
      <c r="Y228" s="663"/>
      <c r="Z228" s="663"/>
    </row>
    <row r="229" spans="2:26">
      <c r="B229" s="265"/>
      <c r="D229" s="221"/>
      <c r="F229" s="277"/>
      <c r="G229" s="236"/>
      <c r="H229" s="236"/>
      <c r="I229" s="663"/>
      <c r="J229" s="663"/>
      <c r="K229" s="663"/>
      <c r="L229" s="663"/>
      <c r="M229" s="663"/>
      <c r="N229" s="663"/>
      <c r="O229" s="663"/>
      <c r="P229" s="663"/>
      <c r="Q229" s="663"/>
      <c r="R229" s="663"/>
      <c r="S229" s="663"/>
      <c r="T229" s="663"/>
      <c r="U229" s="663"/>
      <c r="V229" s="663"/>
      <c r="W229" s="663"/>
      <c r="X229" s="663"/>
      <c r="Y229" s="663"/>
      <c r="Z229" s="663"/>
    </row>
    <row r="230" spans="2:26">
      <c r="B230" s="265"/>
      <c r="D230" s="221"/>
      <c r="F230" s="277"/>
      <c r="G230" s="236"/>
      <c r="H230" s="236"/>
      <c r="I230" s="663"/>
      <c r="J230" s="663"/>
      <c r="K230" s="663"/>
      <c r="L230" s="663"/>
      <c r="M230" s="663"/>
      <c r="N230" s="663"/>
      <c r="O230" s="663"/>
      <c r="P230" s="663"/>
      <c r="Q230" s="663"/>
      <c r="R230" s="663"/>
      <c r="S230" s="663"/>
      <c r="T230" s="663"/>
      <c r="U230" s="663"/>
      <c r="V230" s="663"/>
      <c r="W230" s="663"/>
      <c r="X230" s="663"/>
      <c r="Y230" s="663"/>
      <c r="Z230" s="663"/>
    </row>
    <row r="231" spans="2:26">
      <c r="B231" s="265"/>
      <c r="D231" s="221"/>
      <c r="F231" s="277"/>
      <c r="G231" s="236"/>
      <c r="H231" s="236"/>
      <c r="I231" s="663"/>
      <c r="J231" s="663"/>
      <c r="K231" s="663"/>
      <c r="L231" s="663"/>
      <c r="M231" s="663"/>
      <c r="N231" s="663"/>
      <c r="O231" s="663"/>
      <c r="P231" s="663"/>
      <c r="Q231" s="663"/>
      <c r="R231" s="663"/>
      <c r="S231" s="663"/>
      <c r="T231" s="663"/>
      <c r="U231" s="663"/>
      <c r="V231" s="663"/>
      <c r="W231" s="663"/>
      <c r="X231" s="663"/>
      <c r="Y231" s="663"/>
      <c r="Z231" s="663"/>
    </row>
    <row r="232" spans="2:26">
      <c r="B232" s="265"/>
      <c r="D232" s="221"/>
      <c r="F232" s="277"/>
      <c r="G232" s="236"/>
      <c r="H232" s="236"/>
      <c r="I232" s="663"/>
      <c r="J232" s="663"/>
      <c r="K232" s="663"/>
      <c r="L232" s="663"/>
      <c r="M232" s="663"/>
      <c r="N232" s="663"/>
      <c r="O232" s="663"/>
      <c r="P232" s="663"/>
      <c r="Q232" s="663"/>
      <c r="R232" s="663"/>
      <c r="S232" s="663"/>
      <c r="T232" s="663"/>
      <c r="U232" s="663"/>
      <c r="V232" s="663"/>
      <c r="W232" s="663"/>
      <c r="X232" s="663"/>
      <c r="Y232" s="663"/>
      <c r="Z232" s="663"/>
    </row>
    <row r="233" spans="2:26">
      <c r="B233" s="265"/>
      <c r="D233" s="221"/>
      <c r="F233" s="277"/>
      <c r="G233" s="236"/>
      <c r="H233" s="236"/>
      <c r="I233" s="663"/>
      <c r="J233" s="663"/>
      <c r="K233" s="663"/>
      <c r="L233" s="663"/>
      <c r="M233" s="663"/>
      <c r="N233" s="663"/>
      <c r="O233" s="663"/>
      <c r="P233" s="663"/>
      <c r="Q233" s="663"/>
      <c r="R233" s="663"/>
      <c r="S233" s="663"/>
      <c r="T233" s="663"/>
      <c r="U233" s="663"/>
      <c r="V233" s="663"/>
      <c r="W233" s="663"/>
      <c r="X233" s="663"/>
      <c r="Y233" s="663"/>
      <c r="Z233" s="663"/>
    </row>
    <row r="234" spans="2:26">
      <c r="B234" s="265"/>
      <c r="D234" s="221"/>
      <c r="F234" s="277"/>
      <c r="G234" s="236"/>
      <c r="H234" s="236"/>
      <c r="I234" s="663"/>
      <c r="J234" s="663"/>
      <c r="K234" s="663"/>
      <c r="L234" s="663"/>
      <c r="M234" s="663"/>
      <c r="N234" s="663"/>
      <c r="O234" s="663"/>
      <c r="P234" s="663"/>
      <c r="Q234" s="663"/>
      <c r="R234" s="663"/>
      <c r="S234" s="663"/>
      <c r="T234" s="663"/>
      <c r="U234" s="663"/>
      <c r="V234" s="663"/>
      <c r="W234" s="663"/>
      <c r="X234" s="663"/>
      <c r="Y234" s="663"/>
      <c r="Z234" s="663"/>
    </row>
    <row r="235" spans="2:26">
      <c r="B235" s="265"/>
      <c r="D235" s="221"/>
      <c r="F235" s="277"/>
      <c r="G235" s="236"/>
      <c r="H235" s="236"/>
      <c r="I235" s="663"/>
      <c r="J235" s="663"/>
      <c r="K235" s="663"/>
      <c r="L235" s="663"/>
      <c r="M235" s="663"/>
      <c r="N235" s="663"/>
      <c r="O235" s="663"/>
      <c r="P235" s="663"/>
      <c r="Q235" s="663"/>
      <c r="R235" s="663"/>
      <c r="S235" s="663"/>
      <c r="T235" s="663"/>
      <c r="U235" s="663"/>
      <c r="V235" s="663"/>
      <c r="W235" s="663"/>
      <c r="X235" s="663"/>
      <c r="Y235" s="663"/>
      <c r="Z235" s="663"/>
    </row>
    <row r="236" spans="2:26">
      <c r="B236" s="265"/>
      <c r="D236" s="221"/>
      <c r="F236" s="277"/>
      <c r="G236" s="236"/>
      <c r="H236" s="236"/>
      <c r="I236" s="663"/>
      <c r="J236" s="663"/>
      <c r="K236" s="663"/>
      <c r="L236" s="663"/>
      <c r="M236" s="663"/>
      <c r="N236" s="663"/>
      <c r="O236" s="663"/>
      <c r="P236" s="663"/>
      <c r="Q236" s="663"/>
      <c r="R236" s="663"/>
      <c r="S236" s="663"/>
      <c r="T236" s="663"/>
      <c r="U236" s="663"/>
      <c r="V236" s="663"/>
      <c r="W236" s="663"/>
      <c r="X236" s="663"/>
      <c r="Y236" s="663"/>
      <c r="Z236" s="663"/>
    </row>
    <row r="237" spans="2:26">
      <c r="B237" s="265"/>
      <c r="D237" s="221"/>
      <c r="F237" s="277"/>
      <c r="G237" s="236"/>
      <c r="H237" s="236"/>
      <c r="I237" s="663"/>
      <c r="J237" s="663"/>
      <c r="K237" s="663"/>
      <c r="L237" s="663"/>
      <c r="M237" s="663"/>
      <c r="N237" s="663"/>
      <c r="O237" s="663"/>
      <c r="P237" s="663"/>
      <c r="Q237" s="663"/>
      <c r="R237" s="663"/>
      <c r="S237" s="663"/>
      <c r="T237" s="663"/>
      <c r="U237" s="663"/>
      <c r="V237" s="663"/>
      <c r="W237" s="663"/>
      <c r="X237" s="663"/>
      <c r="Y237" s="663"/>
      <c r="Z237" s="663"/>
    </row>
    <row r="238" spans="2:26">
      <c r="B238" s="265"/>
      <c r="D238" s="221"/>
      <c r="F238" s="277"/>
      <c r="G238" s="236"/>
      <c r="H238" s="236"/>
      <c r="I238" s="663"/>
      <c r="J238" s="663"/>
      <c r="K238" s="663"/>
      <c r="L238" s="663"/>
      <c r="M238" s="663"/>
      <c r="N238" s="663"/>
      <c r="O238" s="663"/>
      <c r="P238" s="663"/>
      <c r="Q238" s="663"/>
      <c r="R238" s="663"/>
      <c r="S238" s="663"/>
      <c r="T238" s="663"/>
      <c r="U238" s="663"/>
      <c r="V238" s="663"/>
      <c r="W238" s="663"/>
      <c r="X238" s="663"/>
      <c r="Y238" s="663"/>
      <c r="Z238" s="663"/>
    </row>
    <row r="239" spans="2:26">
      <c r="B239" s="265"/>
      <c r="D239" s="221"/>
      <c r="F239" s="277"/>
      <c r="G239" s="236"/>
      <c r="H239" s="236"/>
      <c r="I239" s="663"/>
      <c r="J239" s="663"/>
      <c r="K239" s="663"/>
      <c r="L239" s="663"/>
      <c r="M239" s="663"/>
      <c r="N239" s="663"/>
      <c r="O239" s="663"/>
      <c r="P239" s="663"/>
      <c r="Q239" s="663"/>
      <c r="R239" s="663"/>
      <c r="S239" s="663"/>
      <c r="T239" s="663"/>
      <c r="U239" s="663"/>
      <c r="V239" s="663"/>
      <c r="W239" s="663"/>
      <c r="X239" s="663"/>
      <c r="Y239" s="663"/>
      <c r="Z239" s="663"/>
    </row>
    <row r="240" spans="2:26">
      <c r="B240" s="265"/>
      <c r="D240" s="221"/>
      <c r="F240" s="277"/>
      <c r="G240" s="236"/>
      <c r="H240" s="236"/>
      <c r="I240" s="663"/>
      <c r="J240" s="663"/>
      <c r="K240" s="663"/>
      <c r="L240" s="663"/>
      <c r="M240" s="663"/>
      <c r="N240" s="663"/>
      <c r="O240" s="663"/>
      <c r="P240" s="663"/>
      <c r="Q240" s="663"/>
      <c r="R240" s="663"/>
      <c r="S240" s="663"/>
      <c r="T240" s="663"/>
      <c r="U240" s="663"/>
      <c r="V240" s="663"/>
      <c r="W240" s="663"/>
      <c r="X240" s="663"/>
      <c r="Y240" s="663"/>
      <c r="Z240" s="663"/>
    </row>
    <row r="241" spans="2:26">
      <c r="B241" s="265"/>
      <c r="D241" s="221"/>
      <c r="F241" s="277"/>
      <c r="G241" s="236"/>
      <c r="H241" s="236"/>
      <c r="I241" s="663"/>
      <c r="J241" s="663"/>
      <c r="K241" s="663"/>
      <c r="L241" s="663"/>
      <c r="M241" s="663"/>
      <c r="N241" s="663"/>
      <c r="O241" s="663"/>
      <c r="P241" s="663"/>
      <c r="Q241" s="663"/>
      <c r="R241" s="663"/>
      <c r="S241" s="663"/>
      <c r="T241" s="663"/>
      <c r="U241" s="663"/>
      <c r="V241" s="663"/>
      <c r="W241" s="663"/>
      <c r="X241" s="663"/>
      <c r="Y241" s="663"/>
      <c r="Z241" s="663"/>
    </row>
    <row r="242" spans="2:26">
      <c r="B242" s="265"/>
      <c r="D242" s="221"/>
      <c r="F242" s="277"/>
      <c r="G242" s="236"/>
      <c r="H242" s="236"/>
      <c r="I242" s="663"/>
      <c r="J242" s="663"/>
      <c r="K242" s="663"/>
      <c r="L242" s="663"/>
      <c r="M242" s="663"/>
      <c r="N242" s="663"/>
      <c r="O242" s="663"/>
      <c r="P242" s="663"/>
      <c r="Q242" s="663"/>
      <c r="R242" s="663"/>
      <c r="S242" s="663"/>
      <c r="T242" s="663"/>
      <c r="U242" s="663"/>
      <c r="V242" s="663"/>
      <c r="W242" s="663"/>
      <c r="X242" s="663"/>
      <c r="Y242" s="663"/>
      <c r="Z242" s="663"/>
    </row>
    <row r="243" spans="2:26">
      <c r="B243" s="265"/>
      <c r="D243" s="221"/>
      <c r="F243" s="277"/>
      <c r="G243" s="236"/>
      <c r="H243" s="236"/>
      <c r="I243" s="663"/>
      <c r="J243" s="663"/>
      <c r="K243" s="663"/>
      <c r="L243" s="663"/>
      <c r="M243" s="663"/>
      <c r="N243" s="663"/>
      <c r="O243" s="663"/>
      <c r="P243" s="663"/>
      <c r="Q243" s="663"/>
      <c r="R243" s="663"/>
      <c r="S243" s="663"/>
      <c r="T243" s="663"/>
      <c r="U243" s="663"/>
      <c r="V243" s="663"/>
      <c r="W243" s="663"/>
      <c r="X243" s="663"/>
      <c r="Y243" s="663"/>
      <c r="Z243" s="663"/>
    </row>
    <row r="244" spans="2:26">
      <c r="B244" s="265"/>
      <c r="D244" s="221"/>
      <c r="F244" s="277"/>
      <c r="G244" s="236"/>
      <c r="H244" s="236"/>
      <c r="I244" s="663"/>
      <c r="J244" s="663"/>
      <c r="K244" s="663"/>
      <c r="L244" s="663"/>
      <c r="M244" s="663"/>
      <c r="N244" s="663"/>
      <c r="O244" s="663"/>
      <c r="P244" s="663"/>
      <c r="Q244" s="663"/>
      <c r="R244" s="663"/>
      <c r="S244" s="663"/>
      <c r="T244" s="663"/>
      <c r="U244" s="663"/>
      <c r="V244" s="663"/>
      <c r="W244" s="663"/>
      <c r="X244" s="663"/>
      <c r="Y244" s="663"/>
      <c r="Z244" s="663"/>
    </row>
    <row r="245" spans="2:26">
      <c r="B245" s="265"/>
      <c r="D245" s="221"/>
      <c r="F245" s="277"/>
      <c r="G245" s="236"/>
      <c r="H245" s="236"/>
      <c r="I245" s="663"/>
      <c r="J245" s="663"/>
      <c r="K245" s="663"/>
      <c r="L245" s="663"/>
      <c r="M245" s="663"/>
      <c r="N245" s="663"/>
      <c r="O245" s="663"/>
      <c r="P245" s="663"/>
      <c r="Q245" s="663"/>
      <c r="R245" s="663"/>
      <c r="S245" s="663"/>
      <c r="T245" s="663"/>
      <c r="U245" s="663"/>
      <c r="V245" s="663"/>
      <c r="W245" s="663"/>
      <c r="X245" s="663"/>
      <c r="Y245" s="663"/>
      <c r="Z245" s="663"/>
    </row>
    <row r="246" spans="2:26">
      <c r="B246" s="265"/>
      <c r="D246" s="221"/>
      <c r="F246" s="277"/>
      <c r="G246" s="236"/>
      <c r="H246" s="236"/>
      <c r="I246" s="663"/>
      <c r="J246" s="663"/>
      <c r="K246" s="663"/>
      <c r="L246" s="663"/>
      <c r="M246" s="663"/>
      <c r="N246" s="663"/>
      <c r="O246" s="663"/>
      <c r="P246" s="663"/>
      <c r="Q246" s="663"/>
      <c r="R246" s="663"/>
      <c r="S246" s="663"/>
      <c r="T246" s="663"/>
      <c r="U246" s="663"/>
      <c r="V246" s="663"/>
      <c r="W246" s="663"/>
      <c r="X246" s="663"/>
      <c r="Y246" s="663"/>
      <c r="Z246" s="663"/>
    </row>
    <row r="247" spans="2:26">
      <c r="B247" s="265"/>
      <c r="D247" s="221"/>
      <c r="F247" s="277"/>
      <c r="G247" s="236"/>
      <c r="H247" s="236"/>
      <c r="I247" s="663"/>
      <c r="J247" s="663"/>
      <c r="K247" s="663"/>
      <c r="L247" s="663"/>
      <c r="M247" s="663"/>
      <c r="N247" s="663"/>
      <c r="O247" s="663"/>
      <c r="P247" s="663"/>
      <c r="Q247" s="663"/>
      <c r="R247" s="663"/>
      <c r="S247" s="663"/>
      <c r="T247" s="663"/>
      <c r="U247" s="663"/>
      <c r="V247" s="663"/>
      <c r="W247" s="663"/>
      <c r="X247" s="663"/>
      <c r="Y247" s="663"/>
      <c r="Z247" s="663"/>
    </row>
    <row r="248" spans="2:26">
      <c r="B248" s="265"/>
      <c r="D248" s="221"/>
      <c r="F248" s="277"/>
      <c r="G248" s="236"/>
      <c r="H248" s="236"/>
      <c r="I248" s="663"/>
      <c r="J248" s="663"/>
      <c r="K248" s="663"/>
      <c r="L248" s="663"/>
      <c r="M248" s="663"/>
      <c r="N248" s="663"/>
      <c r="O248" s="663"/>
      <c r="P248" s="663"/>
      <c r="Q248" s="663"/>
      <c r="R248" s="663"/>
      <c r="S248" s="663"/>
      <c r="T248" s="663"/>
      <c r="U248" s="663"/>
      <c r="V248" s="663"/>
      <c r="W248" s="663"/>
      <c r="X248" s="663"/>
      <c r="Y248" s="663"/>
      <c r="Z248" s="663"/>
    </row>
    <row r="249" spans="2:26">
      <c r="B249" s="265"/>
      <c r="D249" s="221"/>
      <c r="F249" s="277"/>
      <c r="G249" s="236"/>
      <c r="H249" s="236"/>
      <c r="I249" s="663"/>
      <c r="J249" s="663"/>
      <c r="K249" s="663"/>
      <c r="L249" s="663"/>
      <c r="M249" s="663"/>
      <c r="N249" s="663"/>
      <c r="O249" s="663"/>
      <c r="P249" s="663"/>
      <c r="Q249" s="663"/>
      <c r="R249" s="663"/>
      <c r="S249" s="663"/>
      <c r="T249" s="663"/>
      <c r="U249" s="663"/>
      <c r="V249" s="663"/>
      <c r="W249" s="663"/>
      <c r="X249" s="663"/>
      <c r="Y249" s="663"/>
      <c r="Z249" s="663"/>
    </row>
    <row r="250" spans="2:26">
      <c r="B250" s="265"/>
      <c r="D250" s="221"/>
      <c r="F250" s="277"/>
      <c r="G250" s="236"/>
      <c r="H250" s="236"/>
      <c r="I250" s="663"/>
      <c r="J250" s="663"/>
      <c r="K250" s="663"/>
      <c r="L250" s="663"/>
      <c r="M250" s="663"/>
      <c r="N250" s="663"/>
      <c r="O250" s="663"/>
      <c r="P250" s="663"/>
      <c r="Q250" s="663"/>
      <c r="R250" s="663"/>
      <c r="S250" s="663"/>
      <c r="T250" s="663"/>
      <c r="U250" s="663"/>
      <c r="V250" s="663"/>
      <c r="W250" s="663"/>
      <c r="X250" s="663"/>
      <c r="Y250" s="663"/>
      <c r="Z250" s="663"/>
    </row>
    <row r="251" spans="2:26">
      <c r="B251" s="265"/>
      <c r="D251" s="221"/>
      <c r="F251" s="277"/>
      <c r="G251" s="236"/>
      <c r="H251" s="236"/>
      <c r="I251" s="663"/>
      <c r="J251" s="663"/>
      <c r="K251" s="663"/>
      <c r="L251" s="663"/>
      <c r="M251" s="663"/>
      <c r="N251" s="663"/>
      <c r="O251" s="663"/>
      <c r="P251" s="663"/>
      <c r="Q251" s="663"/>
      <c r="R251" s="663"/>
      <c r="S251" s="663"/>
      <c r="T251" s="663"/>
      <c r="U251" s="663"/>
      <c r="V251" s="663"/>
      <c r="W251" s="663"/>
      <c r="X251" s="663"/>
      <c r="Y251" s="663"/>
      <c r="Z251" s="663"/>
    </row>
    <row r="252" spans="2:26">
      <c r="B252" s="265"/>
      <c r="D252" s="221"/>
      <c r="F252" s="277"/>
      <c r="G252" s="236"/>
      <c r="H252" s="236"/>
      <c r="I252" s="663"/>
      <c r="J252" s="663"/>
      <c r="K252" s="663"/>
      <c r="L252" s="663"/>
      <c r="M252" s="663"/>
      <c r="N252" s="663"/>
      <c r="O252" s="663"/>
      <c r="P252" s="663"/>
      <c r="Q252" s="663"/>
      <c r="R252" s="663"/>
      <c r="S252" s="663"/>
      <c r="T252" s="663"/>
      <c r="U252" s="663"/>
      <c r="V252" s="663"/>
      <c r="W252" s="663"/>
      <c r="X252" s="663"/>
      <c r="Y252" s="663"/>
      <c r="Z252" s="663"/>
    </row>
    <row r="253" spans="2:26">
      <c r="B253" s="265"/>
      <c r="D253" s="221"/>
      <c r="F253" s="277"/>
      <c r="G253" s="236"/>
      <c r="H253" s="236"/>
      <c r="I253" s="663"/>
      <c r="J253" s="663"/>
      <c r="K253" s="663"/>
      <c r="L253" s="663"/>
      <c r="M253" s="663"/>
      <c r="N253" s="663"/>
      <c r="O253" s="663"/>
      <c r="P253" s="663"/>
      <c r="Q253" s="663"/>
      <c r="R253" s="663"/>
      <c r="S253" s="663"/>
      <c r="T253" s="663"/>
      <c r="U253" s="663"/>
      <c r="V253" s="663"/>
      <c r="W253" s="663"/>
      <c r="X253" s="663"/>
      <c r="Y253" s="663"/>
      <c r="Z253" s="663"/>
    </row>
    <row r="254" spans="2:26">
      <c r="B254" s="265"/>
      <c r="D254" s="221"/>
      <c r="F254" s="277"/>
      <c r="G254" s="236"/>
      <c r="H254" s="236"/>
      <c r="I254" s="663"/>
      <c r="J254" s="663"/>
      <c r="K254" s="663"/>
      <c r="L254" s="663"/>
      <c r="M254" s="663"/>
      <c r="N254" s="663"/>
      <c r="O254" s="663"/>
      <c r="P254" s="663"/>
      <c r="Q254" s="663"/>
      <c r="R254" s="663"/>
      <c r="S254" s="663"/>
      <c r="T254" s="663"/>
      <c r="U254" s="663"/>
      <c r="V254" s="663"/>
      <c r="W254" s="663"/>
      <c r="X254" s="663"/>
      <c r="Y254" s="663"/>
      <c r="Z254" s="663"/>
    </row>
    <row r="255" spans="2:26">
      <c r="B255" s="265"/>
      <c r="D255" s="221"/>
      <c r="F255" s="277"/>
      <c r="G255" s="236"/>
      <c r="H255" s="236"/>
      <c r="I255" s="663"/>
      <c r="J255" s="663"/>
      <c r="K255" s="663"/>
      <c r="L255" s="663"/>
      <c r="M255" s="663"/>
      <c r="N255" s="663"/>
      <c r="O255" s="663"/>
      <c r="P255" s="663"/>
      <c r="Q255" s="663"/>
      <c r="R255" s="663"/>
      <c r="S255" s="663"/>
      <c r="T255" s="663"/>
      <c r="U255" s="663"/>
      <c r="V255" s="663"/>
      <c r="W255" s="663"/>
      <c r="X255" s="663"/>
      <c r="Y255" s="663"/>
      <c r="Z255" s="663"/>
    </row>
    <row r="256" spans="2:26">
      <c r="B256" s="265"/>
      <c r="D256" s="221"/>
      <c r="F256" s="277"/>
      <c r="G256" s="236"/>
      <c r="H256" s="236"/>
      <c r="I256" s="663"/>
      <c r="J256" s="663"/>
      <c r="K256" s="663"/>
      <c r="L256" s="663"/>
      <c r="M256" s="663"/>
      <c r="N256" s="663"/>
      <c r="O256" s="663"/>
      <c r="P256" s="663"/>
      <c r="Q256" s="663"/>
      <c r="R256" s="663"/>
      <c r="S256" s="663"/>
      <c r="T256" s="663"/>
      <c r="U256" s="663"/>
      <c r="V256" s="663"/>
      <c r="W256" s="663"/>
      <c r="X256" s="663"/>
      <c r="Y256" s="663"/>
      <c r="Z256" s="663"/>
    </row>
    <row r="257" spans="2:26">
      <c r="B257" s="265"/>
      <c r="D257" s="221"/>
      <c r="F257" s="277"/>
      <c r="G257" s="236"/>
      <c r="H257" s="236"/>
      <c r="I257" s="663"/>
      <c r="J257" s="663"/>
      <c r="K257" s="663"/>
      <c r="L257" s="663"/>
      <c r="M257" s="663"/>
      <c r="N257" s="663"/>
      <c r="O257" s="663"/>
      <c r="P257" s="663"/>
      <c r="Q257" s="663"/>
      <c r="R257" s="663"/>
      <c r="S257" s="663"/>
      <c r="T257" s="663"/>
      <c r="U257" s="663"/>
      <c r="V257" s="663"/>
      <c r="W257" s="663"/>
      <c r="X257" s="663"/>
      <c r="Y257" s="663"/>
      <c r="Z257" s="663"/>
    </row>
    <row r="258" spans="2:26">
      <c r="B258" s="265"/>
      <c r="D258" s="221"/>
      <c r="F258" s="277"/>
      <c r="G258" s="236"/>
      <c r="H258" s="236"/>
      <c r="I258" s="663"/>
      <c r="J258" s="663"/>
      <c r="K258" s="663"/>
      <c r="L258" s="663"/>
      <c r="M258" s="663"/>
      <c r="N258" s="663"/>
      <c r="O258" s="663"/>
      <c r="P258" s="663"/>
      <c r="Q258" s="663"/>
      <c r="R258" s="663"/>
      <c r="S258" s="663"/>
      <c r="T258" s="663"/>
      <c r="U258" s="663"/>
      <c r="V258" s="663"/>
      <c r="W258" s="663"/>
      <c r="X258" s="663"/>
      <c r="Y258" s="663"/>
      <c r="Z258" s="663"/>
    </row>
    <row r="259" spans="2:26">
      <c r="B259" s="265"/>
      <c r="D259" s="221"/>
      <c r="F259" s="277"/>
      <c r="G259" s="236"/>
      <c r="H259" s="236"/>
      <c r="I259" s="663"/>
      <c r="J259" s="663"/>
      <c r="K259" s="663"/>
      <c r="L259" s="663"/>
      <c r="M259" s="663"/>
      <c r="N259" s="663"/>
      <c r="O259" s="663"/>
      <c r="P259" s="663"/>
      <c r="Q259" s="663"/>
      <c r="R259" s="663"/>
      <c r="S259" s="663"/>
      <c r="T259" s="663"/>
      <c r="U259" s="663"/>
      <c r="V259" s="663"/>
      <c r="W259" s="663"/>
      <c r="X259" s="663"/>
      <c r="Y259" s="663"/>
      <c r="Z259" s="663"/>
    </row>
    <row r="260" spans="2:26">
      <c r="B260" s="265"/>
      <c r="D260" s="221"/>
      <c r="F260" s="277"/>
      <c r="G260" s="236"/>
      <c r="H260" s="236"/>
      <c r="I260" s="663"/>
      <c r="J260" s="663"/>
      <c r="K260" s="663"/>
      <c r="L260" s="663"/>
      <c r="M260" s="663"/>
      <c r="N260" s="663"/>
      <c r="O260" s="663"/>
      <c r="P260" s="663"/>
      <c r="Q260" s="663"/>
      <c r="R260" s="663"/>
      <c r="S260" s="663"/>
      <c r="T260" s="663"/>
      <c r="U260" s="663"/>
      <c r="V260" s="663"/>
      <c r="W260" s="663"/>
      <c r="X260" s="663"/>
      <c r="Y260" s="663"/>
      <c r="Z260" s="663"/>
    </row>
    <row r="261" spans="2:26">
      <c r="B261" s="265"/>
      <c r="D261" s="221"/>
      <c r="F261" s="277"/>
      <c r="G261" s="236"/>
      <c r="H261" s="236"/>
      <c r="I261" s="663"/>
      <c r="J261" s="663"/>
      <c r="K261" s="663"/>
      <c r="L261" s="663"/>
      <c r="M261" s="663"/>
      <c r="N261" s="663"/>
      <c r="O261" s="663"/>
      <c r="P261" s="663"/>
      <c r="Q261" s="663"/>
      <c r="R261" s="663"/>
      <c r="S261" s="663"/>
      <c r="T261" s="663"/>
      <c r="U261" s="663"/>
      <c r="V261" s="663"/>
      <c r="W261" s="663"/>
      <c r="X261" s="663"/>
      <c r="Y261" s="663"/>
      <c r="Z261" s="663"/>
    </row>
    <row r="262" spans="2:26">
      <c r="B262" s="265"/>
      <c r="D262" s="221"/>
      <c r="F262" s="277"/>
      <c r="G262" s="236"/>
      <c r="H262" s="236"/>
      <c r="I262" s="663"/>
      <c r="J262" s="663"/>
      <c r="K262" s="663"/>
      <c r="L262" s="663"/>
      <c r="M262" s="663"/>
      <c r="N262" s="663"/>
      <c r="O262" s="663"/>
      <c r="P262" s="663"/>
      <c r="Q262" s="663"/>
      <c r="R262" s="663"/>
      <c r="S262" s="663"/>
      <c r="T262" s="663"/>
      <c r="U262" s="663"/>
      <c r="V262" s="663"/>
      <c r="W262" s="663"/>
      <c r="X262" s="663"/>
      <c r="Y262" s="663"/>
      <c r="Z262" s="663"/>
    </row>
    <row r="263" spans="2:26">
      <c r="B263" s="265"/>
      <c r="D263" s="221"/>
      <c r="F263" s="277"/>
      <c r="G263" s="236"/>
      <c r="H263" s="236"/>
      <c r="I263" s="663"/>
      <c r="J263" s="663"/>
      <c r="K263" s="663"/>
      <c r="L263" s="663"/>
      <c r="M263" s="663"/>
      <c r="N263" s="663"/>
      <c r="O263" s="663"/>
      <c r="P263" s="663"/>
      <c r="Q263" s="663"/>
      <c r="R263" s="663"/>
      <c r="S263" s="663"/>
      <c r="T263" s="663"/>
      <c r="U263" s="663"/>
      <c r="V263" s="663"/>
      <c r="W263" s="663"/>
      <c r="X263" s="663"/>
      <c r="Y263" s="663"/>
      <c r="Z263" s="663"/>
    </row>
    <row r="264" spans="2:26">
      <c r="B264" s="265"/>
      <c r="D264" s="221"/>
      <c r="F264" s="277"/>
      <c r="G264" s="236"/>
      <c r="H264" s="236"/>
      <c r="I264" s="663"/>
      <c r="J264" s="663"/>
      <c r="K264" s="663"/>
      <c r="L264" s="663"/>
      <c r="M264" s="663"/>
      <c r="N264" s="663"/>
      <c r="O264" s="663"/>
      <c r="P264" s="663"/>
      <c r="Q264" s="663"/>
      <c r="R264" s="663"/>
      <c r="S264" s="663"/>
      <c r="T264" s="663"/>
      <c r="U264" s="663"/>
      <c r="V264" s="663"/>
      <c r="W264" s="663"/>
      <c r="X264" s="663"/>
      <c r="Y264" s="663"/>
      <c r="Z264" s="663"/>
    </row>
    <row r="265" spans="2:26">
      <c r="B265" s="265"/>
      <c r="D265" s="221"/>
      <c r="F265" s="277"/>
      <c r="G265" s="236"/>
      <c r="H265" s="236"/>
      <c r="I265" s="663"/>
      <c r="J265" s="663"/>
      <c r="K265" s="663"/>
      <c r="L265" s="663"/>
      <c r="M265" s="663"/>
      <c r="N265" s="663"/>
      <c r="O265" s="663"/>
      <c r="P265" s="663"/>
      <c r="Q265" s="663"/>
      <c r="R265" s="663"/>
      <c r="S265" s="663"/>
      <c r="T265" s="663"/>
      <c r="U265" s="663"/>
      <c r="V265" s="663"/>
      <c r="W265" s="663"/>
      <c r="X265" s="663"/>
      <c r="Y265" s="663"/>
      <c r="Z265" s="663"/>
    </row>
    <row r="266" spans="2:26">
      <c r="B266" s="265"/>
      <c r="D266" s="221"/>
      <c r="F266" s="277"/>
      <c r="G266" s="236"/>
      <c r="H266" s="236"/>
      <c r="I266" s="663"/>
      <c r="J266" s="663"/>
      <c r="K266" s="663"/>
      <c r="L266" s="663"/>
      <c r="M266" s="663"/>
      <c r="N266" s="663"/>
      <c r="O266" s="663"/>
      <c r="P266" s="663"/>
      <c r="Q266" s="663"/>
      <c r="R266" s="663"/>
      <c r="S266" s="663"/>
      <c r="T266" s="663"/>
      <c r="U266" s="663"/>
      <c r="V266" s="663"/>
      <c r="W266" s="663"/>
      <c r="X266" s="663"/>
      <c r="Y266" s="663"/>
      <c r="Z266" s="663"/>
    </row>
    <row r="267" spans="2:26">
      <c r="B267" s="265"/>
      <c r="D267" s="221"/>
      <c r="F267" s="277"/>
      <c r="G267" s="236"/>
      <c r="H267" s="236"/>
      <c r="I267" s="663"/>
      <c r="J267" s="663"/>
      <c r="K267" s="663"/>
      <c r="L267" s="663"/>
      <c r="M267" s="663"/>
      <c r="N267" s="663"/>
      <c r="O267" s="663"/>
      <c r="P267" s="663"/>
      <c r="Q267" s="663"/>
      <c r="R267" s="663"/>
      <c r="S267" s="663"/>
      <c r="T267" s="663"/>
      <c r="U267" s="663"/>
      <c r="V267" s="663"/>
      <c r="W267" s="663"/>
      <c r="X267" s="663"/>
      <c r="Y267" s="663"/>
      <c r="Z267" s="663"/>
    </row>
    <row r="268" spans="2:26">
      <c r="B268" s="265"/>
      <c r="D268" s="221"/>
      <c r="F268" s="277"/>
      <c r="G268" s="236"/>
      <c r="H268" s="236"/>
      <c r="I268" s="663"/>
      <c r="J268" s="663"/>
      <c r="K268" s="663"/>
      <c r="L268" s="663"/>
      <c r="M268" s="663"/>
      <c r="N268" s="663"/>
      <c r="O268" s="663"/>
      <c r="P268" s="663"/>
      <c r="Q268" s="663"/>
      <c r="R268" s="663"/>
      <c r="S268" s="663"/>
      <c r="T268" s="663"/>
      <c r="U268" s="663"/>
      <c r="V268" s="663"/>
      <c r="W268" s="663"/>
      <c r="X268" s="663"/>
      <c r="Y268" s="663"/>
      <c r="Z268" s="663"/>
    </row>
    <row r="269" spans="2:26">
      <c r="B269" s="265"/>
      <c r="D269" s="221"/>
      <c r="F269" s="277"/>
      <c r="G269" s="236"/>
      <c r="H269" s="236"/>
      <c r="I269" s="663"/>
      <c r="J269" s="663"/>
      <c r="K269" s="663"/>
      <c r="L269" s="663"/>
      <c r="M269" s="663"/>
      <c r="N269" s="663"/>
      <c r="O269" s="663"/>
      <c r="P269" s="663"/>
      <c r="Q269" s="663"/>
      <c r="R269" s="663"/>
      <c r="S269" s="663"/>
      <c r="T269" s="663"/>
      <c r="U269" s="663"/>
      <c r="V269" s="663"/>
      <c r="W269" s="663"/>
      <c r="X269" s="663"/>
      <c r="Y269" s="663"/>
      <c r="Z269" s="663"/>
    </row>
    <row r="270" spans="2:26">
      <c r="B270" s="265"/>
      <c r="D270" s="221"/>
      <c r="F270" s="277"/>
      <c r="G270" s="236"/>
      <c r="H270" s="236"/>
      <c r="I270" s="663"/>
      <c r="J270" s="663"/>
      <c r="K270" s="663"/>
      <c r="L270" s="663"/>
      <c r="M270" s="663"/>
      <c r="N270" s="663"/>
      <c r="O270" s="663"/>
      <c r="P270" s="663"/>
      <c r="Q270" s="663"/>
      <c r="R270" s="663"/>
      <c r="S270" s="663"/>
      <c r="T270" s="663"/>
      <c r="U270" s="663"/>
      <c r="V270" s="663"/>
      <c r="W270" s="663"/>
      <c r="X270" s="663"/>
      <c r="Y270" s="663"/>
      <c r="Z270" s="663"/>
    </row>
    <row r="271" spans="2:26">
      <c r="B271" s="265"/>
      <c r="D271" s="221"/>
      <c r="F271" s="277"/>
      <c r="G271" s="236"/>
      <c r="H271" s="236"/>
      <c r="I271" s="663"/>
      <c r="J271" s="663"/>
      <c r="K271" s="663"/>
      <c r="L271" s="663"/>
      <c r="M271" s="663"/>
      <c r="N271" s="663"/>
      <c r="O271" s="663"/>
      <c r="P271" s="663"/>
      <c r="Q271" s="663"/>
      <c r="R271" s="663"/>
      <c r="S271" s="663"/>
      <c r="T271" s="663"/>
      <c r="U271" s="663"/>
      <c r="V271" s="663"/>
      <c r="W271" s="663"/>
      <c r="X271" s="663"/>
      <c r="Y271" s="663"/>
      <c r="Z271" s="663"/>
    </row>
    <row r="272" spans="2:26">
      <c r="B272" s="265"/>
      <c r="D272" s="221"/>
      <c r="F272" s="277"/>
      <c r="G272" s="236"/>
      <c r="H272" s="236"/>
      <c r="I272" s="663"/>
      <c r="J272" s="663"/>
      <c r="K272" s="663"/>
      <c r="L272" s="663"/>
      <c r="M272" s="663"/>
      <c r="N272" s="663"/>
      <c r="O272" s="663"/>
      <c r="P272" s="663"/>
      <c r="Q272" s="663"/>
      <c r="R272" s="663"/>
      <c r="S272" s="663"/>
      <c r="T272" s="663"/>
      <c r="U272" s="663"/>
      <c r="V272" s="663"/>
      <c r="W272" s="663"/>
      <c r="X272" s="663"/>
      <c r="Y272" s="663"/>
      <c r="Z272" s="663"/>
    </row>
    <row r="273" spans="2:26">
      <c r="B273" s="265"/>
      <c r="D273" s="221"/>
      <c r="F273" s="277"/>
      <c r="G273" s="236"/>
      <c r="H273" s="236"/>
      <c r="I273" s="663"/>
      <c r="J273" s="663"/>
      <c r="K273" s="663"/>
      <c r="L273" s="663"/>
      <c r="M273" s="663"/>
      <c r="N273" s="663"/>
      <c r="O273" s="663"/>
      <c r="P273" s="663"/>
      <c r="Q273" s="663"/>
      <c r="R273" s="663"/>
      <c r="S273" s="663"/>
      <c r="T273" s="663"/>
      <c r="U273" s="663"/>
      <c r="V273" s="663"/>
      <c r="W273" s="663"/>
      <c r="X273" s="663"/>
      <c r="Y273" s="663"/>
      <c r="Z273" s="663"/>
    </row>
    <row r="274" spans="2:26">
      <c r="B274" s="265"/>
      <c r="D274" s="221"/>
      <c r="F274" s="277"/>
      <c r="G274" s="236"/>
      <c r="H274" s="236"/>
      <c r="I274" s="663"/>
      <c r="J274" s="663"/>
      <c r="K274" s="663"/>
      <c r="L274" s="663"/>
      <c r="M274" s="663"/>
      <c r="N274" s="663"/>
      <c r="O274" s="663"/>
      <c r="P274" s="663"/>
      <c r="Q274" s="663"/>
      <c r="R274" s="663"/>
      <c r="S274" s="663"/>
      <c r="T274" s="663"/>
      <c r="U274" s="663"/>
      <c r="V274" s="663"/>
      <c r="W274" s="663"/>
      <c r="X274" s="663"/>
      <c r="Y274" s="663"/>
      <c r="Z274" s="663"/>
    </row>
    <row r="275" spans="2:26">
      <c r="B275" s="265"/>
      <c r="D275" s="221"/>
      <c r="F275" s="277"/>
      <c r="G275" s="236"/>
      <c r="H275" s="236"/>
      <c r="I275" s="663"/>
      <c r="J275" s="663"/>
      <c r="K275" s="663"/>
      <c r="L275" s="663"/>
      <c r="M275" s="663"/>
      <c r="N275" s="663"/>
      <c r="O275" s="663"/>
      <c r="P275" s="663"/>
      <c r="Q275" s="663"/>
      <c r="R275" s="663"/>
      <c r="S275" s="663"/>
      <c r="T275" s="663"/>
      <c r="U275" s="663"/>
      <c r="V275" s="663"/>
      <c r="W275" s="663"/>
      <c r="X275" s="663"/>
      <c r="Y275" s="663"/>
      <c r="Z275" s="663"/>
    </row>
    <row r="276" spans="2:26">
      <c r="B276" s="265"/>
      <c r="D276" s="221"/>
      <c r="F276" s="277"/>
      <c r="G276" s="236"/>
      <c r="H276" s="236"/>
      <c r="I276" s="663"/>
      <c r="J276" s="663"/>
      <c r="K276" s="663"/>
      <c r="L276" s="663"/>
      <c r="M276" s="663"/>
      <c r="N276" s="663"/>
      <c r="O276" s="663"/>
      <c r="P276" s="663"/>
      <c r="Q276" s="663"/>
      <c r="R276" s="663"/>
      <c r="S276" s="663"/>
      <c r="T276" s="663"/>
      <c r="U276" s="663"/>
      <c r="V276" s="663"/>
      <c r="W276" s="663"/>
      <c r="X276" s="663"/>
      <c r="Y276" s="663"/>
      <c r="Z276" s="663"/>
    </row>
    <row r="277" spans="2:26">
      <c r="B277" s="265"/>
      <c r="D277" s="221"/>
      <c r="F277" s="277"/>
      <c r="G277" s="236"/>
      <c r="H277" s="236"/>
      <c r="I277" s="663"/>
      <c r="J277" s="663"/>
      <c r="K277" s="663"/>
      <c r="L277" s="663"/>
      <c r="M277" s="663"/>
      <c r="N277" s="663"/>
      <c r="O277" s="663"/>
      <c r="P277" s="663"/>
      <c r="Q277" s="663"/>
      <c r="R277" s="663"/>
      <c r="S277" s="663"/>
      <c r="T277" s="663"/>
      <c r="U277" s="663"/>
      <c r="V277" s="663"/>
      <c r="W277" s="663"/>
      <c r="X277" s="663"/>
      <c r="Y277" s="663"/>
      <c r="Z277" s="663"/>
    </row>
    <row r="278" spans="2:26">
      <c r="B278" s="265"/>
      <c r="D278" s="221"/>
      <c r="F278" s="277"/>
      <c r="G278" s="236"/>
      <c r="H278" s="236"/>
      <c r="I278" s="663"/>
      <c r="J278" s="663"/>
      <c r="K278" s="663"/>
      <c r="L278" s="663"/>
      <c r="M278" s="663"/>
      <c r="N278" s="663"/>
      <c r="O278" s="663"/>
      <c r="P278" s="663"/>
      <c r="Q278" s="663"/>
      <c r="R278" s="663"/>
      <c r="S278" s="663"/>
      <c r="T278" s="663"/>
      <c r="U278" s="663"/>
      <c r="V278" s="663"/>
      <c r="W278" s="663"/>
      <c r="X278" s="663"/>
      <c r="Y278" s="663"/>
      <c r="Z278" s="663"/>
    </row>
    <row r="279" spans="2:26">
      <c r="B279" s="265"/>
      <c r="D279" s="221"/>
      <c r="F279" s="277"/>
      <c r="G279" s="236"/>
      <c r="H279" s="236"/>
      <c r="I279" s="663"/>
      <c r="J279" s="663"/>
      <c r="K279" s="663"/>
      <c r="L279" s="663"/>
      <c r="M279" s="663"/>
      <c r="N279" s="663"/>
      <c r="O279" s="663"/>
      <c r="P279" s="663"/>
      <c r="Q279" s="663"/>
      <c r="R279" s="663"/>
      <c r="S279" s="663"/>
      <c r="T279" s="663"/>
      <c r="U279" s="663"/>
      <c r="V279" s="663"/>
      <c r="W279" s="663"/>
      <c r="X279" s="663"/>
      <c r="Y279" s="663"/>
      <c r="Z279" s="663"/>
    </row>
    <row r="280" spans="2:26">
      <c r="B280" s="265"/>
      <c r="D280" s="221"/>
      <c r="F280" s="277"/>
      <c r="G280" s="236"/>
      <c r="H280" s="236"/>
      <c r="I280" s="663"/>
      <c r="J280" s="663"/>
      <c r="K280" s="663"/>
      <c r="L280" s="663"/>
      <c r="M280" s="663"/>
      <c r="N280" s="663"/>
      <c r="O280" s="663"/>
      <c r="P280" s="663"/>
      <c r="Q280" s="663"/>
      <c r="R280" s="663"/>
      <c r="S280" s="663"/>
      <c r="T280" s="663"/>
      <c r="U280" s="663"/>
      <c r="V280" s="663"/>
      <c r="W280" s="663"/>
      <c r="X280" s="663"/>
      <c r="Y280" s="663"/>
      <c r="Z280" s="663"/>
    </row>
    <row r="281" spans="2:26">
      <c r="B281" s="265"/>
      <c r="D281" s="221"/>
      <c r="F281" s="277"/>
      <c r="G281" s="236"/>
      <c r="H281" s="236"/>
      <c r="I281" s="663"/>
      <c r="J281" s="663"/>
      <c r="K281" s="663"/>
      <c r="L281" s="663"/>
      <c r="M281" s="663"/>
      <c r="N281" s="663"/>
      <c r="O281" s="663"/>
      <c r="P281" s="663"/>
      <c r="Q281" s="663"/>
      <c r="R281" s="663"/>
      <c r="S281" s="663"/>
      <c r="T281" s="663"/>
      <c r="U281" s="663"/>
      <c r="V281" s="663"/>
      <c r="W281" s="663"/>
      <c r="X281" s="663"/>
      <c r="Y281" s="663"/>
      <c r="Z281" s="663"/>
    </row>
    <row r="282" spans="2:26">
      <c r="B282" s="265"/>
      <c r="D282" s="221"/>
      <c r="F282" s="277"/>
      <c r="G282" s="236"/>
      <c r="H282" s="236"/>
      <c r="I282" s="663"/>
      <c r="J282" s="663"/>
      <c r="K282" s="663"/>
      <c r="L282" s="663"/>
      <c r="M282" s="663"/>
      <c r="N282" s="663"/>
      <c r="O282" s="663"/>
      <c r="P282" s="663"/>
      <c r="Q282" s="663"/>
      <c r="R282" s="663"/>
      <c r="S282" s="663"/>
      <c r="T282" s="663"/>
      <c r="U282" s="663"/>
      <c r="V282" s="663"/>
      <c r="W282" s="663"/>
      <c r="X282" s="663"/>
      <c r="Y282" s="663"/>
      <c r="Z282" s="663"/>
    </row>
    <row r="283" spans="2:26">
      <c r="B283" s="265"/>
      <c r="D283" s="221"/>
      <c r="F283" s="277"/>
      <c r="G283" s="236"/>
      <c r="H283" s="236"/>
      <c r="I283" s="663"/>
      <c r="J283" s="663"/>
      <c r="K283" s="663"/>
      <c r="L283" s="663"/>
      <c r="M283" s="663"/>
      <c r="N283" s="663"/>
      <c r="O283" s="663"/>
      <c r="P283" s="663"/>
      <c r="Q283" s="663"/>
      <c r="R283" s="663"/>
      <c r="S283" s="663"/>
      <c r="T283" s="663"/>
      <c r="U283" s="663"/>
      <c r="V283" s="663"/>
      <c r="W283" s="663"/>
      <c r="X283" s="663"/>
      <c r="Y283" s="663"/>
      <c r="Z283" s="663"/>
    </row>
    <row r="284" spans="2:26">
      <c r="B284" s="265"/>
      <c r="D284" s="221"/>
      <c r="F284" s="277"/>
      <c r="G284" s="236"/>
      <c r="H284" s="236"/>
      <c r="I284" s="663"/>
      <c r="J284" s="663"/>
      <c r="K284" s="663"/>
      <c r="L284" s="663"/>
      <c r="M284" s="663"/>
      <c r="N284" s="663"/>
      <c r="O284" s="663"/>
      <c r="P284" s="663"/>
      <c r="Q284" s="663"/>
      <c r="R284" s="663"/>
      <c r="S284" s="663"/>
      <c r="T284" s="663"/>
      <c r="U284" s="663"/>
      <c r="V284" s="663"/>
      <c r="W284" s="663"/>
      <c r="X284" s="663"/>
      <c r="Y284" s="663"/>
      <c r="Z284" s="663"/>
    </row>
    <row r="285" spans="2:26">
      <c r="B285" s="265"/>
      <c r="D285" s="221"/>
      <c r="F285" s="277"/>
      <c r="G285" s="236"/>
      <c r="H285" s="236"/>
      <c r="I285" s="663"/>
      <c r="J285" s="663"/>
      <c r="K285" s="663"/>
      <c r="L285" s="663"/>
      <c r="M285" s="663"/>
      <c r="N285" s="663"/>
      <c r="O285" s="663"/>
      <c r="P285" s="663"/>
      <c r="Q285" s="663"/>
      <c r="R285" s="663"/>
      <c r="S285" s="663"/>
      <c r="T285" s="663"/>
      <c r="U285" s="663"/>
      <c r="V285" s="663"/>
      <c r="W285" s="663"/>
      <c r="X285" s="663"/>
      <c r="Y285" s="663"/>
      <c r="Z285" s="663"/>
    </row>
    <row r="286" spans="2:26">
      <c r="B286" s="265"/>
      <c r="D286" s="221"/>
      <c r="F286" s="277"/>
      <c r="G286" s="236"/>
      <c r="H286" s="236"/>
      <c r="I286" s="663"/>
      <c r="J286" s="663"/>
      <c r="K286" s="663"/>
      <c r="L286" s="663"/>
      <c r="M286" s="663"/>
      <c r="N286" s="663"/>
      <c r="O286" s="663"/>
      <c r="P286" s="663"/>
      <c r="Q286" s="663"/>
      <c r="R286" s="663"/>
      <c r="S286" s="663"/>
      <c r="T286" s="663"/>
      <c r="U286" s="663"/>
      <c r="V286" s="663"/>
      <c r="W286" s="663"/>
      <c r="X286" s="663"/>
      <c r="Y286" s="663"/>
      <c r="Z286" s="663"/>
    </row>
    <row r="287" spans="2:26">
      <c r="B287" s="265"/>
      <c r="D287" s="221"/>
      <c r="F287" s="277"/>
      <c r="G287" s="236"/>
      <c r="H287" s="236"/>
      <c r="I287" s="663"/>
      <c r="J287" s="663"/>
      <c r="K287" s="663"/>
      <c r="L287" s="663"/>
      <c r="M287" s="663"/>
      <c r="N287" s="663"/>
      <c r="O287" s="663"/>
      <c r="P287" s="663"/>
      <c r="Q287" s="663"/>
      <c r="R287" s="663"/>
      <c r="S287" s="663"/>
      <c r="T287" s="663"/>
      <c r="U287" s="663"/>
      <c r="V287" s="663"/>
      <c r="W287" s="663"/>
      <c r="X287" s="663"/>
      <c r="Y287" s="663"/>
      <c r="Z287" s="663"/>
    </row>
    <row r="288" spans="2:26">
      <c r="B288" s="265"/>
      <c r="D288" s="221"/>
      <c r="F288" s="277"/>
      <c r="G288" s="236"/>
      <c r="H288" s="236"/>
      <c r="I288" s="663"/>
      <c r="J288" s="663"/>
      <c r="K288" s="663"/>
      <c r="L288" s="663"/>
      <c r="M288" s="663"/>
      <c r="N288" s="663"/>
      <c r="O288" s="663"/>
      <c r="P288" s="663"/>
      <c r="Q288" s="663"/>
      <c r="R288" s="663"/>
      <c r="S288" s="663"/>
      <c r="T288" s="663"/>
      <c r="U288" s="663"/>
      <c r="V288" s="663"/>
      <c r="W288" s="663"/>
      <c r="X288" s="663"/>
      <c r="Y288" s="663"/>
      <c r="Z288" s="663"/>
    </row>
    <row r="289" spans="2:26">
      <c r="B289" s="265"/>
      <c r="D289" s="221"/>
      <c r="F289" s="277"/>
      <c r="G289" s="236"/>
      <c r="H289" s="236"/>
      <c r="I289" s="663"/>
      <c r="J289" s="663"/>
      <c r="K289" s="663"/>
      <c r="L289" s="663"/>
      <c r="M289" s="663"/>
      <c r="N289" s="663"/>
      <c r="O289" s="663"/>
      <c r="P289" s="663"/>
      <c r="Q289" s="663"/>
      <c r="R289" s="663"/>
      <c r="S289" s="663"/>
      <c r="T289" s="663"/>
      <c r="U289" s="663"/>
      <c r="V289" s="663"/>
      <c r="W289" s="663"/>
      <c r="X289" s="663"/>
      <c r="Y289" s="663"/>
      <c r="Z289" s="663"/>
    </row>
    <row r="290" spans="2:26">
      <c r="B290" s="265"/>
      <c r="D290" s="221"/>
      <c r="F290" s="277"/>
      <c r="G290" s="236"/>
      <c r="H290" s="236"/>
      <c r="I290" s="663"/>
      <c r="J290" s="663"/>
      <c r="K290" s="663"/>
      <c r="L290" s="663"/>
      <c r="M290" s="663"/>
      <c r="N290" s="663"/>
      <c r="O290" s="663"/>
      <c r="P290" s="663"/>
      <c r="Q290" s="663"/>
      <c r="R290" s="663"/>
      <c r="S290" s="663"/>
      <c r="T290" s="663"/>
      <c r="U290" s="663"/>
      <c r="V290" s="663"/>
      <c r="W290" s="663"/>
      <c r="X290" s="663"/>
      <c r="Y290" s="663"/>
      <c r="Z290" s="663"/>
    </row>
    <row r="291" spans="2:26">
      <c r="B291" s="190"/>
      <c r="D291" s="221"/>
      <c r="F291" s="277"/>
      <c r="G291" s="236"/>
      <c r="H291" s="236"/>
      <c r="I291" s="663"/>
      <c r="J291" s="663"/>
      <c r="K291" s="663"/>
      <c r="L291" s="663"/>
      <c r="M291" s="663"/>
      <c r="N291" s="663"/>
      <c r="O291" s="663"/>
      <c r="P291" s="663"/>
      <c r="Q291" s="663"/>
      <c r="R291" s="663"/>
      <c r="S291" s="663"/>
      <c r="T291" s="663"/>
      <c r="U291" s="663"/>
      <c r="V291" s="663"/>
      <c r="W291" s="663"/>
      <c r="X291" s="663"/>
      <c r="Y291" s="663"/>
      <c r="Z291" s="663"/>
    </row>
    <row r="292" spans="2:26">
      <c r="B292" s="190"/>
      <c r="D292" s="221"/>
      <c r="F292" s="277"/>
      <c r="G292" s="236"/>
      <c r="H292" s="236"/>
      <c r="I292" s="663"/>
      <c r="J292" s="663"/>
      <c r="K292" s="663"/>
      <c r="L292" s="663"/>
      <c r="M292" s="663"/>
      <c r="N292" s="663"/>
      <c r="O292" s="663"/>
      <c r="P292" s="663"/>
      <c r="Q292" s="663"/>
      <c r="R292" s="663"/>
      <c r="S292" s="663"/>
      <c r="T292" s="663"/>
      <c r="U292" s="663"/>
      <c r="V292" s="663"/>
      <c r="W292" s="663"/>
      <c r="X292" s="663"/>
      <c r="Y292" s="663"/>
      <c r="Z292" s="663"/>
    </row>
    <row r="293" spans="2:26">
      <c r="B293" s="190"/>
      <c r="D293" s="221"/>
      <c r="F293" s="277"/>
      <c r="G293" s="236"/>
      <c r="H293" s="236"/>
      <c r="I293" s="663"/>
      <c r="J293" s="663"/>
      <c r="K293" s="663"/>
      <c r="L293" s="663"/>
      <c r="M293" s="663"/>
      <c r="N293" s="663"/>
      <c r="O293" s="663"/>
      <c r="P293" s="663"/>
      <c r="Q293" s="663"/>
      <c r="R293" s="663"/>
      <c r="S293" s="663"/>
      <c r="T293" s="663"/>
      <c r="U293" s="663"/>
      <c r="V293" s="663"/>
      <c r="W293" s="663"/>
      <c r="X293" s="663"/>
      <c r="Y293" s="663"/>
      <c r="Z293" s="663"/>
    </row>
    <row r="294" spans="2:26">
      <c r="B294" s="190"/>
      <c r="D294" s="221"/>
      <c r="F294" s="277"/>
      <c r="G294" s="236"/>
      <c r="H294" s="236"/>
      <c r="I294" s="663"/>
      <c r="J294" s="663"/>
      <c r="K294" s="663"/>
      <c r="L294" s="663"/>
      <c r="M294" s="663"/>
      <c r="N294" s="663"/>
      <c r="O294" s="663"/>
      <c r="P294" s="663"/>
      <c r="Q294" s="663"/>
      <c r="R294" s="663"/>
      <c r="S294" s="663"/>
      <c r="T294" s="663"/>
      <c r="U294" s="663"/>
      <c r="V294" s="663"/>
      <c r="W294" s="663"/>
      <c r="X294" s="663"/>
      <c r="Y294" s="663"/>
      <c r="Z294" s="663"/>
    </row>
    <row r="295" spans="2:26">
      <c r="B295" s="190"/>
      <c r="D295" s="221"/>
      <c r="F295" s="277"/>
      <c r="G295" s="236"/>
      <c r="H295" s="236"/>
      <c r="I295" s="663"/>
      <c r="J295" s="663"/>
      <c r="K295" s="663"/>
      <c r="L295" s="663"/>
      <c r="M295" s="663"/>
      <c r="N295" s="663"/>
      <c r="O295" s="663"/>
      <c r="P295" s="663"/>
      <c r="Q295" s="663"/>
      <c r="R295" s="663"/>
      <c r="S295" s="663"/>
      <c r="T295" s="663"/>
      <c r="U295" s="663"/>
      <c r="V295" s="663"/>
      <c r="W295" s="663"/>
      <c r="X295" s="663"/>
      <c r="Y295" s="663"/>
      <c r="Z295" s="663"/>
    </row>
    <row r="296" spans="2:26">
      <c r="B296" s="190"/>
      <c r="D296" s="221"/>
      <c r="F296" s="277"/>
      <c r="G296" s="236"/>
      <c r="H296" s="236"/>
      <c r="I296" s="663"/>
      <c r="J296" s="663"/>
      <c r="K296" s="663"/>
      <c r="L296" s="663"/>
      <c r="M296" s="663"/>
      <c r="N296" s="663"/>
      <c r="O296" s="663"/>
      <c r="P296" s="663"/>
      <c r="Q296" s="663"/>
      <c r="R296" s="663"/>
      <c r="S296" s="663"/>
      <c r="T296" s="663"/>
      <c r="U296" s="663"/>
      <c r="V296" s="663"/>
      <c r="W296" s="663"/>
      <c r="X296" s="663"/>
      <c r="Y296" s="663"/>
      <c r="Z296" s="663"/>
    </row>
    <row r="297" spans="2:26">
      <c r="B297" s="190"/>
      <c r="D297" s="221"/>
      <c r="F297" s="277"/>
      <c r="G297" s="236"/>
      <c r="H297" s="236"/>
      <c r="I297" s="663"/>
      <c r="J297" s="663"/>
      <c r="K297" s="663"/>
      <c r="L297" s="663"/>
      <c r="M297" s="663"/>
      <c r="N297" s="663"/>
      <c r="O297" s="663"/>
      <c r="P297" s="663"/>
      <c r="Q297" s="663"/>
      <c r="R297" s="663"/>
      <c r="S297" s="663"/>
      <c r="T297" s="663"/>
      <c r="U297" s="663"/>
      <c r="V297" s="663"/>
      <c r="W297" s="663"/>
      <c r="X297" s="663"/>
      <c r="Y297" s="663"/>
      <c r="Z297" s="663"/>
    </row>
    <row r="298" spans="2:26">
      <c r="B298" s="190"/>
      <c r="D298" s="221"/>
      <c r="F298" s="277"/>
      <c r="G298" s="236"/>
      <c r="H298" s="236"/>
      <c r="I298" s="663"/>
      <c r="J298" s="663"/>
      <c r="K298" s="663"/>
      <c r="L298" s="663"/>
      <c r="M298" s="663"/>
      <c r="N298" s="663"/>
      <c r="O298" s="663"/>
      <c r="P298" s="663"/>
      <c r="Q298" s="663"/>
      <c r="R298" s="663"/>
      <c r="S298" s="663"/>
      <c r="T298" s="663"/>
      <c r="U298" s="663"/>
      <c r="V298" s="663"/>
      <c r="W298" s="663"/>
      <c r="X298" s="663"/>
      <c r="Y298" s="663"/>
      <c r="Z298" s="663"/>
    </row>
    <row r="299" spans="2:26">
      <c r="B299" s="190"/>
      <c r="D299" s="221"/>
      <c r="F299" s="277"/>
      <c r="G299" s="236"/>
      <c r="H299" s="236"/>
      <c r="I299" s="663"/>
      <c r="J299" s="663"/>
      <c r="K299" s="663"/>
      <c r="L299" s="663"/>
      <c r="M299" s="663"/>
      <c r="N299" s="663"/>
      <c r="O299" s="663"/>
      <c r="P299" s="663"/>
      <c r="Q299" s="663"/>
      <c r="R299" s="663"/>
      <c r="S299" s="663"/>
      <c r="T299" s="663"/>
      <c r="U299" s="663"/>
      <c r="V299" s="663"/>
      <c r="W299" s="663"/>
      <c r="X299" s="663"/>
      <c r="Y299" s="663"/>
      <c r="Z299" s="663"/>
    </row>
    <row r="300" spans="2:26">
      <c r="B300" s="190"/>
      <c r="D300" s="221"/>
      <c r="F300" s="277"/>
      <c r="G300" s="236"/>
      <c r="H300" s="236"/>
      <c r="I300" s="663"/>
      <c r="J300" s="663"/>
      <c r="K300" s="663"/>
      <c r="L300" s="663"/>
      <c r="M300" s="663"/>
      <c r="N300" s="663"/>
      <c r="O300" s="663"/>
      <c r="P300" s="663"/>
      <c r="Q300" s="663"/>
      <c r="R300" s="663"/>
      <c r="S300" s="663"/>
      <c r="T300" s="663"/>
      <c r="U300" s="663"/>
      <c r="V300" s="663"/>
      <c r="W300" s="663"/>
      <c r="X300" s="663"/>
      <c r="Y300" s="663"/>
      <c r="Z300" s="663"/>
    </row>
    <row r="301" spans="2:26">
      <c r="B301" s="190"/>
      <c r="D301" s="221"/>
      <c r="F301" s="277"/>
      <c r="G301" s="236"/>
      <c r="H301" s="236"/>
      <c r="I301" s="663"/>
      <c r="J301" s="663"/>
      <c r="K301" s="663"/>
      <c r="L301" s="663"/>
      <c r="M301" s="663"/>
      <c r="N301" s="663"/>
      <c r="O301" s="663"/>
      <c r="P301" s="663"/>
      <c r="Q301" s="663"/>
      <c r="R301" s="663"/>
      <c r="S301" s="663"/>
      <c r="T301" s="663"/>
      <c r="U301" s="663"/>
      <c r="V301" s="663"/>
      <c r="W301" s="663"/>
      <c r="X301" s="663"/>
      <c r="Y301" s="663"/>
      <c r="Z301" s="663"/>
    </row>
    <row r="302" spans="2:26">
      <c r="B302" s="190"/>
      <c r="D302" s="221"/>
      <c r="F302" s="277"/>
      <c r="G302" s="236"/>
      <c r="H302" s="236"/>
      <c r="I302" s="663"/>
      <c r="J302" s="663"/>
      <c r="K302" s="663"/>
      <c r="L302" s="663"/>
      <c r="M302" s="663"/>
      <c r="N302" s="663"/>
      <c r="O302" s="663"/>
      <c r="P302" s="663"/>
      <c r="Q302" s="663"/>
      <c r="R302" s="663"/>
      <c r="S302" s="663"/>
      <c r="T302" s="663"/>
      <c r="U302" s="663"/>
      <c r="V302" s="663"/>
      <c r="W302" s="663"/>
      <c r="X302" s="663"/>
      <c r="Y302" s="663"/>
      <c r="Z302" s="663"/>
    </row>
    <row r="303" spans="2:26">
      <c r="B303" s="190"/>
      <c r="D303" s="221"/>
      <c r="F303" s="277"/>
      <c r="G303" s="236"/>
      <c r="H303" s="236"/>
      <c r="I303" s="663"/>
      <c r="J303" s="663"/>
      <c r="K303" s="663"/>
      <c r="L303" s="663"/>
      <c r="M303" s="663"/>
      <c r="N303" s="663"/>
      <c r="O303" s="663"/>
      <c r="P303" s="663"/>
      <c r="Q303" s="663"/>
      <c r="R303" s="663"/>
      <c r="S303" s="663"/>
      <c r="T303" s="663"/>
      <c r="U303" s="663"/>
      <c r="V303" s="663"/>
      <c r="W303" s="663"/>
      <c r="X303" s="663"/>
      <c r="Y303" s="663"/>
      <c r="Z303" s="663"/>
    </row>
    <row r="304" spans="2:26">
      <c r="B304" s="190"/>
      <c r="D304" s="221"/>
      <c r="F304" s="277"/>
      <c r="G304" s="236"/>
      <c r="H304" s="236"/>
      <c r="I304" s="663"/>
      <c r="J304" s="663"/>
      <c r="K304" s="663"/>
      <c r="L304" s="663"/>
      <c r="M304" s="663"/>
      <c r="N304" s="663"/>
      <c r="O304" s="663"/>
      <c r="P304" s="663"/>
      <c r="Q304" s="663"/>
      <c r="R304" s="663"/>
      <c r="S304" s="663"/>
      <c r="T304" s="663"/>
      <c r="U304" s="663"/>
      <c r="V304" s="663"/>
      <c r="W304" s="663"/>
      <c r="X304" s="663"/>
      <c r="Y304" s="663"/>
      <c r="Z304" s="663"/>
    </row>
    <row r="305" spans="2:26">
      <c r="B305" s="190"/>
      <c r="D305" s="221"/>
      <c r="F305" s="277"/>
      <c r="G305" s="236"/>
      <c r="H305" s="236"/>
      <c r="I305" s="663"/>
      <c r="J305" s="663"/>
      <c r="K305" s="663"/>
      <c r="L305" s="663"/>
      <c r="M305" s="663"/>
      <c r="N305" s="663"/>
      <c r="O305" s="663"/>
      <c r="P305" s="663"/>
      <c r="Q305" s="663"/>
      <c r="R305" s="663"/>
      <c r="S305" s="663"/>
      <c r="T305" s="663"/>
      <c r="U305" s="663"/>
      <c r="V305" s="663"/>
      <c r="W305" s="663"/>
      <c r="X305" s="663"/>
      <c r="Y305" s="663"/>
      <c r="Z305" s="663"/>
    </row>
    <row r="306" spans="2:26">
      <c r="B306" s="190"/>
      <c r="D306" s="221"/>
      <c r="F306" s="277"/>
      <c r="G306" s="236"/>
      <c r="H306" s="236"/>
      <c r="I306" s="663"/>
      <c r="J306" s="663"/>
      <c r="K306" s="663"/>
      <c r="L306" s="663"/>
      <c r="M306" s="663"/>
      <c r="N306" s="663"/>
      <c r="O306" s="663"/>
      <c r="P306" s="663"/>
      <c r="Q306" s="663"/>
      <c r="R306" s="663"/>
      <c r="S306" s="663"/>
      <c r="T306" s="663"/>
      <c r="U306" s="663"/>
      <c r="V306" s="663"/>
      <c r="W306" s="663"/>
      <c r="X306" s="663"/>
      <c r="Y306" s="663"/>
      <c r="Z306" s="663"/>
    </row>
    <row r="307" spans="2:26">
      <c r="B307" s="190"/>
      <c r="D307" s="221"/>
      <c r="F307" s="277"/>
      <c r="G307" s="236"/>
      <c r="H307" s="236"/>
      <c r="I307" s="663"/>
      <c r="J307" s="663"/>
      <c r="K307" s="663"/>
      <c r="L307" s="663"/>
      <c r="M307" s="663"/>
      <c r="N307" s="663"/>
      <c r="O307" s="663"/>
      <c r="P307" s="663"/>
      <c r="Q307" s="663"/>
      <c r="R307" s="663"/>
      <c r="S307" s="663"/>
      <c r="T307" s="663"/>
      <c r="U307" s="663"/>
      <c r="V307" s="663"/>
      <c r="W307" s="663"/>
      <c r="X307" s="663"/>
      <c r="Y307" s="663"/>
      <c r="Z307" s="663"/>
    </row>
    <row r="308" spans="2:26">
      <c r="B308" s="190"/>
      <c r="D308" s="221"/>
      <c r="F308" s="277"/>
      <c r="G308" s="236"/>
      <c r="H308" s="236"/>
      <c r="I308" s="663"/>
      <c r="J308" s="663"/>
      <c r="K308" s="663"/>
      <c r="L308" s="663"/>
      <c r="M308" s="663"/>
      <c r="N308" s="663"/>
      <c r="O308" s="663"/>
      <c r="P308" s="663"/>
      <c r="Q308" s="663"/>
      <c r="R308" s="663"/>
      <c r="S308" s="663"/>
      <c r="T308" s="663"/>
      <c r="U308" s="663"/>
      <c r="V308" s="663"/>
      <c r="W308" s="663"/>
      <c r="X308" s="663"/>
      <c r="Y308" s="663"/>
      <c r="Z308" s="663"/>
    </row>
    <row r="309" spans="2:26">
      <c r="B309" s="190"/>
      <c r="D309" s="221"/>
      <c r="F309" s="277"/>
      <c r="G309" s="236"/>
      <c r="H309" s="236"/>
      <c r="I309" s="663"/>
      <c r="J309" s="663"/>
      <c r="K309" s="663"/>
      <c r="L309" s="663"/>
      <c r="M309" s="663"/>
      <c r="N309" s="663"/>
      <c r="O309" s="663"/>
      <c r="P309" s="663"/>
      <c r="Q309" s="663"/>
      <c r="R309" s="663"/>
      <c r="S309" s="663"/>
      <c r="T309" s="663"/>
      <c r="U309" s="663"/>
      <c r="V309" s="663"/>
      <c r="W309" s="663"/>
      <c r="X309" s="663"/>
      <c r="Y309" s="663"/>
      <c r="Z309" s="663"/>
    </row>
    <row r="310" spans="2:26">
      <c r="B310" s="190"/>
      <c r="D310" s="221"/>
      <c r="F310" s="277"/>
      <c r="G310" s="236"/>
      <c r="H310" s="236"/>
      <c r="I310" s="663"/>
      <c r="J310" s="663"/>
      <c r="K310" s="663"/>
      <c r="L310" s="663"/>
      <c r="M310" s="663"/>
      <c r="N310" s="663"/>
      <c r="O310" s="663"/>
      <c r="P310" s="663"/>
      <c r="Q310" s="663"/>
      <c r="R310" s="663"/>
      <c r="S310" s="663"/>
      <c r="T310" s="663"/>
      <c r="U310" s="663"/>
      <c r="V310" s="663"/>
      <c r="W310" s="663"/>
      <c r="X310" s="663"/>
      <c r="Y310" s="663"/>
      <c r="Z310" s="663"/>
    </row>
    <row r="311" spans="2:26">
      <c r="B311" s="190"/>
      <c r="D311" s="221"/>
      <c r="F311" s="277"/>
      <c r="G311" s="236"/>
      <c r="H311" s="236"/>
      <c r="I311" s="663"/>
      <c r="J311" s="663"/>
      <c r="K311" s="663"/>
      <c r="L311" s="663"/>
      <c r="M311" s="663"/>
      <c r="N311" s="663"/>
      <c r="O311" s="663"/>
      <c r="P311" s="663"/>
      <c r="Q311" s="663"/>
      <c r="R311" s="663"/>
      <c r="S311" s="663"/>
      <c r="T311" s="663"/>
      <c r="U311" s="663"/>
      <c r="V311" s="663"/>
      <c r="W311" s="663"/>
      <c r="X311" s="663"/>
      <c r="Y311" s="663"/>
      <c r="Z311" s="663"/>
    </row>
    <row r="312" spans="2:26">
      <c r="B312" s="190"/>
      <c r="D312" s="221"/>
      <c r="F312" s="277"/>
      <c r="G312" s="236"/>
      <c r="H312" s="236"/>
      <c r="I312" s="663"/>
      <c r="J312" s="663"/>
      <c r="K312" s="663"/>
      <c r="L312" s="663"/>
      <c r="M312" s="663"/>
      <c r="N312" s="663"/>
      <c r="O312" s="663"/>
      <c r="P312" s="663"/>
      <c r="Q312" s="663"/>
      <c r="R312" s="663"/>
      <c r="S312" s="663"/>
      <c r="T312" s="663"/>
      <c r="U312" s="663"/>
      <c r="V312" s="663"/>
      <c r="W312" s="663"/>
      <c r="X312" s="663"/>
      <c r="Y312" s="663"/>
      <c r="Z312" s="663"/>
    </row>
    <row r="313" spans="2:26">
      <c r="B313" s="190"/>
      <c r="D313" s="221"/>
      <c r="F313" s="277"/>
      <c r="G313" s="236"/>
      <c r="H313" s="236"/>
      <c r="I313" s="663"/>
      <c r="J313" s="663"/>
      <c r="K313" s="663"/>
      <c r="L313" s="663"/>
      <c r="M313" s="663"/>
      <c r="N313" s="663"/>
      <c r="O313" s="663"/>
      <c r="P313" s="663"/>
      <c r="Q313" s="663"/>
      <c r="R313" s="663"/>
      <c r="S313" s="663"/>
      <c r="T313" s="663"/>
      <c r="U313" s="663"/>
      <c r="V313" s="663"/>
      <c r="W313" s="663"/>
      <c r="X313" s="663"/>
      <c r="Y313" s="663"/>
      <c r="Z313" s="663"/>
    </row>
    <row r="314" spans="2:26">
      <c r="B314" s="190"/>
      <c r="D314" s="221"/>
      <c r="F314" s="277"/>
      <c r="G314" s="236"/>
      <c r="H314" s="236"/>
      <c r="I314" s="663"/>
      <c r="J314" s="663"/>
      <c r="K314" s="663"/>
      <c r="L314" s="663"/>
      <c r="M314" s="663"/>
      <c r="N314" s="663"/>
      <c r="O314" s="663"/>
      <c r="P314" s="663"/>
      <c r="Q314" s="663"/>
      <c r="R314" s="663"/>
      <c r="S314" s="663"/>
      <c r="T314" s="663"/>
      <c r="U314" s="663"/>
      <c r="V314" s="663"/>
      <c r="W314" s="663"/>
      <c r="X314" s="663"/>
      <c r="Y314" s="663"/>
      <c r="Z314" s="663"/>
    </row>
    <row r="315" spans="2:26">
      <c r="B315" s="190"/>
      <c r="D315" s="221"/>
      <c r="F315" s="277"/>
      <c r="G315" s="236"/>
      <c r="H315" s="236"/>
      <c r="I315" s="663"/>
      <c r="J315" s="663"/>
      <c r="K315" s="663"/>
      <c r="L315" s="663"/>
      <c r="M315" s="663"/>
      <c r="N315" s="663"/>
      <c r="O315" s="663"/>
      <c r="P315" s="663"/>
      <c r="Q315" s="663"/>
      <c r="R315" s="663"/>
      <c r="S315" s="663"/>
      <c r="T315" s="663"/>
      <c r="U315" s="663"/>
      <c r="V315" s="663"/>
      <c r="W315" s="663"/>
      <c r="X315" s="663"/>
      <c r="Y315" s="663"/>
      <c r="Z315" s="663"/>
    </row>
    <row r="316" spans="2:26">
      <c r="B316" s="190"/>
      <c r="D316" s="221"/>
      <c r="F316" s="277"/>
      <c r="G316" s="236"/>
      <c r="H316" s="236"/>
      <c r="I316" s="663"/>
      <c r="J316" s="663"/>
      <c r="K316" s="663"/>
      <c r="L316" s="663"/>
      <c r="M316" s="663"/>
      <c r="N316" s="663"/>
      <c r="O316" s="663"/>
      <c r="P316" s="663"/>
      <c r="Q316" s="663"/>
      <c r="R316" s="663"/>
      <c r="S316" s="663"/>
      <c r="T316" s="663"/>
      <c r="U316" s="663"/>
      <c r="V316" s="663"/>
      <c r="W316" s="663"/>
      <c r="X316" s="663"/>
      <c r="Y316" s="663"/>
      <c r="Z316" s="663"/>
    </row>
    <row r="317" spans="2:26">
      <c r="B317" s="190"/>
      <c r="D317" s="221"/>
      <c r="F317" s="277"/>
      <c r="G317" s="236"/>
      <c r="H317" s="236"/>
      <c r="I317" s="663"/>
      <c r="J317" s="663"/>
      <c r="K317" s="663"/>
      <c r="L317" s="663"/>
      <c r="M317" s="663"/>
      <c r="N317" s="663"/>
      <c r="O317" s="663"/>
      <c r="P317" s="663"/>
      <c r="Q317" s="663"/>
      <c r="R317" s="663"/>
      <c r="S317" s="663"/>
      <c r="T317" s="663"/>
      <c r="U317" s="663"/>
      <c r="V317" s="663"/>
      <c r="W317" s="663"/>
      <c r="X317" s="663"/>
      <c r="Y317" s="663"/>
      <c r="Z317" s="663"/>
    </row>
    <row r="318" spans="2:26">
      <c r="B318" s="190"/>
      <c r="D318" s="221"/>
      <c r="F318" s="277"/>
      <c r="G318" s="236"/>
      <c r="H318" s="236"/>
      <c r="I318" s="663"/>
      <c r="J318" s="663"/>
      <c r="K318" s="663"/>
      <c r="L318" s="663"/>
      <c r="M318" s="663"/>
      <c r="N318" s="663"/>
      <c r="O318" s="663"/>
      <c r="P318" s="663"/>
      <c r="Q318" s="663"/>
      <c r="R318" s="663"/>
      <c r="S318" s="663"/>
      <c r="T318" s="663"/>
      <c r="U318" s="663"/>
      <c r="V318" s="663"/>
      <c r="W318" s="663"/>
      <c r="X318" s="663"/>
      <c r="Y318" s="663"/>
      <c r="Z318" s="663"/>
    </row>
    <row r="319" spans="2:26">
      <c r="B319" s="190"/>
      <c r="D319" s="221"/>
      <c r="F319" s="277"/>
      <c r="G319" s="236"/>
      <c r="H319" s="236"/>
      <c r="I319" s="663"/>
      <c r="J319" s="663"/>
      <c r="K319" s="663"/>
      <c r="L319" s="663"/>
      <c r="M319" s="663"/>
      <c r="N319" s="663"/>
      <c r="O319" s="663"/>
      <c r="P319" s="663"/>
      <c r="Q319" s="663"/>
      <c r="R319" s="663"/>
      <c r="S319" s="663"/>
      <c r="T319" s="663"/>
      <c r="U319" s="663"/>
      <c r="V319" s="663"/>
      <c r="W319" s="663"/>
      <c r="X319" s="663"/>
      <c r="Y319" s="663"/>
      <c r="Z319" s="663"/>
    </row>
    <row r="320" spans="2:26">
      <c r="B320" s="190"/>
      <c r="D320" s="221"/>
      <c r="F320" s="277"/>
      <c r="G320" s="236"/>
      <c r="H320" s="236"/>
      <c r="I320" s="663"/>
      <c r="J320" s="663"/>
      <c r="K320" s="663"/>
      <c r="L320" s="663"/>
      <c r="M320" s="663"/>
      <c r="N320" s="663"/>
      <c r="O320" s="663"/>
      <c r="P320" s="663"/>
      <c r="Q320" s="663"/>
      <c r="R320" s="663"/>
      <c r="S320" s="663"/>
      <c r="T320" s="663"/>
      <c r="U320" s="663"/>
      <c r="V320" s="663"/>
      <c r="W320" s="663"/>
      <c r="X320" s="663"/>
      <c r="Y320" s="663"/>
      <c r="Z320" s="663"/>
    </row>
    <row r="321" spans="2:26">
      <c r="B321" s="190"/>
      <c r="D321" s="221"/>
      <c r="F321" s="277"/>
      <c r="G321" s="236"/>
      <c r="H321" s="236"/>
      <c r="I321" s="663"/>
      <c r="J321" s="663"/>
      <c r="K321" s="663"/>
      <c r="L321" s="663"/>
      <c r="M321" s="663"/>
      <c r="N321" s="663"/>
      <c r="O321" s="663"/>
      <c r="P321" s="663"/>
      <c r="Q321" s="663"/>
      <c r="R321" s="663"/>
      <c r="S321" s="663"/>
      <c r="T321" s="663"/>
      <c r="U321" s="663"/>
      <c r="V321" s="663"/>
      <c r="W321" s="663"/>
      <c r="X321" s="663"/>
      <c r="Y321" s="663"/>
      <c r="Z321" s="663"/>
    </row>
    <row r="322" spans="2:26">
      <c r="B322" s="190"/>
      <c r="D322" s="221"/>
      <c r="F322" s="277"/>
      <c r="G322" s="236"/>
      <c r="H322" s="236"/>
      <c r="I322" s="663"/>
      <c r="J322" s="663"/>
      <c r="K322" s="663"/>
      <c r="L322" s="663"/>
      <c r="M322" s="663"/>
      <c r="N322" s="663"/>
      <c r="O322" s="663"/>
      <c r="P322" s="663"/>
      <c r="Q322" s="663"/>
      <c r="R322" s="663"/>
      <c r="S322" s="663"/>
      <c r="T322" s="663"/>
      <c r="U322" s="663"/>
      <c r="V322" s="663"/>
      <c r="W322" s="663"/>
      <c r="X322" s="663"/>
      <c r="Y322" s="663"/>
      <c r="Z322" s="663"/>
    </row>
    <row r="323" spans="2:26">
      <c r="B323" s="190"/>
      <c r="D323" s="221"/>
      <c r="F323" s="277"/>
      <c r="G323" s="236"/>
      <c r="H323" s="236"/>
      <c r="I323" s="663"/>
      <c r="J323" s="663"/>
      <c r="K323" s="663"/>
      <c r="L323" s="663"/>
      <c r="M323" s="663"/>
      <c r="N323" s="663"/>
      <c r="O323" s="663"/>
      <c r="P323" s="663"/>
      <c r="Q323" s="663"/>
      <c r="R323" s="663"/>
      <c r="S323" s="663"/>
      <c r="T323" s="663"/>
      <c r="U323" s="663"/>
      <c r="V323" s="663"/>
      <c r="W323" s="663"/>
      <c r="X323" s="663"/>
      <c r="Y323" s="663"/>
      <c r="Z323" s="663"/>
    </row>
    <row r="324" spans="2:26">
      <c r="B324" s="190"/>
      <c r="D324" s="221"/>
      <c r="F324" s="277"/>
      <c r="G324" s="236"/>
      <c r="H324" s="236"/>
      <c r="I324" s="663"/>
      <c r="J324" s="663"/>
      <c r="K324" s="663"/>
      <c r="L324" s="663"/>
      <c r="M324" s="663"/>
      <c r="N324" s="663"/>
      <c r="O324" s="663"/>
      <c r="P324" s="663"/>
      <c r="Q324" s="663"/>
      <c r="R324" s="663"/>
      <c r="S324" s="663"/>
      <c r="T324" s="663"/>
      <c r="U324" s="663"/>
      <c r="V324" s="663"/>
      <c r="W324" s="663"/>
      <c r="X324" s="663"/>
      <c r="Y324" s="663"/>
      <c r="Z324" s="663"/>
    </row>
    <row r="325" spans="2:26">
      <c r="B325" s="190"/>
      <c r="D325" s="221"/>
      <c r="F325" s="277"/>
      <c r="G325" s="236"/>
      <c r="H325" s="236"/>
      <c r="I325" s="663"/>
      <c r="J325" s="663"/>
      <c r="K325" s="663"/>
      <c r="L325" s="663"/>
      <c r="M325" s="663"/>
      <c r="N325" s="663"/>
      <c r="O325" s="663"/>
      <c r="P325" s="663"/>
      <c r="Q325" s="663"/>
      <c r="R325" s="663"/>
      <c r="S325" s="663"/>
      <c r="T325" s="663"/>
      <c r="U325" s="663"/>
      <c r="V325" s="663"/>
      <c r="W325" s="663"/>
      <c r="X325" s="663"/>
      <c r="Y325" s="663"/>
      <c r="Z325" s="663"/>
    </row>
    <row r="326" spans="2:26">
      <c r="B326" s="190"/>
      <c r="D326" s="221"/>
      <c r="F326" s="277"/>
      <c r="G326" s="236"/>
      <c r="H326" s="236"/>
      <c r="I326" s="663"/>
      <c r="J326" s="663"/>
      <c r="K326" s="663"/>
      <c r="L326" s="663"/>
      <c r="M326" s="663"/>
      <c r="N326" s="663"/>
      <c r="O326" s="663"/>
      <c r="P326" s="663"/>
      <c r="Q326" s="663"/>
      <c r="R326" s="663"/>
      <c r="S326" s="663"/>
      <c r="T326" s="663"/>
      <c r="U326" s="663"/>
      <c r="V326" s="663"/>
      <c r="W326" s="663"/>
      <c r="X326" s="663"/>
      <c r="Y326" s="663"/>
      <c r="Z326" s="663"/>
    </row>
    <row r="327" spans="2:26">
      <c r="B327" s="190"/>
      <c r="D327" s="221"/>
      <c r="F327" s="277"/>
      <c r="G327" s="236"/>
      <c r="H327" s="236"/>
      <c r="I327" s="663"/>
      <c r="J327" s="663"/>
      <c r="K327" s="663"/>
      <c r="L327" s="663"/>
      <c r="M327" s="663"/>
      <c r="N327" s="663"/>
      <c r="O327" s="663"/>
      <c r="P327" s="663"/>
      <c r="Q327" s="663"/>
      <c r="R327" s="663"/>
      <c r="S327" s="663"/>
      <c r="T327" s="663"/>
      <c r="U327" s="663"/>
      <c r="V327" s="663"/>
      <c r="W327" s="663"/>
      <c r="X327" s="663"/>
      <c r="Y327" s="663"/>
      <c r="Z327" s="663"/>
    </row>
    <row r="328" spans="2:26">
      <c r="B328" s="190"/>
      <c r="D328" s="221"/>
      <c r="F328" s="277"/>
      <c r="G328" s="236"/>
      <c r="H328" s="236"/>
      <c r="I328" s="663"/>
      <c r="J328" s="663"/>
      <c r="K328" s="663"/>
      <c r="L328" s="663"/>
      <c r="M328" s="663"/>
      <c r="N328" s="663"/>
      <c r="O328" s="663"/>
      <c r="P328" s="663"/>
      <c r="Q328" s="663"/>
      <c r="R328" s="663"/>
      <c r="S328" s="663"/>
      <c r="T328" s="663"/>
      <c r="U328" s="663"/>
      <c r="V328" s="663"/>
      <c r="W328" s="663"/>
      <c r="X328" s="663"/>
      <c r="Y328" s="663"/>
      <c r="Z328" s="663"/>
    </row>
    <row r="329" spans="2:26">
      <c r="B329" s="190"/>
      <c r="D329" s="221"/>
      <c r="F329" s="277"/>
      <c r="G329" s="236"/>
      <c r="H329" s="236"/>
      <c r="I329" s="663"/>
      <c r="J329" s="663"/>
      <c r="K329" s="663"/>
      <c r="L329" s="663"/>
      <c r="M329" s="663"/>
      <c r="N329" s="663"/>
      <c r="O329" s="663"/>
      <c r="P329" s="663"/>
      <c r="Q329" s="663"/>
      <c r="R329" s="663"/>
      <c r="S329" s="663"/>
      <c r="T329" s="663"/>
      <c r="U329" s="663"/>
      <c r="V329" s="663"/>
      <c r="W329" s="663"/>
      <c r="X329" s="663"/>
      <c r="Y329" s="663"/>
      <c r="Z329" s="663"/>
    </row>
    <row r="330" spans="2:26">
      <c r="B330" s="190"/>
      <c r="D330" s="221"/>
      <c r="F330" s="277"/>
      <c r="G330" s="236"/>
      <c r="H330" s="236"/>
      <c r="I330" s="663"/>
      <c r="J330" s="663"/>
      <c r="K330" s="663"/>
      <c r="L330" s="663"/>
      <c r="M330" s="663"/>
      <c r="N330" s="663"/>
      <c r="O330" s="663"/>
      <c r="P330" s="663"/>
      <c r="Q330" s="663"/>
      <c r="R330" s="663"/>
      <c r="S330" s="663"/>
      <c r="T330" s="663"/>
      <c r="U330" s="663"/>
      <c r="V330" s="663"/>
      <c r="W330" s="663"/>
      <c r="X330" s="663"/>
      <c r="Y330" s="663"/>
      <c r="Z330" s="663"/>
    </row>
    <row r="331" spans="2:26">
      <c r="B331" s="190"/>
      <c r="D331" s="221"/>
      <c r="F331" s="277"/>
      <c r="G331" s="236"/>
      <c r="H331" s="236"/>
      <c r="I331" s="663"/>
      <c r="J331" s="663"/>
      <c r="K331" s="663"/>
      <c r="L331" s="663"/>
      <c r="M331" s="663"/>
      <c r="N331" s="663"/>
      <c r="O331" s="663"/>
      <c r="P331" s="663"/>
      <c r="Q331" s="663"/>
      <c r="R331" s="663"/>
      <c r="S331" s="663"/>
      <c r="T331" s="663"/>
      <c r="U331" s="663"/>
      <c r="V331" s="663"/>
      <c r="W331" s="663"/>
      <c r="X331" s="663"/>
      <c r="Y331" s="663"/>
      <c r="Z331" s="663"/>
    </row>
    <row r="332" spans="2:26">
      <c r="B332" s="190"/>
      <c r="D332" s="221"/>
      <c r="F332" s="277"/>
      <c r="G332" s="236"/>
      <c r="H332" s="236"/>
      <c r="I332" s="663"/>
      <c r="J332" s="663"/>
      <c r="K332" s="663"/>
      <c r="L332" s="663"/>
      <c r="M332" s="663"/>
      <c r="N332" s="663"/>
      <c r="O332" s="663"/>
      <c r="P332" s="663"/>
      <c r="Q332" s="663"/>
      <c r="R332" s="663"/>
      <c r="S332" s="663"/>
      <c r="T332" s="663"/>
      <c r="U332" s="663"/>
      <c r="V332" s="663"/>
      <c r="W332" s="663"/>
      <c r="X332" s="663"/>
      <c r="Y332" s="663"/>
      <c r="Z332" s="663"/>
    </row>
    <row r="333" spans="2:26">
      <c r="B333" s="190"/>
      <c r="D333" s="221"/>
      <c r="F333" s="277"/>
      <c r="G333" s="236"/>
      <c r="H333" s="236"/>
      <c r="I333" s="663"/>
      <c r="J333" s="663"/>
      <c r="K333" s="663"/>
      <c r="L333" s="663"/>
      <c r="M333" s="663"/>
      <c r="N333" s="663"/>
      <c r="O333" s="663"/>
      <c r="P333" s="663"/>
      <c r="Q333" s="663"/>
      <c r="R333" s="663"/>
      <c r="S333" s="663"/>
      <c r="T333" s="663"/>
      <c r="U333" s="663"/>
      <c r="V333" s="663"/>
      <c r="W333" s="663"/>
      <c r="X333" s="663"/>
      <c r="Y333" s="663"/>
      <c r="Z333" s="663"/>
    </row>
    <row r="334" spans="2:26">
      <c r="B334" s="190"/>
      <c r="D334" s="221"/>
      <c r="F334" s="277"/>
      <c r="G334" s="236"/>
      <c r="H334" s="236"/>
      <c r="I334" s="663"/>
      <c r="J334" s="663"/>
      <c r="K334" s="663"/>
      <c r="L334" s="663"/>
      <c r="M334" s="663"/>
      <c r="N334" s="663"/>
      <c r="O334" s="663"/>
      <c r="P334" s="663"/>
      <c r="Q334" s="663"/>
      <c r="R334" s="663"/>
      <c r="S334" s="663"/>
      <c r="T334" s="663"/>
      <c r="U334" s="663"/>
      <c r="V334" s="663"/>
      <c r="W334" s="663"/>
      <c r="X334" s="663"/>
      <c r="Y334" s="663"/>
      <c r="Z334" s="663"/>
    </row>
    <row r="335" spans="2:26">
      <c r="B335" s="190"/>
      <c r="D335" s="221"/>
      <c r="F335" s="277"/>
      <c r="G335" s="236"/>
      <c r="H335" s="236"/>
      <c r="I335" s="663"/>
      <c r="J335" s="663"/>
      <c r="K335" s="663"/>
      <c r="L335" s="663"/>
      <c r="M335" s="663"/>
      <c r="N335" s="663"/>
      <c r="O335" s="663"/>
      <c r="P335" s="663"/>
      <c r="Q335" s="663"/>
      <c r="R335" s="663"/>
      <c r="S335" s="663"/>
      <c r="T335" s="663"/>
      <c r="U335" s="663"/>
      <c r="V335" s="663"/>
      <c r="W335" s="663"/>
      <c r="X335" s="663"/>
      <c r="Y335" s="663"/>
      <c r="Z335" s="663"/>
    </row>
    <row r="336" spans="2:26">
      <c r="B336" s="190"/>
      <c r="D336" s="221"/>
      <c r="F336" s="277"/>
      <c r="G336" s="236"/>
      <c r="H336" s="236"/>
      <c r="I336" s="663"/>
      <c r="J336" s="663"/>
      <c r="K336" s="663"/>
      <c r="L336" s="663"/>
      <c r="M336" s="663"/>
      <c r="N336" s="663"/>
      <c r="O336" s="663"/>
      <c r="P336" s="663"/>
      <c r="Q336" s="663"/>
      <c r="R336" s="663"/>
      <c r="S336" s="663"/>
      <c r="T336" s="663"/>
      <c r="U336" s="663"/>
      <c r="V336" s="663"/>
      <c r="W336" s="663"/>
      <c r="X336" s="663"/>
      <c r="Y336" s="663"/>
      <c r="Z336" s="663"/>
    </row>
    <row r="337" spans="2:26">
      <c r="B337" s="190"/>
      <c r="D337" s="221"/>
      <c r="F337" s="277"/>
      <c r="G337" s="236"/>
      <c r="H337" s="236"/>
      <c r="I337" s="663"/>
      <c r="J337" s="663"/>
      <c r="K337" s="663"/>
      <c r="L337" s="663"/>
      <c r="M337" s="663"/>
      <c r="N337" s="663"/>
      <c r="O337" s="663"/>
      <c r="P337" s="663"/>
      <c r="Q337" s="663"/>
      <c r="R337" s="663"/>
      <c r="S337" s="663"/>
      <c r="T337" s="663"/>
      <c r="U337" s="663"/>
      <c r="V337" s="663"/>
      <c r="W337" s="663"/>
      <c r="X337" s="663"/>
      <c r="Y337" s="663"/>
      <c r="Z337" s="663"/>
    </row>
    <row r="338" spans="2:26">
      <c r="B338" s="190"/>
      <c r="D338" s="221"/>
      <c r="F338" s="277"/>
      <c r="G338" s="236"/>
      <c r="H338" s="236"/>
      <c r="I338" s="663"/>
      <c r="J338" s="663"/>
      <c r="K338" s="663"/>
      <c r="L338" s="663"/>
      <c r="M338" s="663"/>
      <c r="N338" s="663"/>
      <c r="O338" s="663"/>
      <c r="P338" s="663"/>
      <c r="Q338" s="663"/>
      <c r="R338" s="663"/>
      <c r="S338" s="663"/>
      <c r="T338" s="663"/>
      <c r="U338" s="663"/>
      <c r="V338" s="663"/>
      <c r="W338" s="663"/>
      <c r="X338" s="663"/>
      <c r="Y338" s="663"/>
      <c r="Z338" s="663"/>
    </row>
    <row r="339" spans="2:26">
      <c r="B339" s="190"/>
      <c r="D339" s="221"/>
      <c r="F339" s="277"/>
      <c r="G339" s="236"/>
      <c r="H339" s="236"/>
      <c r="I339" s="663"/>
      <c r="J339" s="663"/>
      <c r="K339" s="663"/>
      <c r="L339" s="663"/>
      <c r="M339" s="663"/>
      <c r="N339" s="663"/>
      <c r="O339" s="663"/>
      <c r="P339" s="663"/>
      <c r="Q339" s="663"/>
      <c r="R339" s="663"/>
      <c r="S339" s="663"/>
      <c r="T339" s="663"/>
      <c r="U339" s="663"/>
      <c r="V339" s="663"/>
      <c r="W339" s="663"/>
      <c r="X339" s="663"/>
      <c r="Y339" s="663"/>
      <c r="Z339" s="663"/>
    </row>
    <row r="340" spans="2:26">
      <c r="B340" s="190"/>
      <c r="D340" s="221"/>
      <c r="F340" s="277"/>
      <c r="G340" s="236"/>
      <c r="H340" s="236"/>
      <c r="I340" s="663"/>
      <c r="J340" s="663"/>
      <c r="K340" s="663"/>
      <c r="L340" s="663"/>
      <c r="M340" s="663"/>
      <c r="N340" s="663"/>
      <c r="O340" s="663"/>
      <c r="P340" s="663"/>
      <c r="Q340" s="663"/>
      <c r="R340" s="663"/>
      <c r="S340" s="663"/>
      <c r="T340" s="663"/>
      <c r="U340" s="663"/>
      <c r="V340" s="663"/>
      <c r="W340" s="663"/>
      <c r="X340" s="663"/>
      <c r="Y340" s="663"/>
      <c r="Z340" s="663"/>
    </row>
    <row r="341" spans="2:26">
      <c r="B341" s="190"/>
      <c r="D341" s="221"/>
      <c r="F341" s="277"/>
      <c r="G341" s="236"/>
      <c r="H341" s="236"/>
      <c r="I341" s="663"/>
      <c r="J341" s="663"/>
      <c r="K341" s="663"/>
      <c r="L341" s="663"/>
      <c r="M341" s="663"/>
      <c r="N341" s="663"/>
      <c r="O341" s="663"/>
      <c r="P341" s="663"/>
      <c r="Q341" s="663"/>
      <c r="R341" s="663"/>
      <c r="S341" s="663"/>
      <c r="T341" s="663"/>
      <c r="U341" s="663"/>
      <c r="V341" s="663"/>
      <c r="W341" s="663"/>
      <c r="X341" s="663"/>
      <c r="Y341" s="663"/>
      <c r="Z341" s="663"/>
    </row>
    <row r="342" spans="2:26">
      <c r="B342" s="190"/>
      <c r="D342" s="221"/>
      <c r="F342" s="277"/>
      <c r="G342" s="236"/>
      <c r="H342" s="236"/>
      <c r="I342" s="663"/>
      <c r="J342" s="663"/>
      <c r="K342" s="663"/>
      <c r="L342" s="663"/>
      <c r="M342" s="663"/>
      <c r="N342" s="663"/>
      <c r="O342" s="663"/>
      <c r="P342" s="663"/>
      <c r="Q342" s="663"/>
      <c r="R342" s="663"/>
      <c r="S342" s="663"/>
      <c r="T342" s="663"/>
      <c r="U342" s="663"/>
      <c r="V342" s="663"/>
      <c r="W342" s="663"/>
      <c r="X342" s="663"/>
      <c r="Y342" s="663"/>
      <c r="Z342" s="663"/>
    </row>
    <row r="343" spans="2:26">
      <c r="B343" s="190"/>
      <c r="D343" s="221"/>
      <c r="F343" s="277"/>
      <c r="G343" s="236"/>
      <c r="H343" s="236"/>
      <c r="I343" s="663"/>
      <c r="J343" s="663"/>
      <c r="K343" s="663"/>
      <c r="L343" s="663"/>
      <c r="M343" s="663"/>
      <c r="N343" s="663"/>
      <c r="O343" s="663"/>
      <c r="P343" s="663"/>
      <c r="Q343" s="663"/>
      <c r="R343" s="663"/>
      <c r="S343" s="663"/>
      <c r="T343" s="663"/>
      <c r="U343" s="663"/>
      <c r="V343" s="663"/>
      <c r="W343" s="663"/>
      <c r="X343" s="663"/>
      <c r="Y343" s="663"/>
      <c r="Z343" s="663"/>
    </row>
    <row r="344" spans="2:26">
      <c r="B344" s="190"/>
      <c r="D344" s="221"/>
      <c r="F344" s="277"/>
      <c r="G344" s="236"/>
      <c r="H344" s="236"/>
      <c r="I344" s="663"/>
      <c r="J344" s="663"/>
      <c r="K344" s="663"/>
      <c r="L344" s="663"/>
      <c r="M344" s="663"/>
      <c r="N344" s="663"/>
      <c r="O344" s="663"/>
      <c r="P344" s="663"/>
      <c r="Q344" s="663"/>
      <c r="R344" s="663"/>
      <c r="S344" s="663"/>
      <c r="T344" s="663"/>
      <c r="U344" s="663"/>
      <c r="V344" s="663"/>
      <c r="W344" s="663"/>
      <c r="X344" s="663"/>
      <c r="Y344" s="663"/>
      <c r="Z344" s="663"/>
    </row>
    <row r="345" spans="2:26">
      <c r="B345" s="190"/>
      <c r="D345" s="221"/>
      <c r="F345" s="277"/>
      <c r="G345" s="236"/>
      <c r="H345" s="681"/>
      <c r="I345" s="663"/>
      <c r="J345" s="663"/>
      <c r="K345" s="663"/>
      <c r="L345" s="663"/>
      <c r="M345" s="663"/>
      <c r="N345" s="663"/>
      <c r="O345" s="663"/>
      <c r="P345" s="663"/>
      <c r="Q345" s="663"/>
      <c r="R345" s="663"/>
      <c r="S345" s="663"/>
      <c r="T345" s="663"/>
      <c r="U345" s="663"/>
      <c r="V345" s="663"/>
      <c r="W345" s="663"/>
      <c r="X345" s="663"/>
      <c r="Y345" s="663"/>
      <c r="Z345" s="663"/>
    </row>
    <row r="346" spans="2:26">
      <c r="B346" s="190"/>
      <c r="D346" s="221"/>
      <c r="F346" s="277"/>
      <c r="G346" s="236"/>
      <c r="H346" s="681"/>
      <c r="I346" s="663"/>
      <c r="J346" s="663"/>
      <c r="K346" s="663"/>
      <c r="L346" s="663"/>
      <c r="M346" s="663"/>
      <c r="N346" s="663"/>
      <c r="O346" s="663"/>
      <c r="P346" s="663"/>
      <c r="Q346" s="663"/>
      <c r="R346" s="663"/>
      <c r="S346" s="663"/>
      <c r="T346" s="663"/>
      <c r="U346" s="663"/>
      <c r="V346" s="663"/>
      <c r="W346" s="663"/>
      <c r="X346" s="663"/>
      <c r="Y346" s="663"/>
      <c r="Z346" s="663"/>
    </row>
    <row r="347" spans="2:26">
      <c r="B347" s="190"/>
      <c r="D347" s="221"/>
      <c r="F347" s="277"/>
      <c r="G347" s="681"/>
      <c r="H347" s="681"/>
      <c r="I347" s="663"/>
      <c r="J347" s="663"/>
      <c r="K347" s="663"/>
      <c r="L347" s="663"/>
      <c r="M347" s="663"/>
      <c r="N347" s="663"/>
      <c r="O347" s="663"/>
      <c r="P347" s="663"/>
      <c r="Q347" s="663"/>
      <c r="R347" s="663"/>
      <c r="S347" s="663"/>
      <c r="T347" s="663"/>
      <c r="U347" s="663"/>
      <c r="V347" s="663"/>
      <c r="W347" s="663"/>
      <c r="X347" s="663"/>
      <c r="Y347" s="663"/>
      <c r="Z347" s="663"/>
    </row>
    <row r="348" spans="2:26">
      <c r="B348" s="190"/>
      <c r="D348" s="221"/>
      <c r="F348" s="277"/>
      <c r="G348" s="681"/>
      <c r="H348" s="681"/>
      <c r="I348" s="663"/>
      <c r="J348" s="663"/>
      <c r="K348" s="663"/>
      <c r="L348" s="663"/>
      <c r="M348" s="663"/>
      <c r="N348" s="663"/>
      <c r="O348" s="663"/>
      <c r="P348" s="663"/>
      <c r="Q348" s="663"/>
      <c r="R348" s="663"/>
      <c r="S348" s="663"/>
      <c r="T348" s="663"/>
      <c r="U348" s="663"/>
      <c r="V348" s="663"/>
      <c r="W348" s="663"/>
      <c r="X348" s="663"/>
      <c r="Y348" s="663"/>
      <c r="Z348" s="663"/>
    </row>
    <row r="349" spans="2:26">
      <c r="B349" s="190"/>
      <c r="D349" s="221"/>
      <c r="F349" s="277"/>
      <c r="G349" s="681"/>
      <c r="H349" s="681"/>
      <c r="I349" s="663"/>
      <c r="J349" s="663"/>
      <c r="K349" s="663"/>
      <c r="L349" s="663"/>
      <c r="M349" s="663"/>
      <c r="N349" s="663"/>
      <c r="O349" s="663"/>
      <c r="P349" s="663"/>
      <c r="Q349" s="663"/>
      <c r="R349" s="663"/>
      <c r="S349" s="663"/>
      <c r="T349" s="663"/>
      <c r="U349" s="663"/>
      <c r="V349" s="663"/>
      <c r="W349" s="663"/>
      <c r="X349" s="663"/>
      <c r="Y349" s="663"/>
      <c r="Z349" s="663"/>
    </row>
    <row r="350" spans="2:26">
      <c r="B350" s="190"/>
      <c r="D350" s="221"/>
      <c r="F350" s="277"/>
      <c r="G350" s="681"/>
      <c r="H350" s="681"/>
      <c r="I350" s="663"/>
      <c r="J350" s="663"/>
      <c r="K350" s="663"/>
      <c r="L350" s="663"/>
      <c r="M350" s="663"/>
      <c r="N350" s="663"/>
      <c r="O350" s="663"/>
      <c r="P350" s="663"/>
      <c r="Q350" s="663"/>
      <c r="R350" s="663"/>
      <c r="S350" s="663"/>
      <c r="T350" s="663"/>
      <c r="U350" s="663"/>
      <c r="V350" s="663"/>
      <c r="W350" s="663"/>
      <c r="X350" s="663"/>
      <c r="Y350" s="663"/>
      <c r="Z350" s="663"/>
    </row>
    <row r="351" spans="2:26">
      <c r="B351" s="190"/>
      <c r="D351" s="221"/>
      <c r="F351" s="277"/>
      <c r="G351" s="681"/>
      <c r="H351" s="681"/>
      <c r="I351" s="663"/>
      <c r="J351" s="663"/>
      <c r="K351" s="663"/>
      <c r="L351" s="663"/>
      <c r="M351" s="663"/>
      <c r="N351" s="663"/>
      <c r="O351" s="663"/>
      <c r="P351" s="663"/>
      <c r="Q351" s="663"/>
      <c r="R351" s="663"/>
      <c r="S351" s="663"/>
      <c r="T351" s="663"/>
      <c r="U351" s="663"/>
      <c r="V351" s="663"/>
      <c r="W351" s="663"/>
      <c r="X351" s="663"/>
      <c r="Y351" s="663"/>
      <c r="Z351" s="663"/>
    </row>
    <row r="352" spans="2:26">
      <c r="B352" s="190"/>
      <c r="D352" s="221"/>
      <c r="F352" s="277"/>
      <c r="G352" s="681"/>
      <c r="H352" s="681"/>
      <c r="I352" s="663"/>
      <c r="J352" s="663"/>
      <c r="K352" s="663"/>
      <c r="L352" s="663"/>
      <c r="M352" s="663"/>
      <c r="N352" s="663"/>
      <c r="O352" s="663"/>
      <c r="P352" s="663"/>
      <c r="Q352" s="663"/>
      <c r="R352" s="663"/>
      <c r="S352" s="663"/>
      <c r="T352" s="663"/>
      <c r="U352" s="663"/>
      <c r="V352" s="663"/>
      <c r="W352" s="663"/>
      <c r="X352" s="663"/>
      <c r="Y352" s="663"/>
      <c r="Z352" s="663"/>
    </row>
    <row r="353" spans="2:26">
      <c r="B353" s="190"/>
      <c r="D353" s="221"/>
      <c r="F353" s="277"/>
      <c r="G353" s="681"/>
      <c r="H353" s="681"/>
      <c r="I353" s="663"/>
      <c r="J353" s="663"/>
      <c r="K353" s="663"/>
      <c r="L353" s="663"/>
      <c r="M353" s="663"/>
      <c r="N353" s="663"/>
      <c r="O353" s="663"/>
      <c r="P353" s="663"/>
      <c r="Q353" s="663"/>
      <c r="R353" s="663"/>
      <c r="S353" s="663"/>
      <c r="T353" s="663"/>
      <c r="U353" s="663"/>
      <c r="V353" s="663"/>
      <c r="W353" s="663"/>
      <c r="X353" s="663"/>
      <c r="Y353" s="663"/>
      <c r="Z353" s="663"/>
    </row>
    <row r="354" spans="2:26">
      <c r="B354" s="190"/>
      <c r="D354" s="221"/>
      <c r="F354" s="277"/>
      <c r="G354" s="681"/>
      <c r="H354" s="681"/>
      <c r="I354" s="663"/>
      <c r="J354" s="663"/>
      <c r="K354" s="663"/>
      <c r="L354" s="663"/>
      <c r="M354" s="663"/>
      <c r="N354" s="663"/>
      <c r="O354" s="663"/>
      <c r="P354" s="663"/>
      <c r="Q354" s="663"/>
      <c r="R354" s="663"/>
      <c r="S354" s="663"/>
      <c r="T354" s="663"/>
      <c r="U354" s="663"/>
      <c r="V354" s="663"/>
      <c r="W354" s="663"/>
      <c r="X354" s="663"/>
      <c r="Y354" s="663"/>
      <c r="Z354" s="663"/>
    </row>
    <row r="355" spans="2:26">
      <c r="B355" s="190"/>
      <c r="D355" s="221"/>
      <c r="F355" s="277"/>
      <c r="G355" s="681"/>
      <c r="H355" s="681"/>
      <c r="I355" s="663"/>
      <c r="J355" s="663"/>
      <c r="K355" s="663"/>
      <c r="L355" s="663"/>
      <c r="M355" s="663"/>
      <c r="N355" s="663"/>
      <c r="O355" s="663"/>
      <c r="P355" s="663"/>
      <c r="Q355" s="663"/>
      <c r="R355" s="663"/>
      <c r="S355" s="663"/>
      <c r="T355" s="663"/>
      <c r="U355" s="663"/>
      <c r="V355" s="663"/>
      <c r="W355" s="663"/>
      <c r="X355" s="663"/>
      <c r="Y355" s="663"/>
      <c r="Z355" s="663"/>
    </row>
    <row r="356" spans="2:26">
      <c r="B356" s="190"/>
      <c r="D356" s="221"/>
      <c r="F356" s="277"/>
      <c r="G356" s="681"/>
      <c r="H356" s="681"/>
      <c r="I356" s="663"/>
      <c r="J356" s="663"/>
      <c r="K356" s="663"/>
      <c r="L356" s="663"/>
      <c r="M356" s="663"/>
      <c r="N356" s="663"/>
      <c r="O356" s="663"/>
      <c r="P356" s="663"/>
      <c r="Q356" s="663"/>
      <c r="R356" s="663"/>
      <c r="S356" s="663"/>
      <c r="T356" s="663"/>
      <c r="U356" s="663"/>
      <c r="V356" s="663"/>
      <c r="W356" s="663"/>
      <c r="X356" s="663"/>
      <c r="Y356" s="663"/>
      <c r="Z356" s="663"/>
    </row>
    <row r="357" spans="2:26">
      <c r="B357" s="190"/>
      <c r="D357" s="221"/>
      <c r="F357" s="277"/>
      <c r="G357" s="681"/>
      <c r="H357" s="681"/>
      <c r="I357" s="663"/>
      <c r="J357" s="663"/>
      <c r="K357" s="663"/>
      <c r="L357" s="663"/>
      <c r="M357" s="663"/>
      <c r="N357" s="663"/>
      <c r="O357" s="663"/>
      <c r="P357" s="663"/>
      <c r="Q357" s="663"/>
      <c r="R357" s="663"/>
      <c r="S357" s="663"/>
      <c r="T357" s="663"/>
      <c r="U357" s="663"/>
      <c r="V357" s="663"/>
      <c r="W357" s="663"/>
      <c r="X357" s="663"/>
      <c r="Y357" s="663"/>
      <c r="Z357" s="663"/>
    </row>
    <row r="358" spans="2:26">
      <c r="B358" s="190"/>
      <c r="D358" s="221"/>
      <c r="F358" s="277"/>
      <c r="G358" s="681"/>
      <c r="H358" s="681"/>
      <c r="I358" s="663"/>
      <c r="J358" s="663"/>
      <c r="K358" s="663"/>
      <c r="L358" s="663"/>
      <c r="M358" s="663"/>
      <c r="N358" s="663"/>
      <c r="O358" s="663"/>
      <c r="P358" s="663"/>
      <c r="Q358" s="663"/>
      <c r="R358" s="663"/>
      <c r="S358" s="663"/>
      <c r="T358" s="663"/>
      <c r="U358" s="663"/>
      <c r="V358" s="663"/>
      <c r="W358" s="663"/>
      <c r="X358" s="663"/>
      <c r="Y358" s="663"/>
      <c r="Z358" s="663"/>
    </row>
    <row r="359" spans="2:26">
      <c r="B359" s="190"/>
      <c r="D359" s="221"/>
      <c r="F359" s="277"/>
      <c r="G359" s="681"/>
      <c r="H359" s="681"/>
      <c r="I359" s="663"/>
      <c r="J359" s="663"/>
      <c r="K359" s="663"/>
      <c r="L359" s="663"/>
      <c r="M359" s="663"/>
      <c r="N359" s="663"/>
      <c r="O359" s="663"/>
      <c r="P359" s="663"/>
      <c r="Q359" s="663"/>
      <c r="R359" s="663"/>
      <c r="S359" s="663"/>
      <c r="T359" s="663"/>
      <c r="U359" s="663"/>
      <c r="V359" s="663"/>
      <c r="W359" s="663"/>
      <c r="X359" s="663"/>
      <c r="Y359" s="663"/>
      <c r="Z359" s="663"/>
    </row>
    <row r="360" spans="2:26">
      <c r="B360" s="190"/>
      <c r="D360" s="221"/>
      <c r="F360" s="277"/>
      <c r="G360" s="681"/>
      <c r="H360" s="681"/>
      <c r="I360" s="663"/>
      <c r="J360" s="663"/>
      <c r="K360" s="663"/>
      <c r="L360" s="663"/>
      <c r="M360" s="663"/>
      <c r="N360" s="663"/>
      <c r="O360" s="663"/>
      <c r="P360" s="663"/>
      <c r="Q360" s="663"/>
      <c r="R360" s="663"/>
      <c r="S360" s="663"/>
      <c r="T360" s="663"/>
      <c r="U360" s="663"/>
      <c r="V360" s="663"/>
      <c r="W360" s="663"/>
      <c r="X360" s="663"/>
      <c r="Y360" s="663"/>
      <c r="Z360" s="663"/>
    </row>
    <row r="361" spans="2:26">
      <c r="B361" s="190"/>
      <c r="D361" s="221"/>
      <c r="F361" s="277"/>
      <c r="G361" s="681"/>
      <c r="H361" s="681"/>
      <c r="I361" s="663"/>
      <c r="J361" s="663"/>
      <c r="K361" s="663"/>
      <c r="L361" s="663"/>
      <c r="M361" s="663"/>
      <c r="N361" s="663"/>
      <c r="O361" s="663"/>
      <c r="P361" s="663"/>
      <c r="Q361" s="663"/>
      <c r="R361" s="663"/>
      <c r="S361" s="663"/>
      <c r="T361" s="663"/>
      <c r="U361" s="663"/>
      <c r="V361" s="663"/>
      <c r="W361" s="663"/>
      <c r="X361" s="663"/>
      <c r="Y361" s="663"/>
      <c r="Z361" s="663"/>
    </row>
    <row r="362" spans="2:26">
      <c r="B362" s="190"/>
      <c r="D362" s="221"/>
      <c r="F362" s="277"/>
      <c r="G362" s="681"/>
      <c r="H362" s="681"/>
      <c r="I362" s="663"/>
      <c r="J362" s="663"/>
      <c r="K362" s="663"/>
      <c r="L362" s="663"/>
      <c r="M362" s="663"/>
      <c r="N362" s="663"/>
      <c r="O362" s="663"/>
      <c r="P362" s="663"/>
      <c r="Q362" s="663"/>
      <c r="R362" s="663"/>
      <c r="S362" s="663"/>
      <c r="T362" s="663"/>
      <c r="U362" s="663"/>
      <c r="V362" s="663"/>
      <c r="W362" s="663"/>
      <c r="X362" s="663"/>
      <c r="Y362" s="663"/>
      <c r="Z362" s="663"/>
    </row>
    <row r="363" spans="2:26">
      <c r="B363" s="190"/>
      <c r="D363" s="221"/>
      <c r="F363" s="277"/>
      <c r="G363" s="681"/>
      <c r="H363" s="681"/>
      <c r="I363" s="663"/>
      <c r="J363" s="663"/>
      <c r="K363" s="663"/>
      <c r="L363" s="663"/>
      <c r="M363" s="663"/>
      <c r="N363" s="663"/>
      <c r="O363" s="663"/>
      <c r="P363" s="663"/>
      <c r="Q363" s="663"/>
      <c r="R363" s="663"/>
      <c r="S363" s="663"/>
      <c r="T363" s="663"/>
      <c r="U363" s="663"/>
      <c r="V363" s="663"/>
      <c r="W363" s="663"/>
      <c r="X363" s="663"/>
      <c r="Y363" s="663"/>
      <c r="Z363" s="663"/>
    </row>
    <row r="364" spans="2:26">
      <c r="B364" s="190"/>
      <c r="D364" s="221"/>
      <c r="F364" s="277"/>
      <c r="G364" s="681"/>
      <c r="H364" s="681"/>
      <c r="I364" s="663"/>
      <c r="J364" s="663"/>
      <c r="K364" s="663"/>
      <c r="L364" s="663"/>
      <c r="M364" s="663"/>
      <c r="N364" s="663"/>
      <c r="O364" s="663"/>
      <c r="P364" s="663"/>
      <c r="Q364" s="663"/>
      <c r="R364" s="663"/>
      <c r="S364" s="663"/>
      <c r="T364" s="663"/>
      <c r="U364" s="663"/>
      <c r="V364" s="663"/>
      <c r="W364" s="663"/>
      <c r="X364" s="663"/>
      <c r="Y364" s="663"/>
      <c r="Z364" s="663"/>
    </row>
    <row r="365" spans="2:26">
      <c r="B365" s="190"/>
      <c r="D365" s="221"/>
      <c r="F365" s="277"/>
      <c r="G365" s="681"/>
      <c r="H365" s="681"/>
      <c r="I365" s="663"/>
      <c r="J365" s="663"/>
      <c r="K365" s="663"/>
      <c r="L365" s="663"/>
      <c r="M365" s="663"/>
      <c r="N365" s="663"/>
      <c r="O365" s="663"/>
      <c r="P365" s="663"/>
      <c r="Q365" s="663"/>
      <c r="R365" s="663"/>
      <c r="S365" s="663"/>
      <c r="T365" s="663"/>
      <c r="U365" s="663"/>
      <c r="V365" s="663"/>
      <c r="W365" s="663"/>
      <c r="X365" s="663"/>
      <c r="Y365" s="663"/>
      <c r="Z365" s="663"/>
    </row>
    <row r="366" spans="2:26">
      <c r="B366" s="190"/>
      <c r="D366" s="221"/>
      <c r="F366" s="277"/>
      <c r="G366" s="681"/>
      <c r="H366" s="681"/>
      <c r="I366" s="663"/>
      <c r="J366" s="663"/>
      <c r="K366" s="663"/>
      <c r="L366" s="663"/>
      <c r="M366" s="663"/>
      <c r="N366" s="663"/>
      <c r="O366" s="663"/>
      <c r="P366" s="663"/>
      <c r="Q366" s="663"/>
      <c r="R366" s="663"/>
      <c r="S366" s="663"/>
      <c r="T366" s="663"/>
      <c r="U366" s="663"/>
      <c r="V366" s="663"/>
      <c r="W366" s="663"/>
      <c r="X366" s="663"/>
      <c r="Y366" s="663"/>
      <c r="Z366" s="663"/>
    </row>
    <row r="367" spans="2:26">
      <c r="B367" s="190"/>
      <c r="D367" s="221"/>
      <c r="F367" s="277"/>
      <c r="G367" s="681"/>
      <c r="H367" s="681"/>
      <c r="I367" s="663"/>
      <c r="J367" s="663"/>
      <c r="K367" s="663"/>
      <c r="L367" s="663"/>
      <c r="M367" s="663"/>
      <c r="N367" s="663"/>
      <c r="O367" s="663"/>
      <c r="P367" s="663"/>
      <c r="Q367" s="663"/>
      <c r="R367" s="663"/>
      <c r="S367" s="663"/>
      <c r="T367" s="663"/>
      <c r="U367" s="663"/>
      <c r="V367" s="663"/>
      <c r="W367" s="663"/>
      <c r="X367" s="663"/>
      <c r="Y367" s="663"/>
      <c r="Z367" s="663"/>
    </row>
    <row r="368" spans="2:26">
      <c r="B368" s="190"/>
      <c r="D368" s="221"/>
      <c r="F368" s="277"/>
      <c r="G368" s="681"/>
      <c r="H368" s="681"/>
      <c r="I368" s="663"/>
      <c r="J368" s="663"/>
      <c r="K368" s="663"/>
      <c r="L368" s="663"/>
      <c r="M368" s="663"/>
      <c r="N368" s="663"/>
      <c r="O368" s="663"/>
      <c r="P368" s="663"/>
      <c r="Q368" s="663"/>
      <c r="R368" s="663"/>
      <c r="S368" s="663"/>
      <c r="T368" s="663"/>
      <c r="U368" s="663"/>
      <c r="V368" s="663"/>
      <c r="W368" s="663"/>
      <c r="X368" s="663"/>
      <c r="Y368" s="663"/>
      <c r="Z368" s="663"/>
    </row>
    <row r="369" spans="2:26">
      <c r="B369" s="190"/>
      <c r="D369" s="221"/>
      <c r="F369" s="277"/>
      <c r="G369" s="681"/>
      <c r="H369" s="681"/>
      <c r="I369" s="663"/>
      <c r="J369" s="663"/>
      <c r="K369" s="663"/>
      <c r="L369" s="663"/>
      <c r="M369" s="663"/>
      <c r="N369" s="663"/>
      <c r="O369" s="663"/>
      <c r="P369" s="663"/>
      <c r="Q369" s="663"/>
      <c r="R369" s="663"/>
      <c r="S369" s="663"/>
      <c r="T369" s="663"/>
      <c r="U369" s="663"/>
      <c r="V369" s="663"/>
      <c r="W369" s="663"/>
      <c r="X369" s="663"/>
      <c r="Y369" s="663"/>
      <c r="Z369" s="663"/>
    </row>
    <row r="370" spans="2:26">
      <c r="B370" s="190"/>
      <c r="D370" s="221"/>
      <c r="F370" s="277"/>
      <c r="G370" s="681"/>
      <c r="H370" s="681"/>
      <c r="I370" s="663"/>
      <c r="J370" s="663"/>
      <c r="K370" s="663"/>
      <c r="L370" s="663"/>
      <c r="M370" s="663"/>
      <c r="N370" s="663"/>
      <c r="O370" s="663"/>
      <c r="P370" s="663"/>
      <c r="Q370" s="663"/>
      <c r="R370" s="663"/>
      <c r="S370" s="663"/>
      <c r="T370" s="663"/>
      <c r="U370" s="663"/>
      <c r="V370" s="663"/>
      <c r="W370" s="663"/>
      <c r="X370" s="663"/>
      <c r="Y370" s="663"/>
      <c r="Z370" s="663"/>
    </row>
    <row r="371" spans="2:26">
      <c r="B371" s="190"/>
      <c r="D371" s="221"/>
      <c r="F371" s="277"/>
      <c r="G371" s="681"/>
      <c r="H371" s="681"/>
      <c r="I371" s="663"/>
      <c r="J371" s="663"/>
      <c r="K371" s="663"/>
      <c r="L371" s="663"/>
      <c r="M371" s="663"/>
      <c r="N371" s="663"/>
      <c r="O371" s="663"/>
      <c r="P371" s="663"/>
      <c r="Q371" s="663"/>
      <c r="R371" s="663"/>
      <c r="S371" s="663"/>
      <c r="T371" s="663"/>
      <c r="U371" s="663"/>
      <c r="V371" s="663"/>
      <c r="W371" s="663"/>
      <c r="X371" s="663"/>
      <c r="Y371" s="663"/>
      <c r="Z371" s="663"/>
    </row>
    <row r="372" spans="2:26">
      <c r="B372" s="190"/>
      <c r="D372" s="221"/>
      <c r="F372" s="277"/>
      <c r="G372" s="681"/>
      <c r="H372" s="681"/>
      <c r="I372" s="663"/>
      <c r="J372" s="663"/>
      <c r="K372" s="663"/>
      <c r="L372" s="663"/>
      <c r="M372" s="663"/>
      <c r="N372" s="663"/>
      <c r="O372" s="663"/>
      <c r="P372" s="663"/>
      <c r="Q372" s="663"/>
      <c r="R372" s="663"/>
      <c r="S372" s="663"/>
      <c r="T372" s="663"/>
      <c r="U372" s="663"/>
      <c r="V372" s="663"/>
      <c r="W372" s="663"/>
      <c r="X372" s="663"/>
      <c r="Y372" s="663"/>
      <c r="Z372" s="663"/>
    </row>
    <row r="373" spans="2:26">
      <c r="B373" s="190"/>
      <c r="D373" s="221"/>
      <c r="F373" s="277"/>
      <c r="G373" s="681"/>
      <c r="H373" s="681"/>
      <c r="I373" s="663"/>
      <c r="J373" s="663"/>
      <c r="K373" s="663"/>
      <c r="L373" s="663"/>
      <c r="M373" s="663"/>
      <c r="N373" s="663"/>
      <c r="O373" s="663"/>
      <c r="P373" s="663"/>
      <c r="Q373" s="663"/>
      <c r="R373" s="663"/>
      <c r="S373" s="663"/>
      <c r="T373" s="663"/>
      <c r="U373" s="663"/>
      <c r="V373" s="663"/>
      <c r="W373" s="663"/>
      <c r="X373" s="663"/>
      <c r="Y373" s="663"/>
      <c r="Z373" s="663"/>
    </row>
    <row r="374" spans="2:26">
      <c r="B374" s="190"/>
      <c r="D374" s="221"/>
      <c r="F374" s="277"/>
      <c r="G374" s="681"/>
      <c r="H374" s="681"/>
      <c r="I374" s="663"/>
      <c r="J374" s="663"/>
      <c r="K374" s="663"/>
      <c r="L374" s="663"/>
      <c r="M374" s="663"/>
      <c r="N374" s="663"/>
      <c r="O374" s="663"/>
      <c r="P374" s="663"/>
      <c r="Q374" s="663"/>
      <c r="R374" s="663"/>
      <c r="S374" s="663"/>
      <c r="T374" s="663"/>
      <c r="U374" s="663"/>
      <c r="V374" s="663"/>
      <c r="W374" s="663"/>
      <c r="X374" s="663"/>
      <c r="Y374" s="663"/>
      <c r="Z374" s="663"/>
    </row>
    <row r="375" spans="2:26">
      <c r="B375" s="190"/>
      <c r="D375" s="221"/>
      <c r="F375" s="277"/>
      <c r="G375" s="681"/>
      <c r="H375" s="681"/>
      <c r="I375" s="663"/>
      <c r="J375" s="663"/>
      <c r="K375" s="663"/>
      <c r="L375" s="663"/>
      <c r="M375" s="663"/>
      <c r="N375" s="663"/>
      <c r="O375" s="663"/>
      <c r="P375" s="663"/>
      <c r="Q375" s="663"/>
      <c r="R375" s="663"/>
      <c r="S375" s="663"/>
      <c r="T375" s="663"/>
      <c r="U375" s="663"/>
      <c r="V375" s="663"/>
      <c r="W375" s="663"/>
      <c r="X375" s="663"/>
      <c r="Y375" s="663"/>
      <c r="Z375" s="663"/>
    </row>
    <row r="376" spans="2:26">
      <c r="B376" s="190"/>
      <c r="D376" s="221"/>
      <c r="F376" s="277"/>
      <c r="G376" s="681"/>
      <c r="H376" s="681"/>
      <c r="I376" s="663"/>
      <c r="J376" s="663"/>
      <c r="K376" s="663"/>
      <c r="L376" s="663"/>
      <c r="M376" s="663"/>
      <c r="N376" s="663"/>
      <c r="O376" s="663"/>
      <c r="P376" s="663"/>
      <c r="Q376" s="663"/>
      <c r="R376" s="663"/>
      <c r="S376" s="663"/>
      <c r="T376" s="663"/>
      <c r="U376" s="663"/>
      <c r="V376" s="663"/>
      <c r="W376" s="663"/>
      <c r="X376" s="663"/>
      <c r="Y376" s="663"/>
      <c r="Z376" s="663"/>
    </row>
    <row r="377" spans="2:26">
      <c r="B377" s="190"/>
      <c r="D377" s="221"/>
      <c r="F377" s="277"/>
      <c r="G377" s="681"/>
      <c r="H377" s="681"/>
      <c r="I377" s="663"/>
      <c r="J377" s="663"/>
      <c r="K377" s="663"/>
      <c r="L377" s="663"/>
      <c r="M377" s="663"/>
      <c r="N377" s="663"/>
      <c r="O377" s="663"/>
      <c r="P377" s="663"/>
      <c r="Q377" s="663"/>
      <c r="R377" s="663"/>
      <c r="S377" s="663"/>
      <c r="T377" s="663"/>
      <c r="U377" s="663"/>
      <c r="V377" s="663"/>
      <c r="W377" s="663"/>
      <c r="X377" s="663"/>
      <c r="Y377" s="663"/>
      <c r="Z377" s="663"/>
    </row>
    <row r="378" spans="2:26">
      <c r="B378" s="190"/>
      <c r="D378" s="221"/>
      <c r="F378" s="277"/>
      <c r="G378" s="681"/>
      <c r="H378" s="681"/>
      <c r="I378" s="663"/>
      <c r="J378" s="663"/>
      <c r="K378" s="663"/>
      <c r="L378" s="663"/>
      <c r="M378" s="663"/>
      <c r="N378" s="663"/>
      <c r="O378" s="663"/>
      <c r="P378" s="663"/>
      <c r="Q378" s="663"/>
      <c r="R378" s="663"/>
      <c r="S378" s="663"/>
      <c r="T378" s="663"/>
      <c r="U378" s="663"/>
      <c r="V378" s="663"/>
      <c r="W378" s="663"/>
      <c r="X378" s="663"/>
      <c r="Y378" s="663"/>
      <c r="Z378" s="663"/>
    </row>
    <row r="379" spans="2:26">
      <c r="B379" s="190"/>
      <c r="D379" s="221"/>
      <c r="F379" s="277"/>
      <c r="G379" s="681"/>
      <c r="H379" s="681"/>
      <c r="I379" s="663"/>
      <c r="J379" s="663"/>
      <c r="K379" s="663"/>
      <c r="L379" s="663"/>
      <c r="M379" s="663"/>
      <c r="N379" s="663"/>
      <c r="O379" s="663"/>
      <c r="P379" s="663"/>
      <c r="Q379" s="663"/>
      <c r="R379" s="663"/>
      <c r="S379" s="663"/>
      <c r="T379" s="663"/>
      <c r="U379" s="663"/>
      <c r="V379" s="663"/>
      <c r="W379" s="663"/>
      <c r="X379" s="663"/>
      <c r="Y379" s="663"/>
      <c r="Z379" s="663"/>
    </row>
    <row r="380" spans="2:26">
      <c r="B380" s="190"/>
      <c r="D380" s="221"/>
      <c r="F380" s="277"/>
      <c r="G380" s="681"/>
      <c r="H380" s="681"/>
      <c r="I380" s="663"/>
      <c r="J380" s="663"/>
      <c r="K380" s="663"/>
      <c r="L380" s="663"/>
      <c r="M380" s="663"/>
      <c r="N380" s="663"/>
      <c r="O380" s="663"/>
      <c r="P380" s="663"/>
      <c r="Q380" s="663"/>
      <c r="R380" s="663"/>
      <c r="S380" s="663"/>
      <c r="T380" s="663"/>
      <c r="U380" s="663"/>
      <c r="V380" s="663"/>
      <c r="W380" s="663"/>
      <c r="X380" s="663"/>
      <c r="Y380" s="663"/>
      <c r="Z380" s="663"/>
    </row>
    <row r="381" spans="2:26">
      <c r="B381" s="190"/>
      <c r="D381" s="221"/>
      <c r="F381" s="277"/>
      <c r="G381" s="681"/>
      <c r="H381" s="681"/>
      <c r="I381" s="663"/>
      <c r="J381" s="663"/>
      <c r="K381" s="663"/>
      <c r="L381" s="663"/>
      <c r="M381" s="663"/>
      <c r="N381" s="663"/>
      <c r="O381" s="663"/>
      <c r="P381" s="663"/>
      <c r="Q381" s="663"/>
      <c r="R381" s="663"/>
      <c r="S381" s="663"/>
      <c r="T381" s="663"/>
      <c r="U381" s="663"/>
      <c r="V381" s="663"/>
      <c r="W381" s="663"/>
      <c r="X381" s="663"/>
      <c r="Y381" s="663"/>
      <c r="Z381" s="663"/>
    </row>
    <row r="382" spans="2:26">
      <c r="B382" s="190"/>
      <c r="D382" s="221"/>
      <c r="F382" s="277"/>
      <c r="G382" s="681"/>
      <c r="H382" s="681"/>
      <c r="I382" s="663"/>
      <c r="J382" s="663"/>
      <c r="K382" s="663"/>
      <c r="L382" s="663"/>
      <c r="M382" s="663"/>
      <c r="N382" s="663"/>
      <c r="O382" s="663"/>
      <c r="P382" s="663"/>
      <c r="Q382" s="663"/>
      <c r="R382" s="663"/>
      <c r="S382" s="663"/>
      <c r="T382" s="663"/>
      <c r="U382" s="663"/>
      <c r="V382" s="663"/>
      <c r="W382" s="663"/>
      <c r="X382" s="663"/>
      <c r="Y382" s="663"/>
      <c r="Z382" s="663"/>
    </row>
    <row r="383" spans="2:26">
      <c r="B383" s="190"/>
      <c r="D383" s="221"/>
      <c r="F383" s="277"/>
      <c r="G383" s="681"/>
      <c r="H383" s="681"/>
      <c r="I383" s="663"/>
      <c r="J383" s="663"/>
      <c r="K383" s="663"/>
      <c r="L383" s="663"/>
      <c r="M383" s="663"/>
      <c r="N383" s="663"/>
      <c r="O383" s="663"/>
      <c r="P383" s="663"/>
      <c r="Q383" s="663"/>
      <c r="R383" s="663"/>
      <c r="S383" s="663"/>
      <c r="T383" s="663"/>
      <c r="U383" s="663"/>
      <c r="V383" s="663"/>
      <c r="W383" s="663"/>
      <c r="X383" s="663"/>
      <c r="Y383" s="663"/>
      <c r="Z383" s="663"/>
    </row>
    <row r="384" spans="2:26">
      <c r="B384" s="190"/>
      <c r="D384" s="221"/>
      <c r="F384" s="277"/>
      <c r="G384" s="681"/>
      <c r="H384" s="681"/>
      <c r="I384" s="663"/>
      <c r="J384" s="663"/>
      <c r="K384" s="663"/>
      <c r="L384" s="663"/>
      <c r="M384" s="663"/>
      <c r="N384" s="663"/>
      <c r="O384" s="663"/>
      <c r="P384" s="663"/>
      <c r="Q384" s="663"/>
      <c r="R384" s="663"/>
      <c r="S384" s="663"/>
      <c r="T384" s="663"/>
      <c r="U384" s="663"/>
      <c r="V384" s="663"/>
      <c r="W384" s="663"/>
      <c r="X384" s="663"/>
      <c r="Y384" s="663"/>
      <c r="Z384" s="663"/>
    </row>
    <row r="385" spans="2:26">
      <c r="B385" s="190"/>
      <c r="D385" s="221"/>
      <c r="F385" s="277"/>
      <c r="G385" s="681"/>
      <c r="H385" s="681"/>
      <c r="I385" s="663"/>
      <c r="J385" s="663"/>
      <c r="K385" s="663"/>
      <c r="L385" s="663"/>
      <c r="M385" s="663"/>
      <c r="N385" s="663"/>
      <c r="O385" s="663"/>
      <c r="P385" s="663"/>
      <c r="Q385" s="663"/>
      <c r="R385" s="663"/>
      <c r="S385" s="663"/>
      <c r="T385" s="663"/>
      <c r="U385" s="663"/>
      <c r="V385" s="663"/>
      <c r="W385" s="663"/>
      <c r="X385" s="663"/>
      <c r="Y385" s="663"/>
      <c r="Z385" s="663"/>
    </row>
    <row r="386" spans="2:26">
      <c r="B386" s="190"/>
      <c r="D386" s="221"/>
      <c r="F386" s="277"/>
      <c r="G386" s="681"/>
      <c r="H386" s="681"/>
      <c r="I386" s="663"/>
      <c r="J386" s="663"/>
      <c r="K386" s="663"/>
      <c r="L386" s="663"/>
      <c r="M386" s="663"/>
      <c r="N386" s="663"/>
      <c r="O386" s="663"/>
      <c r="P386" s="663"/>
      <c r="Q386" s="663"/>
      <c r="R386" s="663"/>
      <c r="S386" s="663"/>
      <c r="T386" s="663"/>
      <c r="U386" s="663"/>
      <c r="V386" s="663"/>
      <c r="W386" s="663"/>
      <c r="X386" s="663"/>
      <c r="Y386" s="663"/>
      <c r="Z386" s="663"/>
    </row>
    <row r="387" spans="2:26">
      <c r="B387" s="190"/>
      <c r="D387" s="221"/>
      <c r="F387" s="277"/>
      <c r="G387" s="681"/>
      <c r="H387" s="681"/>
      <c r="I387" s="663"/>
      <c r="J387" s="663"/>
      <c r="K387" s="663"/>
      <c r="L387" s="663"/>
      <c r="M387" s="663"/>
      <c r="N387" s="663"/>
      <c r="O387" s="663"/>
      <c r="P387" s="663"/>
      <c r="Q387" s="663"/>
      <c r="R387" s="663"/>
      <c r="S387" s="663"/>
      <c r="T387" s="663"/>
      <c r="U387" s="663"/>
      <c r="V387" s="663"/>
      <c r="W387" s="663"/>
      <c r="X387" s="663"/>
      <c r="Y387" s="663"/>
      <c r="Z387" s="663"/>
    </row>
    <row r="388" spans="2:26">
      <c r="B388" s="190"/>
      <c r="D388" s="221"/>
      <c r="F388" s="277"/>
      <c r="G388" s="681"/>
      <c r="H388" s="681"/>
      <c r="I388" s="663"/>
      <c r="J388" s="663"/>
      <c r="K388" s="663"/>
      <c r="L388" s="663"/>
      <c r="M388" s="663"/>
      <c r="N388" s="663"/>
      <c r="O388" s="663"/>
      <c r="P388" s="663"/>
      <c r="Q388" s="663"/>
      <c r="R388" s="663"/>
      <c r="S388" s="663"/>
      <c r="T388" s="663"/>
      <c r="U388" s="663"/>
      <c r="V388" s="663"/>
      <c r="W388" s="663"/>
      <c r="X388" s="663"/>
      <c r="Y388" s="663"/>
      <c r="Z388" s="663"/>
    </row>
    <row r="389" spans="2:26">
      <c r="B389" s="190"/>
      <c r="D389" s="221"/>
      <c r="F389" s="277"/>
      <c r="G389" s="681"/>
      <c r="H389" s="681"/>
      <c r="I389" s="663"/>
      <c r="J389" s="663"/>
      <c r="K389" s="663"/>
      <c r="L389" s="663"/>
      <c r="M389" s="663"/>
      <c r="N389" s="663"/>
      <c r="O389" s="663"/>
      <c r="P389" s="663"/>
      <c r="Q389" s="663"/>
      <c r="R389" s="663"/>
      <c r="S389" s="663"/>
      <c r="T389" s="663"/>
      <c r="U389" s="663"/>
      <c r="V389" s="663"/>
      <c r="W389" s="663"/>
      <c r="X389" s="663"/>
      <c r="Y389" s="663"/>
      <c r="Z389" s="663"/>
    </row>
    <row r="390" spans="2:26">
      <c r="B390" s="190"/>
      <c r="D390" s="221"/>
      <c r="F390" s="277"/>
      <c r="G390" s="681"/>
      <c r="H390" s="681"/>
      <c r="I390" s="663"/>
      <c r="J390" s="663"/>
      <c r="K390" s="663"/>
      <c r="L390" s="663"/>
      <c r="M390" s="663"/>
      <c r="N390" s="663"/>
      <c r="O390" s="663"/>
      <c r="P390" s="663"/>
      <c r="Q390" s="663"/>
      <c r="R390" s="663"/>
      <c r="S390" s="663"/>
      <c r="T390" s="663"/>
      <c r="U390" s="663"/>
      <c r="V390" s="663"/>
      <c r="W390" s="663"/>
      <c r="X390" s="663"/>
      <c r="Y390" s="663"/>
      <c r="Z390" s="663"/>
    </row>
    <row r="391" spans="2:26">
      <c r="B391" s="190"/>
      <c r="D391" s="221"/>
      <c r="F391" s="277"/>
      <c r="G391" s="681"/>
      <c r="H391" s="681"/>
      <c r="I391" s="663"/>
      <c r="J391" s="663"/>
      <c r="K391" s="663"/>
      <c r="L391" s="663"/>
      <c r="M391" s="663"/>
      <c r="N391" s="663"/>
      <c r="O391" s="663"/>
      <c r="P391" s="663"/>
      <c r="Q391" s="663"/>
      <c r="R391" s="663"/>
      <c r="S391" s="663"/>
      <c r="T391" s="663"/>
      <c r="U391" s="663"/>
      <c r="V391" s="663"/>
      <c r="W391" s="663"/>
      <c r="X391" s="663"/>
      <c r="Y391" s="663"/>
      <c r="Z391" s="663"/>
    </row>
    <row r="392" spans="2:26">
      <c r="B392" s="190"/>
      <c r="D392" s="221"/>
      <c r="F392" s="277"/>
      <c r="G392" s="681"/>
      <c r="H392" s="681"/>
      <c r="I392" s="663"/>
      <c r="J392" s="663"/>
      <c r="K392" s="663"/>
      <c r="L392" s="663"/>
      <c r="M392" s="663"/>
      <c r="N392" s="663"/>
      <c r="O392" s="663"/>
      <c r="P392" s="663"/>
      <c r="Q392" s="663"/>
      <c r="R392" s="663"/>
      <c r="S392" s="663"/>
      <c r="T392" s="663"/>
      <c r="U392" s="663"/>
      <c r="V392" s="663"/>
      <c r="W392" s="663"/>
      <c r="X392" s="663"/>
      <c r="Y392" s="663"/>
      <c r="Z392" s="663"/>
    </row>
    <row r="393" spans="2:26">
      <c r="B393" s="190"/>
      <c r="D393" s="221"/>
      <c r="F393" s="277"/>
      <c r="G393" s="681"/>
      <c r="H393" s="681"/>
      <c r="I393" s="663"/>
      <c r="J393" s="663"/>
      <c r="K393" s="663"/>
      <c r="L393" s="663"/>
      <c r="M393" s="663"/>
      <c r="N393" s="663"/>
      <c r="O393" s="663"/>
      <c r="P393" s="663"/>
      <c r="Q393" s="663"/>
      <c r="R393" s="663"/>
      <c r="S393" s="663"/>
      <c r="T393" s="663"/>
      <c r="U393" s="663"/>
      <c r="V393" s="663"/>
      <c r="W393" s="663"/>
      <c r="X393" s="663"/>
      <c r="Y393" s="663"/>
      <c r="Z393" s="663"/>
    </row>
    <row r="394" spans="2:26">
      <c r="B394" s="190"/>
      <c r="D394" s="221"/>
      <c r="F394" s="277"/>
      <c r="G394" s="681"/>
      <c r="H394" s="681"/>
      <c r="I394" s="663"/>
      <c r="J394" s="663"/>
      <c r="K394" s="663"/>
      <c r="L394" s="663"/>
      <c r="M394" s="663"/>
      <c r="N394" s="663"/>
      <c r="O394" s="663"/>
      <c r="P394" s="663"/>
      <c r="Q394" s="663"/>
      <c r="R394" s="663"/>
      <c r="S394" s="663"/>
      <c r="T394" s="663"/>
      <c r="U394" s="663"/>
      <c r="V394" s="663"/>
      <c r="W394" s="663"/>
      <c r="X394" s="663"/>
      <c r="Y394" s="663"/>
      <c r="Z394" s="663"/>
    </row>
    <row r="395" spans="2:26">
      <c r="B395" s="190"/>
      <c r="D395" s="221"/>
      <c r="F395" s="277"/>
      <c r="G395" s="681"/>
      <c r="H395" s="681"/>
      <c r="I395" s="663"/>
      <c r="J395" s="663"/>
      <c r="K395" s="663"/>
      <c r="L395" s="663"/>
      <c r="M395" s="663"/>
      <c r="N395" s="663"/>
      <c r="O395" s="663"/>
      <c r="P395" s="663"/>
      <c r="Q395" s="663"/>
      <c r="R395" s="663"/>
      <c r="S395" s="663"/>
      <c r="T395" s="663"/>
      <c r="U395" s="663"/>
      <c r="V395" s="663"/>
      <c r="W395" s="663"/>
      <c r="X395" s="663"/>
      <c r="Y395" s="663"/>
      <c r="Z395" s="663"/>
    </row>
    <row r="396" spans="2:26">
      <c r="B396" s="190"/>
      <c r="D396" s="221"/>
      <c r="F396" s="277"/>
      <c r="G396" s="681"/>
      <c r="H396" s="681"/>
      <c r="I396" s="663"/>
      <c r="J396" s="663"/>
      <c r="K396" s="663"/>
      <c r="L396" s="663"/>
      <c r="M396" s="663"/>
      <c r="N396" s="663"/>
      <c r="O396" s="663"/>
      <c r="P396" s="663"/>
      <c r="Q396" s="663"/>
      <c r="R396" s="663"/>
      <c r="S396" s="663"/>
      <c r="T396" s="663"/>
      <c r="U396" s="663"/>
      <c r="V396" s="663"/>
      <c r="W396" s="663"/>
      <c r="X396" s="663"/>
      <c r="Y396" s="663"/>
      <c r="Z396" s="663"/>
    </row>
    <row r="397" spans="2:26">
      <c r="B397" s="190"/>
      <c r="D397" s="221"/>
      <c r="F397" s="277"/>
      <c r="G397" s="681"/>
      <c r="H397" s="681"/>
      <c r="I397" s="663"/>
      <c r="J397" s="663"/>
      <c r="K397" s="663"/>
      <c r="L397" s="663"/>
      <c r="M397" s="663"/>
      <c r="N397" s="663"/>
      <c r="O397" s="663"/>
      <c r="P397" s="663"/>
      <c r="Q397" s="663"/>
      <c r="R397" s="663"/>
      <c r="S397" s="663"/>
      <c r="T397" s="663"/>
      <c r="U397" s="663"/>
      <c r="V397" s="663"/>
      <c r="W397" s="663"/>
      <c r="X397" s="663"/>
      <c r="Y397" s="663"/>
      <c r="Z397" s="663"/>
    </row>
    <row r="398" spans="2:26">
      <c r="B398" s="190"/>
      <c r="D398" s="221"/>
      <c r="F398" s="277"/>
      <c r="G398" s="681"/>
      <c r="H398" s="681"/>
      <c r="I398" s="663"/>
      <c r="J398" s="663"/>
      <c r="K398" s="663"/>
      <c r="L398" s="663"/>
      <c r="M398" s="663"/>
      <c r="N398" s="663"/>
      <c r="O398" s="663"/>
      <c r="P398" s="663"/>
      <c r="Q398" s="663"/>
      <c r="R398" s="663"/>
      <c r="S398" s="663"/>
      <c r="T398" s="663"/>
      <c r="U398" s="663"/>
      <c r="V398" s="663"/>
      <c r="W398" s="663"/>
      <c r="X398" s="663"/>
      <c r="Y398" s="663"/>
      <c r="Z398" s="663"/>
    </row>
    <row r="399" spans="2:26">
      <c r="B399" s="190"/>
      <c r="D399" s="221"/>
      <c r="F399" s="277"/>
      <c r="G399" s="681"/>
      <c r="H399" s="681"/>
      <c r="I399" s="663"/>
      <c r="J399" s="663"/>
      <c r="K399" s="663"/>
      <c r="L399" s="663"/>
      <c r="M399" s="663"/>
      <c r="N399" s="663"/>
      <c r="O399" s="663"/>
      <c r="P399" s="663"/>
      <c r="Q399" s="663"/>
      <c r="R399" s="663"/>
      <c r="S399" s="663"/>
      <c r="T399" s="663"/>
      <c r="U399" s="663"/>
      <c r="V399" s="663"/>
      <c r="W399" s="663"/>
      <c r="X399" s="663"/>
      <c r="Y399" s="663"/>
      <c r="Z399" s="663"/>
    </row>
    <row r="400" spans="2:26">
      <c r="B400" s="190"/>
      <c r="D400" s="221"/>
      <c r="F400" s="277"/>
      <c r="G400" s="681"/>
      <c r="H400" s="681"/>
      <c r="I400" s="663"/>
      <c r="J400" s="663"/>
      <c r="K400" s="663"/>
      <c r="L400" s="663"/>
      <c r="M400" s="663"/>
      <c r="N400" s="663"/>
      <c r="O400" s="663"/>
      <c r="P400" s="663"/>
      <c r="Q400" s="663"/>
      <c r="R400" s="663"/>
      <c r="S400" s="663"/>
      <c r="T400" s="663"/>
      <c r="U400" s="663"/>
      <c r="V400" s="663"/>
      <c r="W400" s="663"/>
      <c r="X400" s="663"/>
      <c r="Y400" s="663"/>
      <c r="Z400" s="663"/>
    </row>
    <row r="401" spans="2:26">
      <c r="B401" s="190"/>
      <c r="D401" s="221"/>
      <c r="F401" s="277"/>
      <c r="G401" s="681"/>
      <c r="H401" s="681"/>
      <c r="I401" s="663"/>
      <c r="J401" s="663"/>
      <c r="K401" s="663"/>
      <c r="L401" s="663"/>
      <c r="M401" s="663"/>
      <c r="N401" s="663"/>
      <c r="O401" s="663"/>
      <c r="P401" s="663"/>
      <c r="Q401" s="663"/>
      <c r="R401" s="663"/>
      <c r="S401" s="663"/>
      <c r="T401" s="663"/>
      <c r="U401" s="663"/>
      <c r="V401" s="663"/>
      <c r="W401" s="663"/>
      <c r="X401" s="663"/>
      <c r="Y401" s="663"/>
      <c r="Z401" s="663"/>
    </row>
    <row r="402" spans="2:26">
      <c r="B402" s="190"/>
      <c r="D402" s="221"/>
      <c r="F402" s="277"/>
      <c r="G402" s="681"/>
      <c r="H402" s="681"/>
      <c r="I402" s="663"/>
      <c r="J402" s="663"/>
      <c r="K402" s="663"/>
      <c r="L402" s="663"/>
      <c r="M402" s="663"/>
      <c r="N402" s="663"/>
      <c r="O402" s="663"/>
      <c r="P402" s="663"/>
      <c r="Q402" s="663"/>
      <c r="R402" s="663"/>
      <c r="S402" s="663"/>
      <c r="T402" s="663"/>
      <c r="U402" s="663"/>
      <c r="V402" s="663"/>
      <c r="W402" s="663"/>
      <c r="X402" s="663"/>
      <c r="Y402" s="663"/>
      <c r="Z402" s="663"/>
    </row>
    <row r="403" spans="2:26">
      <c r="B403" s="190"/>
      <c r="D403" s="221"/>
      <c r="F403" s="277"/>
      <c r="G403" s="681"/>
      <c r="H403" s="681"/>
      <c r="I403" s="663"/>
      <c r="J403" s="663"/>
      <c r="K403" s="663"/>
      <c r="L403" s="663"/>
      <c r="M403" s="663"/>
      <c r="N403" s="663"/>
      <c r="O403" s="663"/>
      <c r="P403" s="663"/>
      <c r="Q403" s="663"/>
      <c r="R403" s="663"/>
      <c r="S403" s="663"/>
      <c r="T403" s="663"/>
      <c r="U403" s="663"/>
      <c r="V403" s="663"/>
      <c r="W403" s="663"/>
      <c r="X403" s="663"/>
      <c r="Y403" s="663"/>
      <c r="Z403" s="663"/>
    </row>
    <row r="404" spans="2:26">
      <c r="B404" s="190"/>
      <c r="D404" s="221"/>
      <c r="F404" s="277"/>
      <c r="G404" s="681"/>
      <c r="H404" s="681"/>
      <c r="I404" s="663"/>
      <c r="J404" s="663"/>
      <c r="K404" s="663"/>
      <c r="L404" s="663"/>
      <c r="M404" s="663"/>
      <c r="N404" s="663"/>
      <c r="O404" s="663"/>
      <c r="P404" s="663"/>
      <c r="Q404" s="663"/>
      <c r="R404" s="663"/>
      <c r="S404" s="663"/>
      <c r="T404" s="663"/>
      <c r="U404" s="663"/>
      <c r="V404" s="663"/>
      <c r="W404" s="663"/>
      <c r="X404" s="663"/>
      <c r="Y404" s="663"/>
      <c r="Z404" s="663"/>
    </row>
    <row r="405" spans="2:26">
      <c r="B405" s="190"/>
      <c r="D405" s="221"/>
      <c r="F405" s="277"/>
      <c r="G405" s="681"/>
      <c r="H405" s="681"/>
      <c r="I405" s="663"/>
      <c r="J405" s="663"/>
      <c r="K405" s="663"/>
      <c r="L405" s="663"/>
      <c r="M405" s="663"/>
      <c r="N405" s="663"/>
      <c r="O405" s="663"/>
      <c r="P405" s="663"/>
      <c r="Q405" s="663"/>
      <c r="R405" s="663"/>
      <c r="S405" s="663"/>
      <c r="T405" s="663"/>
      <c r="U405" s="663"/>
      <c r="V405" s="663"/>
      <c r="W405" s="663"/>
      <c r="X405" s="663"/>
      <c r="Y405" s="663"/>
      <c r="Z405" s="663"/>
    </row>
    <row r="406" spans="2:26">
      <c r="B406" s="190"/>
      <c r="D406" s="221"/>
      <c r="F406" s="277"/>
      <c r="G406" s="681"/>
      <c r="H406" s="681"/>
      <c r="I406" s="663"/>
      <c r="J406" s="663"/>
      <c r="K406" s="663"/>
      <c r="L406" s="663"/>
      <c r="M406" s="663"/>
      <c r="N406" s="663"/>
      <c r="O406" s="663"/>
      <c r="P406" s="663"/>
      <c r="Q406" s="663"/>
      <c r="R406" s="663"/>
      <c r="S406" s="663"/>
      <c r="T406" s="663"/>
      <c r="U406" s="663"/>
      <c r="V406" s="663"/>
      <c r="W406" s="663"/>
      <c r="X406" s="663"/>
      <c r="Y406" s="663"/>
      <c r="Z406" s="663"/>
    </row>
    <row r="407" spans="2:26">
      <c r="B407" s="190"/>
      <c r="D407" s="221"/>
      <c r="F407" s="277"/>
      <c r="G407" s="681"/>
      <c r="H407" s="681"/>
      <c r="I407" s="663"/>
      <c r="J407" s="663"/>
      <c r="K407" s="663"/>
      <c r="L407" s="663"/>
      <c r="M407" s="663"/>
      <c r="N407" s="663"/>
      <c r="O407" s="663"/>
      <c r="P407" s="663"/>
      <c r="Q407" s="663"/>
      <c r="R407" s="663"/>
      <c r="S407" s="663"/>
      <c r="T407" s="663"/>
      <c r="U407" s="663"/>
      <c r="V407" s="663"/>
      <c r="W407" s="663"/>
      <c r="X407" s="663"/>
      <c r="Y407" s="663"/>
      <c r="Z407" s="663"/>
    </row>
    <row r="408" spans="2:26">
      <c r="B408" s="190"/>
      <c r="D408" s="221"/>
      <c r="F408" s="277"/>
      <c r="G408" s="681"/>
      <c r="H408" s="681"/>
      <c r="I408" s="663"/>
      <c r="J408" s="663"/>
      <c r="K408" s="663"/>
      <c r="L408" s="663"/>
      <c r="M408" s="663"/>
      <c r="N408" s="663"/>
      <c r="O408" s="663"/>
      <c r="P408" s="663"/>
      <c r="Q408" s="663"/>
      <c r="R408" s="663"/>
      <c r="S408" s="663"/>
      <c r="T408" s="663"/>
      <c r="U408" s="663"/>
      <c r="V408" s="663"/>
      <c r="W408" s="663"/>
      <c r="X408" s="663"/>
      <c r="Y408" s="663"/>
      <c r="Z408" s="663"/>
    </row>
    <row r="409" spans="2:26">
      <c r="B409" s="190"/>
      <c r="D409" s="221"/>
      <c r="F409" s="277"/>
      <c r="G409" s="681"/>
      <c r="H409" s="681"/>
      <c r="I409" s="663"/>
      <c r="J409" s="663"/>
      <c r="K409" s="663"/>
      <c r="L409" s="663"/>
      <c r="M409" s="663"/>
      <c r="N409" s="663"/>
      <c r="O409" s="663"/>
      <c r="P409" s="663"/>
      <c r="Q409" s="663"/>
      <c r="R409" s="663"/>
      <c r="S409" s="663"/>
      <c r="T409" s="663"/>
      <c r="U409" s="663"/>
      <c r="V409" s="663"/>
      <c r="W409" s="663"/>
      <c r="X409" s="663"/>
      <c r="Y409" s="663"/>
      <c r="Z409" s="663"/>
    </row>
    <row r="410" spans="2:26">
      <c r="B410" s="190"/>
      <c r="D410" s="221"/>
      <c r="F410" s="277"/>
      <c r="G410" s="681"/>
      <c r="H410" s="681"/>
      <c r="I410" s="663"/>
      <c r="J410" s="663"/>
      <c r="K410" s="663"/>
      <c r="L410" s="663"/>
      <c r="M410" s="663"/>
      <c r="N410" s="663"/>
      <c r="O410" s="663"/>
      <c r="P410" s="663"/>
      <c r="Q410" s="663"/>
      <c r="R410" s="663"/>
      <c r="S410" s="663"/>
      <c r="T410" s="663"/>
      <c r="U410" s="663"/>
      <c r="V410" s="663"/>
      <c r="W410" s="663"/>
      <c r="X410" s="663"/>
      <c r="Y410" s="663"/>
      <c r="Z410" s="663"/>
    </row>
    <row r="411" spans="2:26">
      <c r="B411" s="190"/>
      <c r="D411" s="221"/>
      <c r="F411" s="277"/>
      <c r="G411" s="681"/>
      <c r="H411" s="681"/>
      <c r="I411" s="663"/>
      <c r="J411" s="663"/>
      <c r="K411" s="663"/>
      <c r="L411" s="663"/>
      <c r="M411" s="663"/>
      <c r="N411" s="663"/>
      <c r="O411" s="663"/>
      <c r="P411" s="663"/>
      <c r="Q411" s="663"/>
      <c r="R411" s="663"/>
      <c r="S411" s="663"/>
      <c r="T411" s="663"/>
      <c r="U411" s="663"/>
      <c r="V411" s="663"/>
      <c r="W411" s="663"/>
      <c r="X411" s="663"/>
      <c r="Y411" s="663"/>
      <c r="Z411" s="663"/>
    </row>
    <row r="412" spans="2:26">
      <c r="B412" s="190"/>
      <c r="D412" s="221"/>
      <c r="F412" s="277"/>
      <c r="G412" s="681"/>
      <c r="H412" s="681"/>
      <c r="I412" s="663"/>
      <c r="J412" s="663"/>
      <c r="K412" s="663"/>
      <c r="L412" s="663"/>
      <c r="M412" s="663"/>
      <c r="N412" s="663"/>
      <c r="O412" s="663"/>
      <c r="P412" s="663"/>
      <c r="Q412" s="663"/>
      <c r="R412" s="663"/>
      <c r="S412" s="663"/>
      <c r="T412" s="663"/>
      <c r="U412" s="663"/>
      <c r="V412" s="663"/>
      <c r="W412" s="663"/>
      <c r="X412" s="663"/>
      <c r="Y412" s="663"/>
      <c r="Z412" s="663"/>
    </row>
    <row r="413" spans="2:26">
      <c r="B413" s="190"/>
      <c r="D413" s="221"/>
      <c r="F413" s="277"/>
      <c r="G413" s="681"/>
      <c r="H413" s="681"/>
      <c r="I413" s="663"/>
      <c r="J413" s="663"/>
      <c r="K413" s="663"/>
      <c r="L413" s="663"/>
      <c r="M413" s="663"/>
      <c r="N413" s="663"/>
      <c r="O413" s="663"/>
      <c r="P413" s="663"/>
      <c r="Q413" s="663"/>
      <c r="R413" s="663"/>
      <c r="S413" s="663"/>
      <c r="T413" s="663"/>
      <c r="U413" s="663"/>
      <c r="V413" s="663"/>
      <c r="W413" s="663"/>
      <c r="X413" s="663"/>
      <c r="Y413" s="663"/>
      <c r="Z413" s="663"/>
    </row>
    <row r="414" spans="2:26">
      <c r="B414" s="190"/>
      <c r="D414" s="221"/>
      <c r="F414" s="277"/>
      <c r="G414" s="681"/>
      <c r="H414" s="681"/>
      <c r="I414" s="663"/>
      <c r="J414" s="663"/>
      <c r="K414" s="663"/>
      <c r="L414" s="663"/>
      <c r="M414" s="663"/>
      <c r="N414" s="663"/>
      <c r="O414" s="663"/>
      <c r="P414" s="663"/>
      <c r="Q414" s="663"/>
      <c r="R414" s="663"/>
      <c r="S414" s="663"/>
      <c r="T414" s="663"/>
      <c r="U414" s="663"/>
      <c r="V414" s="663"/>
      <c r="W414" s="663"/>
      <c r="X414" s="663"/>
      <c r="Y414" s="663"/>
      <c r="Z414" s="663"/>
    </row>
    <row r="415" spans="2:26">
      <c r="B415" s="190"/>
      <c r="D415" s="221"/>
      <c r="F415" s="277"/>
      <c r="G415" s="681"/>
      <c r="H415" s="681"/>
      <c r="I415" s="663"/>
      <c r="J415" s="663"/>
      <c r="K415" s="663"/>
      <c r="L415" s="663"/>
      <c r="M415" s="663"/>
      <c r="N415" s="663"/>
      <c r="O415" s="663"/>
      <c r="P415" s="663"/>
      <c r="Q415" s="663"/>
      <c r="R415" s="663"/>
      <c r="S415" s="663"/>
      <c r="T415" s="663"/>
      <c r="U415" s="663"/>
      <c r="V415" s="663"/>
      <c r="W415" s="663"/>
      <c r="X415" s="663"/>
      <c r="Y415" s="663"/>
      <c r="Z415" s="663"/>
    </row>
    <row r="416" spans="2:26">
      <c r="B416" s="190"/>
      <c r="D416" s="221"/>
      <c r="F416" s="277"/>
      <c r="G416" s="681"/>
      <c r="H416" s="681"/>
      <c r="I416" s="663"/>
      <c r="J416" s="663"/>
      <c r="K416" s="663"/>
      <c r="L416" s="663"/>
      <c r="M416" s="663"/>
      <c r="N416" s="663"/>
      <c r="O416" s="663"/>
      <c r="P416" s="663"/>
      <c r="Q416" s="663"/>
      <c r="R416" s="663"/>
      <c r="S416" s="663"/>
      <c r="T416" s="663"/>
      <c r="U416" s="663"/>
      <c r="V416" s="663"/>
      <c r="W416" s="663"/>
      <c r="X416" s="663"/>
      <c r="Y416" s="663"/>
      <c r="Z416" s="663"/>
    </row>
    <row r="417" spans="2:26">
      <c r="B417" s="190"/>
      <c r="D417" s="221"/>
      <c r="F417" s="277"/>
      <c r="G417" s="681"/>
      <c r="H417" s="681"/>
      <c r="I417" s="663"/>
      <c r="J417" s="663"/>
      <c r="K417" s="663"/>
      <c r="L417" s="663"/>
      <c r="M417" s="663"/>
      <c r="N417" s="663"/>
      <c r="O417" s="663"/>
      <c r="P417" s="663"/>
      <c r="Q417" s="663"/>
      <c r="R417" s="663"/>
      <c r="S417" s="663"/>
      <c r="T417" s="663"/>
      <c r="U417" s="663"/>
      <c r="V417" s="663"/>
      <c r="W417" s="663"/>
      <c r="X417" s="663"/>
      <c r="Y417" s="663"/>
      <c r="Z417" s="663"/>
    </row>
    <row r="418" spans="2:26">
      <c r="B418" s="190"/>
      <c r="D418" s="221"/>
      <c r="F418" s="277"/>
      <c r="G418" s="681"/>
      <c r="H418" s="681"/>
      <c r="I418" s="663"/>
      <c r="J418" s="663"/>
      <c r="K418" s="663"/>
      <c r="L418" s="663"/>
      <c r="M418" s="663"/>
      <c r="N418" s="663"/>
      <c r="O418" s="663"/>
      <c r="P418" s="663"/>
      <c r="Q418" s="663"/>
      <c r="R418" s="663"/>
      <c r="S418" s="663"/>
      <c r="T418" s="663"/>
      <c r="U418" s="663"/>
      <c r="V418" s="663"/>
      <c r="W418" s="663"/>
      <c r="X418" s="663"/>
      <c r="Y418" s="663"/>
      <c r="Z418" s="663"/>
    </row>
    <row r="419" spans="2:26">
      <c r="B419" s="190"/>
      <c r="D419" s="221"/>
      <c r="F419" s="277"/>
      <c r="G419" s="681"/>
      <c r="H419" s="681"/>
      <c r="I419" s="663"/>
      <c r="J419" s="663"/>
      <c r="K419" s="663"/>
      <c r="L419" s="663"/>
      <c r="M419" s="663"/>
      <c r="N419" s="663"/>
      <c r="O419" s="663"/>
      <c r="P419" s="663"/>
      <c r="Q419" s="663"/>
      <c r="R419" s="663"/>
      <c r="S419" s="663"/>
      <c r="T419" s="663"/>
      <c r="U419" s="663"/>
      <c r="V419" s="663"/>
      <c r="W419" s="663"/>
      <c r="X419" s="663"/>
      <c r="Y419" s="663"/>
      <c r="Z419" s="663"/>
    </row>
    <row r="420" spans="2:26">
      <c r="B420" s="190"/>
      <c r="D420" s="221"/>
      <c r="F420" s="277"/>
      <c r="G420" s="681"/>
      <c r="H420" s="681"/>
      <c r="I420" s="663"/>
      <c r="J420" s="663"/>
      <c r="K420" s="663"/>
      <c r="L420" s="663"/>
      <c r="M420" s="663"/>
      <c r="N420" s="663"/>
      <c r="O420" s="663"/>
      <c r="P420" s="663"/>
      <c r="Q420" s="663"/>
      <c r="R420" s="663"/>
      <c r="S420" s="663"/>
      <c r="T420" s="663"/>
      <c r="U420" s="663"/>
      <c r="V420" s="663"/>
      <c r="W420" s="663"/>
      <c r="X420" s="663"/>
      <c r="Y420" s="663"/>
      <c r="Z420" s="663"/>
    </row>
    <row r="421" spans="2:26">
      <c r="B421" s="190"/>
      <c r="D421" s="221"/>
      <c r="F421" s="277"/>
      <c r="G421" s="681"/>
      <c r="H421" s="681"/>
      <c r="I421" s="663"/>
      <c r="J421" s="663"/>
      <c r="K421" s="663"/>
      <c r="L421" s="663"/>
      <c r="M421" s="663"/>
      <c r="N421" s="663"/>
      <c r="O421" s="663"/>
      <c r="P421" s="663"/>
      <c r="Q421" s="663"/>
      <c r="R421" s="663"/>
      <c r="S421" s="663"/>
      <c r="T421" s="663"/>
      <c r="U421" s="663"/>
      <c r="V421" s="663"/>
      <c r="W421" s="663"/>
      <c r="X421" s="663"/>
      <c r="Y421" s="663"/>
      <c r="Z421" s="663"/>
    </row>
    <row r="422" spans="2:26">
      <c r="B422" s="190"/>
      <c r="D422" s="221"/>
      <c r="F422" s="277"/>
      <c r="G422" s="681"/>
      <c r="H422" s="681"/>
      <c r="I422" s="663"/>
      <c r="J422" s="663"/>
      <c r="K422" s="663"/>
      <c r="L422" s="663"/>
      <c r="M422" s="663"/>
      <c r="N422" s="663"/>
      <c r="O422" s="663"/>
      <c r="P422" s="663"/>
      <c r="Q422" s="663"/>
      <c r="R422" s="663"/>
      <c r="S422" s="663"/>
      <c r="T422" s="663"/>
      <c r="U422" s="663"/>
      <c r="V422" s="663"/>
      <c r="W422" s="663"/>
      <c r="X422" s="663"/>
      <c r="Y422" s="663"/>
      <c r="Z422" s="663"/>
    </row>
    <row r="423" spans="2:26">
      <c r="B423" s="190"/>
      <c r="D423" s="221"/>
      <c r="F423" s="277"/>
      <c r="G423" s="681"/>
      <c r="H423" s="681"/>
      <c r="I423" s="663"/>
      <c r="J423" s="663"/>
      <c r="K423" s="663"/>
      <c r="L423" s="663"/>
      <c r="M423" s="663"/>
      <c r="N423" s="663"/>
      <c r="O423" s="663"/>
      <c r="P423" s="663"/>
      <c r="Q423" s="663"/>
      <c r="R423" s="663"/>
      <c r="S423" s="663"/>
      <c r="T423" s="663"/>
      <c r="U423" s="663"/>
      <c r="V423" s="663"/>
      <c r="W423" s="663"/>
      <c r="X423" s="663"/>
      <c r="Y423" s="663"/>
      <c r="Z423" s="663"/>
    </row>
    <row r="424" spans="2:26">
      <c r="B424" s="190"/>
      <c r="D424" s="221"/>
      <c r="F424" s="277"/>
      <c r="G424" s="681"/>
      <c r="H424" s="681"/>
      <c r="I424" s="663"/>
      <c r="J424" s="663"/>
      <c r="K424" s="663"/>
      <c r="L424" s="663"/>
      <c r="M424" s="663"/>
      <c r="N424" s="663"/>
      <c r="O424" s="663"/>
      <c r="P424" s="663"/>
      <c r="Q424" s="663"/>
      <c r="R424" s="663"/>
      <c r="S424" s="663"/>
      <c r="T424" s="663"/>
      <c r="U424" s="663"/>
      <c r="V424" s="663"/>
      <c r="W424" s="663"/>
      <c r="X424" s="663"/>
      <c r="Y424" s="663"/>
      <c r="Z424" s="663"/>
    </row>
    <row r="425" spans="2:26">
      <c r="B425" s="190"/>
      <c r="D425" s="221"/>
      <c r="F425" s="277"/>
      <c r="G425" s="681"/>
      <c r="H425" s="681"/>
      <c r="I425" s="663"/>
      <c r="J425" s="663"/>
      <c r="K425" s="663"/>
      <c r="L425" s="663"/>
      <c r="M425" s="663"/>
      <c r="N425" s="663"/>
      <c r="O425" s="663"/>
      <c r="P425" s="663"/>
      <c r="Q425" s="663"/>
      <c r="R425" s="663"/>
      <c r="S425" s="663"/>
      <c r="T425" s="663"/>
      <c r="U425" s="663"/>
      <c r="V425" s="663"/>
      <c r="W425" s="663"/>
      <c r="X425" s="663"/>
      <c r="Y425" s="663"/>
      <c r="Z425" s="663"/>
    </row>
    <row r="426" spans="2:26">
      <c r="B426" s="190"/>
      <c r="D426" s="221"/>
      <c r="F426" s="277"/>
      <c r="G426" s="681"/>
      <c r="H426" s="681"/>
      <c r="I426" s="663"/>
      <c r="J426" s="663"/>
      <c r="K426" s="663"/>
      <c r="L426" s="663"/>
      <c r="M426" s="663"/>
      <c r="N426" s="663"/>
      <c r="O426" s="663"/>
      <c r="P426" s="663"/>
      <c r="Q426" s="663"/>
      <c r="R426" s="663"/>
      <c r="S426" s="663"/>
      <c r="T426" s="663"/>
      <c r="U426" s="663"/>
      <c r="V426" s="663"/>
      <c r="W426" s="663"/>
      <c r="X426" s="663"/>
      <c r="Y426" s="663"/>
      <c r="Z426" s="663"/>
    </row>
    <row r="427" spans="2:26">
      <c r="B427" s="190"/>
      <c r="D427" s="221"/>
      <c r="F427" s="277"/>
      <c r="G427" s="681"/>
      <c r="H427" s="681"/>
      <c r="I427" s="663"/>
      <c r="J427" s="663"/>
      <c r="K427" s="663"/>
      <c r="L427" s="663"/>
      <c r="M427" s="663"/>
      <c r="N427" s="663"/>
      <c r="O427" s="663"/>
      <c r="P427" s="663"/>
      <c r="Q427" s="663"/>
      <c r="R427" s="663"/>
      <c r="S427" s="663"/>
      <c r="T427" s="663"/>
      <c r="U427" s="663"/>
      <c r="V427" s="663"/>
      <c r="W427" s="663"/>
      <c r="X427" s="663"/>
      <c r="Y427" s="663"/>
      <c r="Z427" s="663"/>
    </row>
    <row r="428" spans="2:26">
      <c r="B428" s="190"/>
      <c r="D428" s="221"/>
      <c r="F428" s="277"/>
      <c r="G428" s="681"/>
      <c r="H428" s="681"/>
      <c r="I428" s="663"/>
      <c r="J428" s="663"/>
      <c r="K428" s="663"/>
      <c r="L428" s="663"/>
      <c r="M428" s="663"/>
      <c r="N428" s="663"/>
      <c r="O428" s="663"/>
      <c r="P428" s="663"/>
      <c r="Q428" s="663"/>
      <c r="R428" s="663"/>
      <c r="S428" s="663"/>
      <c r="T428" s="663"/>
      <c r="U428" s="663"/>
      <c r="V428" s="663"/>
      <c r="W428" s="663"/>
      <c r="X428" s="663"/>
      <c r="Y428" s="663"/>
      <c r="Z428" s="663"/>
    </row>
    <row r="429" spans="2:26">
      <c r="B429" s="190"/>
      <c r="D429" s="221"/>
      <c r="F429" s="277"/>
      <c r="G429" s="681"/>
      <c r="H429" s="681"/>
      <c r="I429" s="663"/>
      <c r="J429" s="663"/>
      <c r="K429" s="663"/>
      <c r="L429" s="663"/>
      <c r="M429" s="663"/>
      <c r="N429" s="663"/>
      <c r="O429" s="663"/>
      <c r="P429" s="663"/>
      <c r="Q429" s="663"/>
      <c r="R429" s="663"/>
      <c r="S429" s="663"/>
      <c r="T429" s="663"/>
      <c r="U429" s="663"/>
      <c r="V429" s="663"/>
      <c r="W429" s="663"/>
      <c r="X429" s="663"/>
      <c r="Y429" s="663"/>
      <c r="Z429" s="663"/>
    </row>
    <row r="430" spans="2:26">
      <c r="B430" s="190"/>
      <c r="D430" s="221"/>
      <c r="F430" s="277"/>
      <c r="G430" s="681"/>
      <c r="H430" s="681"/>
      <c r="I430" s="663"/>
      <c r="J430" s="663"/>
      <c r="K430" s="663"/>
      <c r="L430" s="663"/>
      <c r="M430" s="663"/>
      <c r="N430" s="663"/>
      <c r="O430" s="663"/>
      <c r="P430" s="663"/>
      <c r="Q430" s="663"/>
      <c r="R430" s="663"/>
      <c r="S430" s="663"/>
      <c r="T430" s="663"/>
      <c r="U430" s="663"/>
      <c r="V430" s="663"/>
      <c r="W430" s="663"/>
      <c r="X430" s="663"/>
      <c r="Y430" s="663"/>
      <c r="Z430" s="663"/>
    </row>
    <row r="431" spans="2:26">
      <c r="B431" s="190"/>
      <c r="D431" s="221"/>
      <c r="F431" s="277"/>
      <c r="G431" s="681"/>
      <c r="H431" s="681"/>
      <c r="I431" s="663"/>
      <c r="J431" s="663"/>
      <c r="K431" s="663"/>
      <c r="L431" s="663"/>
      <c r="M431" s="663"/>
      <c r="N431" s="663"/>
      <c r="O431" s="663"/>
      <c r="P431" s="663"/>
      <c r="Q431" s="663"/>
      <c r="R431" s="663"/>
      <c r="S431" s="663"/>
      <c r="T431" s="663"/>
      <c r="U431" s="663"/>
      <c r="V431" s="663"/>
      <c r="W431" s="663"/>
      <c r="X431" s="663"/>
      <c r="Y431" s="663"/>
      <c r="Z431" s="663"/>
    </row>
    <row r="432" spans="2:26">
      <c r="B432" s="190"/>
      <c r="D432" s="221"/>
      <c r="F432" s="277"/>
      <c r="G432" s="681"/>
      <c r="H432" s="681"/>
      <c r="I432" s="663"/>
      <c r="J432" s="663"/>
      <c r="K432" s="663"/>
      <c r="L432" s="663"/>
      <c r="M432" s="663"/>
      <c r="N432" s="663"/>
      <c r="O432" s="663"/>
      <c r="P432" s="663"/>
      <c r="Q432" s="663"/>
      <c r="R432" s="663"/>
      <c r="S432" s="663"/>
      <c r="T432" s="663"/>
      <c r="U432" s="663"/>
      <c r="V432" s="663"/>
      <c r="W432" s="663"/>
      <c r="X432" s="663"/>
      <c r="Y432" s="663"/>
      <c r="Z432" s="663"/>
    </row>
    <row r="433" spans="2:26">
      <c r="B433" s="190"/>
      <c r="D433" s="221"/>
      <c r="F433" s="277"/>
      <c r="G433" s="681"/>
      <c r="H433" s="681"/>
      <c r="I433" s="663"/>
      <c r="J433" s="663"/>
      <c r="K433" s="663"/>
      <c r="L433" s="663"/>
      <c r="M433" s="663"/>
      <c r="N433" s="663"/>
      <c r="O433" s="663"/>
      <c r="P433" s="663"/>
      <c r="Q433" s="663"/>
      <c r="R433" s="663"/>
      <c r="S433" s="663"/>
      <c r="T433" s="663"/>
      <c r="U433" s="663"/>
      <c r="V433" s="663"/>
      <c r="W433" s="663"/>
      <c r="X433" s="663"/>
      <c r="Y433" s="663"/>
      <c r="Z433" s="663"/>
    </row>
    <row r="434" spans="2:26">
      <c r="B434" s="190"/>
      <c r="D434" s="221"/>
      <c r="F434" s="277"/>
      <c r="G434" s="681"/>
      <c r="H434" s="681"/>
      <c r="I434" s="663"/>
      <c r="J434" s="663"/>
      <c r="K434" s="663"/>
      <c r="L434" s="663"/>
      <c r="M434" s="663"/>
      <c r="N434" s="663"/>
      <c r="O434" s="663"/>
      <c r="P434" s="663"/>
      <c r="Q434" s="663"/>
      <c r="R434" s="663"/>
      <c r="S434" s="663"/>
      <c r="T434" s="663"/>
      <c r="U434" s="663"/>
      <c r="V434" s="663"/>
      <c r="W434" s="663"/>
      <c r="X434" s="663"/>
      <c r="Y434" s="663"/>
      <c r="Z434" s="663"/>
    </row>
    <row r="435" spans="2:26">
      <c r="B435" s="190"/>
      <c r="D435" s="221"/>
      <c r="F435" s="277"/>
      <c r="G435" s="681"/>
      <c r="H435" s="681"/>
      <c r="I435" s="663"/>
      <c r="J435" s="663"/>
      <c r="K435" s="663"/>
      <c r="L435" s="663"/>
      <c r="M435" s="663"/>
      <c r="N435" s="663"/>
      <c r="O435" s="663"/>
      <c r="P435" s="663"/>
      <c r="Q435" s="663"/>
      <c r="R435" s="663"/>
      <c r="S435" s="663"/>
      <c r="T435" s="663"/>
      <c r="U435" s="663"/>
      <c r="V435" s="663"/>
      <c r="W435" s="663"/>
      <c r="X435" s="663"/>
      <c r="Y435" s="663"/>
      <c r="Z435" s="663"/>
    </row>
    <row r="436" spans="2:26">
      <c r="B436" s="190"/>
      <c r="D436" s="221"/>
      <c r="F436" s="277"/>
      <c r="G436" s="681"/>
      <c r="H436" s="681"/>
      <c r="I436" s="663"/>
      <c r="J436" s="663"/>
      <c r="K436" s="663"/>
      <c r="L436" s="663"/>
      <c r="M436" s="663"/>
      <c r="N436" s="663"/>
      <c r="O436" s="663"/>
      <c r="P436" s="663"/>
      <c r="Q436" s="663"/>
      <c r="R436" s="663"/>
      <c r="S436" s="663"/>
      <c r="T436" s="663"/>
      <c r="U436" s="663"/>
      <c r="V436" s="663"/>
      <c r="W436" s="663"/>
      <c r="X436" s="663"/>
      <c r="Y436" s="663"/>
      <c r="Z436" s="663"/>
    </row>
    <row r="437" spans="2:26">
      <c r="B437" s="190"/>
      <c r="D437" s="221"/>
      <c r="F437" s="277"/>
      <c r="G437" s="681"/>
      <c r="H437" s="681"/>
      <c r="I437" s="663"/>
      <c r="J437" s="663"/>
      <c r="K437" s="663"/>
      <c r="L437" s="663"/>
      <c r="M437" s="663"/>
      <c r="N437" s="663"/>
      <c r="O437" s="663"/>
      <c r="P437" s="663"/>
      <c r="Q437" s="663"/>
      <c r="R437" s="663"/>
      <c r="S437" s="663"/>
      <c r="T437" s="663"/>
      <c r="U437" s="663"/>
      <c r="V437" s="663"/>
      <c r="W437" s="663"/>
      <c r="X437" s="663"/>
      <c r="Y437" s="663"/>
      <c r="Z437" s="663"/>
    </row>
    <row r="438" spans="2:26">
      <c r="B438" s="190"/>
      <c r="D438" s="221"/>
      <c r="F438" s="277"/>
      <c r="G438" s="681"/>
      <c r="H438" s="681"/>
      <c r="I438" s="663"/>
      <c r="J438" s="663"/>
      <c r="K438" s="663"/>
      <c r="L438" s="663"/>
      <c r="M438" s="663"/>
      <c r="N438" s="663"/>
      <c r="O438" s="663"/>
      <c r="P438" s="663"/>
      <c r="Q438" s="663"/>
      <c r="R438" s="663"/>
      <c r="S438" s="663"/>
      <c r="T438" s="663"/>
      <c r="U438" s="663"/>
      <c r="V438" s="663"/>
      <c r="W438" s="663"/>
      <c r="X438" s="663"/>
      <c r="Y438" s="663"/>
      <c r="Z438" s="663"/>
    </row>
    <row r="439" spans="2:26">
      <c r="B439" s="190"/>
      <c r="D439" s="221"/>
      <c r="F439" s="277"/>
      <c r="G439" s="681"/>
      <c r="H439" s="681"/>
      <c r="I439" s="663"/>
      <c r="J439" s="663"/>
      <c r="K439" s="663"/>
      <c r="L439" s="663"/>
      <c r="M439" s="663"/>
      <c r="N439" s="663"/>
      <c r="O439" s="663"/>
      <c r="P439" s="663"/>
      <c r="Q439" s="663"/>
      <c r="R439" s="663"/>
      <c r="S439" s="663"/>
      <c r="T439" s="663"/>
      <c r="U439" s="663"/>
      <c r="V439" s="663"/>
      <c r="W439" s="663"/>
      <c r="X439" s="663"/>
      <c r="Y439" s="663"/>
      <c r="Z439" s="663"/>
    </row>
    <row r="440" spans="2:26">
      <c r="B440" s="190"/>
      <c r="D440" s="221"/>
      <c r="F440" s="277"/>
      <c r="G440" s="681"/>
      <c r="H440" s="681"/>
      <c r="I440" s="663"/>
      <c r="J440" s="663"/>
      <c r="K440" s="663"/>
      <c r="L440" s="663"/>
      <c r="M440" s="663"/>
      <c r="N440" s="663"/>
      <c r="O440" s="663"/>
      <c r="P440" s="663"/>
      <c r="Q440" s="663"/>
      <c r="R440" s="663"/>
      <c r="S440" s="663"/>
      <c r="T440" s="663"/>
      <c r="U440" s="663"/>
      <c r="V440" s="663"/>
      <c r="W440" s="663"/>
      <c r="X440" s="663"/>
      <c r="Y440" s="663"/>
      <c r="Z440" s="663"/>
    </row>
    <row r="441" spans="2:26">
      <c r="B441" s="190"/>
      <c r="D441" s="221"/>
      <c r="F441" s="277"/>
      <c r="G441" s="681"/>
      <c r="H441" s="681"/>
      <c r="I441" s="663"/>
      <c r="J441" s="663"/>
      <c r="K441" s="663"/>
      <c r="L441" s="663"/>
      <c r="M441" s="663"/>
      <c r="N441" s="663"/>
      <c r="O441" s="663"/>
      <c r="P441" s="663"/>
      <c r="Q441" s="663"/>
      <c r="R441" s="663"/>
      <c r="S441" s="663"/>
      <c r="T441" s="663"/>
      <c r="U441" s="663"/>
      <c r="V441" s="663"/>
      <c r="W441" s="663"/>
      <c r="X441" s="663"/>
      <c r="Y441" s="663"/>
      <c r="Z441" s="663"/>
    </row>
    <row r="442" spans="2:26">
      <c r="B442" s="190"/>
      <c r="D442" s="221"/>
      <c r="F442" s="277"/>
      <c r="G442" s="681"/>
      <c r="H442" s="681"/>
      <c r="I442" s="663"/>
      <c r="J442" s="663"/>
      <c r="K442" s="663"/>
      <c r="L442" s="663"/>
      <c r="M442" s="663"/>
      <c r="N442" s="663"/>
      <c r="O442" s="663"/>
      <c r="P442" s="663"/>
      <c r="Q442" s="663"/>
      <c r="R442" s="663"/>
      <c r="S442" s="663"/>
      <c r="T442" s="663"/>
      <c r="U442" s="663"/>
      <c r="V442" s="663"/>
      <c r="W442" s="663"/>
      <c r="X442" s="663"/>
      <c r="Y442" s="663"/>
      <c r="Z442" s="663"/>
    </row>
    <row r="443" spans="2:26">
      <c r="B443" s="190"/>
      <c r="D443" s="221"/>
      <c r="F443" s="277"/>
      <c r="G443" s="681"/>
      <c r="H443" s="681"/>
      <c r="I443" s="663"/>
      <c r="J443" s="663"/>
      <c r="K443" s="663"/>
      <c r="L443" s="663"/>
      <c r="M443" s="663"/>
      <c r="N443" s="663"/>
      <c r="O443" s="663"/>
      <c r="P443" s="663"/>
      <c r="Q443" s="663"/>
      <c r="R443" s="663"/>
      <c r="S443" s="663"/>
      <c r="T443" s="663"/>
      <c r="U443" s="663"/>
      <c r="V443" s="663"/>
      <c r="W443" s="663"/>
      <c r="X443" s="663"/>
      <c r="Y443" s="663"/>
      <c r="Z443" s="663"/>
    </row>
    <row r="444" spans="2:26">
      <c r="B444" s="190"/>
      <c r="D444" s="221"/>
      <c r="F444" s="277"/>
      <c r="G444" s="681"/>
      <c r="H444" s="681"/>
      <c r="I444" s="663"/>
      <c r="J444" s="663"/>
      <c r="K444" s="663"/>
      <c r="L444" s="663"/>
      <c r="M444" s="663"/>
      <c r="N444" s="663"/>
      <c r="O444" s="663"/>
      <c r="P444" s="663"/>
      <c r="Q444" s="663"/>
      <c r="R444" s="663"/>
      <c r="S444" s="663"/>
      <c r="T444" s="663"/>
      <c r="U444" s="663"/>
      <c r="V444" s="663"/>
      <c r="W444" s="663"/>
      <c r="X444" s="663"/>
      <c r="Y444" s="663"/>
      <c r="Z444" s="663"/>
    </row>
    <row r="445" spans="2:26">
      <c r="B445" s="190"/>
      <c r="D445" s="221"/>
      <c r="F445" s="277"/>
      <c r="G445" s="681"/>
      <c r="H445" s="681"/>
      <c r="I445" s="663"/>
      <c r="J445" s="663"/>
      <c r="K445" s="663"/>
      <c r="L445" s="663"/>
      <c r="M445" s="663"/>
      <c r="N445" s="663"/>
      <c r="O445" s="663"/>
      <c r="P445" s="663"/>
      <c r="Q445" s="663"/>
      <c r="R445" s="663"/>
      <c r="S445" s="663"/>
      <c r="T445" s="663"/>
      <c r="U445" s="663"/>
      <c r="V445" s="663"/>
      <c r="W445" s="663"/>
      <c r="X445" s="663"/>
      <c r="Y445" s="663"/>
      <c r="Z445" s="663"/>
    </row>
    <row r="446" spans="2:26">
      <c r="B446" s="190"/>
      <c r="D446" s="221"/>
      <c r="F446" s="277"/>
      <c r="G446" s="681"/>
      <c r="H446" s="681"/>
      <c r="I446" s="663"/>
      <c r="J446" s="663"/>
      <c r="K446" s="663"/>
      <c r="L446" s="663"/>
      <c r="M446" s="663"/>
      <c r="N446" s="663"/>
      <c r="O446" s="663"/>
      <c r="P446" s="663"/>
      <c r="Q446" s="663"/>
      <c r="R446" s="663"/>
      <c r="S446" s="663"/>
      <c r="T446" s="663"/>
      <c r="U446" s="663"/>
      <c r="V446" s="663"/>
      <c r="W446" s="663"/>
      <c r="X446" s="663"/>
      <c r="Y446" s="663"/>
      <c r="Z446" s="663"/>
    </row>
    <row r="447" spans="2:26">
      <c r="B447" s="190"/>
      <c r="D447" s="221"/>
      <c r="F447" s="277"/>
      <c r="G447" s="681"/>
      <c r="H447" s="681"/>
      <c r="I447" s="663"/>
      <c r="J447" s="663"/>
      <c r="K447" s="663"/>
      <c r="L447" s="663"/>
      <c r="M447" s="663"/>
      <c r="N447" s="663"/>
      <c r="O447" s="663"/>
      <c r="P447" s="663"/>
      <c r="Q447" s="663"/>
      <c r="R447" s="663"/>
      <c r="S447" s="663"/>
      <c r="T447" s="663"/>
      <c r="U447" s="663"/>
      <c r="V447" s="663"/>
      <c r="W447" s="663"/>
      <c r="X447" s="663"/>
      <c r="Y447" s="663"/>
      <c r="Z447" s="663"/>
    </row>
    <row r="448" spans="2:26">
      <c r="B448" s="190"/>
      <c r="D448" s="221"/>
      <c r="F448" s="277"/>
      <c r="G448" s="681"/>
      <c r="H448" s="681"/>
      <c r="I448" s="663"/>
      <c r="J448" s="663"/>
      <c r="K448" s="663"/>
      <c r="L448" s="663"/>
      <c r="M448" s="663"/>
      <c r="N448" s="663"/>
      <c r="O448" s="663"/>
      <c r="P448" s="663"/>
      <c r="Q448" s="663"/>
      <c r="R448" s="663"/>
      <c r="S448" s="663"/>
      <c r="T448" s="663"/>
      <c r="U448" s="663"/>
      <c r="V448" s="663"/>
      <c r="W448" s="663"/>
      <c r="X448" s="663"/>
      <c r="Y448" s="663"/>
      <c r="Z448" s="663"/>
    </row>
    <row r="449" spans="2:26">
      <c r="B449" s="190"/>
      <c r="D449" s="221"/>
      <c r="F449" s="277"/>
      <c r="G449" s="681"/>
      <c r="H449" s="681"/>
      <c r="I449" s="663"/>
      <c r="J449" s="663"/>
      <c r="K449" s="663"/>
      <c r="L449" s="663"/>
      <c r="M449" s="663"/>
      <c r="N449" s="663"/>
      <c r="O449" s="663"/>
      <c r="P449" s="663"/>
      <c r="Q449" s="663"/>
      <c r="R449" s="663"/>
      <c r="S449" s="663"/>
      <c r="T449" s="663"/>
      <c r="U449" s="663"/>
      <c r="V449" s="663"/>
      <c r="W449" s="663"/>
      <c r="X449" s="663"/>
      <c r="Y449" s="663"/>
      <c r="Z449" s="663"/>
    </row>
    <row r="450" spans="2:26">
      <c r="B450" s="190"/>
      <c r="D450" s="221"/>
      <c r="F450" s="277"/>
      <c r="G450" s="681"/>
      <c r="H450" s="681"/>
      <c r="I450" s="663"/>
      <c r="J450" s="663"/>
      <c r="K450" s="663"/>
      <c r="L450" s="663"/>
      <c r="M450" s="663"/>
      <c r="N450" s="663"/>
      <c r="O450" s="663"/>
      <c r="P450" s="663"/>
      <c r="Q450" s="663"/>
      <c r="R450" s="663"/>
      <c r="S450" s="663"/>
      <c r="T450" s="663"/>
      <c r="U450" s="663"/>
      <c r="V450" s="663"/>
      <c r="W450" s="663"/>
      <c r="X450" s="663"/>
      <c r="Y450" s="663"/>
      <c r="Z450" s="663"/>
    </row>
    <row r="451" spans="2:26">
      <c r="B451" s="190"/>
      <c r="D451" s="221"/>
      <c r="F451" s="277"/>
      <c r="G451" s="681"/>
      <c r="H451" s="681"/>
      <c r="I451" s="663"/>
      <c r="J451" s="663"/>
      <c r="K451" s="663"/>
      <c r="L451" s="663"/>
      <c r="M451" s="663"/>
      <c r="N451" s="663"/>
      <c r="O451" s="663"/>
      <c r="P451" s="663"/>
      <c r="Q451" s="663"/>
      <c r="R451" s="663"/>
      <c r="S451" s="663"/>
      <c r="T451" s="663"/>
      <c r="U451" s="663"/>
      <c r="V451" s="663"/>
      <c r="W451" s="663"/>
      <c r="X451" s="663"/>
      <c r="Y451" s="663"/>
      <c r="Z451" s="663"/>
    </row>
    <row r="452" spans="2:26">
      <c r="B452" s="190"/>
      <c r="D452" s="221"/>
      <c r="F452" s="277"/>
      <c r="G452" s="681"/>
      <c r="H452" s="681"/>
      <c r="I452" s="663"/>
      <c r="J452" s="663"/>
      <c r="K452" s="663"/>
      <c r="L452" s="663"/>
      <c r="M452" s="663"/>
      <c r="N452" s="663"/>
      <c r="O452" s="663"/>
      <c r="P452" s="663"/>
      <c r="Q452" s="663"/>
      <c r="R452" s="663"/>
      <c r="S452" s="663"/>
      <c r="T452" s="663"/>
      <c r="U452" s="663"/>
      <c r="V452" s="663"/>
      <c r="W452" s="663"/>
      <c r="X452" s="663"/>
      <c r="Y452" s="663"/>
      <c r="Z452" s="663"/>
    </row>
    <row r="453" spans="2:26">
      <c r="B453" s="190"/>
      <c r="D453" s="221"/>
      <c r="F453" s="277"/>
      <c r="G453" s="681"/>
      <c r="H453" s="681"/>
      <c r="I453" s="663"/>
      <c r="J453" s="663"/>
      <c r="K453" s="663"/>
      <c r="L453" s="663"/>
      <c r="M453" s="663"/>
      <c r="N453" s="663"/>
      <c r="O453" s="663"/>
      <c r="P453" s="663"/>
      <c r="Q453" s="663"/>
      <c r="R453" s="663"/>
      <c r="S453" s="663"/>
      <c r="T453" s="663"/>
      <c r="U453" s="663"/>
      <c r="V453" s="663"/>
      <c r="W453" s="663"/>
      <c r="X453" s="663"/>
      <c r="Y453" s="663"/>
      <c r="Z453" s="663"/>
    </row>
    <row r="454" spans="2:26">
      <c r="B454" s="190"/>
      <c r="D454" s="221"/>
      <c r="F454" s="277"/>
      <c r="G454" s="681"/>
      <c r="H454" s="681"/>
      <c r="I454" s="663"/>
      <c r="J454" s="663"/>
      <c r="K454" s="663"/>
      <c r="L454" s="663"/>
      <c r="M454" s="663"/>
      <c r="N454" s="663"/>
      <c r="O454" s="663"/>
      <c r="P454" s="663"/>
      <c r="Q454" s="663"/>
      <c r="R454" s="663"/>
      <c r="S454" s="663"/>
      <c r="T454" s="663"/>
      <c r="U454" s="663"/>
      <c r="V454" s="663"/>
      <c r="W454" s="663"/>
      <c r="X454" s="663"/>
      <c r="Y454" s="663"/>
      <c r="Z454" s="663"/>
    </row>
    <row r="455" spans="2:26">
      <c r="B455" s="190"/>
      <c r="D455" s="221"/>
      <c r="F455" s="277"/>
      <c r="G455" s="681"/>
      <c r="H455" s="681"/>
      <c r="I455" s="663"/>
      <c r="J455" s="663"/>
      <c r="K455" s="663"/>
      <c r="L455" s="663"/>
      <c r="M455" s="663"/>
      <c r="N455" s="663"/>
      <c r="O455" s="663"/>
      <c r="P455" s="663"/>
      <c r="Q455" s="663"/>
      <c r="R455" s="663"/>
      <c r="S455" s="663"/>
      <c r="T455" s="663"/>
      <c r="U455" s="663"/>
      <c r="V455" s="663"/>
      <c r="W455" s="663"/>
      <c r="X455" s="663"/>
      <c r="Y455" s="663"/>
      <c r="Z455" s="663"/>
    </row>
    <row r="456" spans="2:26">
      <c r="B456" s="190"/>
      <c r="D456" s="221"/>
      <c r="F456" s="277"/>
      <c r="G456" s="681"/>
      <c r="H456" s="681"/>
      <c r="I456" s="663"/>
      <c r="J456" s="663"/>
      <c r="K456" s="663"/>
      <c r="L456" s="663"/>
      <c r="M456" s="663"/>
      <c r="N456" s="663"/>
      <c r="O456" s="663"/>
      <c r="P456" s="663"/>
      <c r="Q456" s="663"/>
      <c r="R456" s="663"/>
      <c r="S456" s="663"/>
      <c r="T456" s="663"/>
      <c r="U456" s="663"/>
      <c r="V456" s="663"/>
      <c r="W456" s="663"/>
      <c r="X456" s="663"/>
      <c r="Y456" s="663"/>
      <c r="Z456" s="663"/>
    </row>
    <row r="457" spans="2:26">
      <c r="B457" s="190"/>
      <c r="D457" s="221"/>
      <c r="F457" s="277"/>
      <c r="G457" s="681"/>
      <c r="H457" s="681"/>
      <c r="I457" s="663"/>
      <c r="J457" s="663"/>
      <c r="K457" s="663"/>
      <c r="L457" s="663"/>
      <c r="M457" s="663"/>
      <c r="N457" s="663"/>
      <c r="O457" s="663"/>
      <c r="P457" s="663"/>
      <c r="Q457" s="663"/>
      <c r="R457" s="663"/>
      <c r="S457" s="663"/>
      <c r="T457" s="663"/>
      <c r="U457" s="663"/>
      <c r="V457" s="663"/>
      <c r="W457" s="663"/>
      <c r="X457" s="663"/>
      <c r="Y457" s="663"/>
      <c r="Z457" s="663"/>
    </row>
    <row r="458" spans="2:26">
      <c r="B458" s="190"/>
      <c r="D458" s="221"/>
      <c r="F458" s="277"/>
      <c r="G458" s="681"/>
      <c r="H458" s="681"/>
      <c r="I458" s="663"/>
      <c r="J458" s="663"/>
      <c r="K458" s="663"/>
      <c r="L458" s="663"/>
      <c r="M458" s="663"/>
      <c r="N458" s="663"/>
      <c r="O458" s="663"/>
      <c r="P458" s="663"/>
      <c r="Q458" s="663"/>
      <c r="R458" s="663"/>
      <c r="S458" s="663"/>
      <c r="T458" s="663"/>
      <c r="U458" s="663"/>
      <c r="V458" s="663"/>
      <c r="W458" s="663"/>
      <c r="X458" s="663"/>
      <c r="Y458" s="663"/>
      <c r="Z458" s="663"/>
    </row>
    <row r="459" spans="2:26">
      <c r="B459" s="190"/>
      <c r="D459" s="221"/>
      <c r="F459" s="277"/>
      <c r="G459" s="681"/>
      <c r="H459" s="681"/>
      <c r="I459" s="663"/>
      <c r="J459" s="663"/>
      <c r="K459" s="663"/>
      <c r="L459" s="663"/>
      <c r="M459" s="663"/>
      <c r="N459" s="663"/>
      <c r="O459" s="663"/>
      <c r="P459" s="663"/>
      <c r="Q459" s="663"/>
      <c r="R459" s="663"/>
      <c r="S459" s="663"/>
      <c r="T459" s="663"/>
      <c r="U459" s="663"/>
      <c r="V459" s="663"/>
      <c r="W459" s="663"/>
      <c r="X459" s="663"/>
      <c r="Y459" s="663"/>
      <c r="Z459" s="663"/>
    </row>
    <row r="460" spans="2:26">
      <c r="B460" s="190"/>
      <c r="D460" s="221"/>
      <c r="F460" s="277"/>
      <c r="G460" s="681"/>
      <c r="H460" s="681"/>
      <c r="I460" s="663"/>
      <c r="J460" s="663"/>
      <c r="K460" s="663"/>
      <c r="L460" s="663"/>
      <c r="M460" s="663"/>
      <c r="N460" s="663"/>
      <c r="O460" s="663"/>
      <c r="P460" s="663"/>
      <c r="Q460" s="663"/>
      <c r="R460" s="663"/>
      <c r="S460" s="663"/>
      <c r="T460" s="663"/>
      <c r="U460" s="663"/>
      <c r="V460" s="663"/>
      <c r="W460" s="663"/>
      <c r="X460" s="663"/>
      <c r="Y460" s="663"/>
      <c r="Z460" s="663"/>
    </row>
    <row r="461" spans="2:26">
      <c r="B461" s="190"/>
      <c r="D461" s="221"/>
      <c r="F461" s="277"/>
      <c r="G461" s="681"/>
      <c r="H461" s="681"/>
      <c r="I461" s="663"/>
      <c r="J461" s="663"/>
      <c r="K461" s="663"/>
      <c r="L461" s="663"/>
      <c r="M461" s="663"/>
      <c r="N461" s="663"/>
      <c r="O461" s="663"/>
      <c r="P461" s="663"/>
      <c r="Q461" s="663"/>
      <c r="R461" s="663"/>
      <c r="S461" s="663"/>
      <c r="T461" s="663"/>
      <c r="U461" s="663"/>
      <c r="V461" s="663"/>
      <c r="W461" s="663"/>
      <c r="X461" s="663"/>
      <c r="Y461" s="663"/>
      <c r="Z461" s="663"/>
    </row>
    <row r="462" spans="2:26">
      <c r="B462" s="190"/>
      <c r="D462" s="221"/>
      <c r="F462" s="277"/>
      <c r="G462" s="681"/>
      <c r="H462" s="681"/>
      <c r="I462" s="663"/>
      <c r="J462" s="663"/>
      <c r="K462" s="663"/>
      <c r="L462" s="663"/>
      <c r="M462" s="663"/>
      <c r="N462" s="663"/>
      <c r="O462" s="663"/>
      <c r="P462" s="663"/>
      <c r="Q462" s="663"/>
      <c r="R462" s="663"/>
      <c r="S462" s="663"/>
      <c r="T462" s="663"/>
      <c r="U462" s="663"/>
      <c r="V462" s="663"/>
      <c r="W462" s="663"/>
      <c r="X462" s="663"/>
      <c r="Y462" s="663"/>
      <c r="Z462" s="663"/>
    </row>
    <row r="463" spans="2:26">
      <c r="B463" s="190"/>
      <c r="D463" s="221"/>
      <c r="F463" s="277"/>
      <c r="G463" s="681"/>
      <c r="H463" s="681"/>
      <c r="I463" s="663"/>
      <c r="J463" s="663"/>
      <c r="K463" s="663"/>
      <c r="L463" s="663"/>
      <c r="M463" s="663"/>
      <c r="N463" s="663"/>
      <c r="O463" s="663"/>
      <c r="P463" s="663"/>
      <c r="Q463" s="663"/>
      <c r="R463" s="663"/>
      <c r="S463" s="663"/>
      <c r="T463" s="663"/>
      <c r="U463" s="663"/>
      <c r="V463" s="663"/>
      <c r="W463" s="663"/>
      <c r="X463" s="663"/>
      <c r="Y463" s="663"/>
      <c r="Z463" s="663"/>
    </row>
    <row r="464" spans="2:26">
      <c r="B464" s="190"/>
      <c r="D464" s="221"/>
      <c r="F464" s="277"/>
      <c r="G464" s="681"/>
      <c r="H464" s="681"/>
      <c r="I464" s="663"/>
      <c r="J464" s="663"/>
      <c r="K464" s="663"/>
      <c r="L464" s="663"/>
      <c r="M464" s="663"/>
      <c r="N464" s="663"/>
      <c r="O464" s="663"/>
      <c r="P464" s="663"/>
      <c r="Q464" s="663"/>
      <c r="R464" s="663"/>
      <c r="S464" s="663"/>
      <c r="T464" s="663"/>
      <c r="U464" s="663"/>
      <c r="V464" s="663"/>
      <c r="W464" s="663"/>
      <c r="X464" s="663"/>
      <c r="Y464" s="663"/>
      <c r="Z464" s="663"/>
    </row>
    <row r="465" spans="2:26">
      <c r="B465" s="190"/>
      <c r="D465" s="221"/>
      <c r="F465" s="277"/>
      <c r="G465" s="681"/>
      <c r="H465" s="681"/>
      <c r="I465" s="663"/>
      <c r="J465" s="663"/>
      <c r="K465" s="663"/>
      <c r="L465" s="663"/>
      <c r="M465" s="663"/>
      <c r="N465" s="663"/>
      <c r="O465" s="663"/>
      <c r="P465" s="663"/>
      <c r="Q465" s="663"/>
      <c r="R465" s="663"/>
      <c r="S465" s="663"/>
      <c r="T465" s="663"/>
      <c r="U465" s="663"/>
      <c r="V465" s="663"/>
      <c r="W465" s="663"/>
      <c r="X465" s="663"/>
      <c r="Y465" s="663"/>
      <c r="Z465" s="663"/>
    </row>
    <row r="466" spans="2:26">
      <c r="B466" s="190"/>
      <c r="D466" s="221"/>
      <c r="F466" s="277"/>
      <c r="G466" s="681"/>
      <c r="H466" s="681"/>
      <c r="I466" s="663"/>
      <c r="J466" s="663"/>
      <c r="K466" s="663"/>
      <c r="L466" s="663"/>
      <c r="M466" s="663"/>
      <c r="N466" s="663"/>
      <c r="O466" s="663"/>
      <c r="P466" s="663"/>
      <c r="Q466" s="663"/>
      <c r="R466" s="663"/>
      <c r="S466" s="663"/>
      <c r="T466" s="663"/>
      <c r="U466" s="663"/>
      <c r="V466" s="663"/>
      <c r="W466" s="663"/>
      <c r="X466" s="663"/>
      <c r="Y466" s="663"/>
      <c r="Z466" s="663"/>
    </row>
    <row r="467" spans="2:26">
      <c r="B467" s="190"/>
      <c r="D467" s="221"/>
      <c r="F467" s="277"/>
      <c r="G467" s="681"/>
      <c r="H467" s="681"/>
      <c r="I467" s="663"/>
      <c r="J467" s="663"/>
      <c r="K467" s="663"/>
      <c r="L467" s="663"/>
      <c r="M467" s="663"/>
      <c r="N467" s="663"/>
      <c r="O467" s="663"/>
      <c r="P467" s="663"/>
      <c r="Q467" s="663"/>
      <c r="R467" s="663"/>
      <c r="S467" s="663"/>
      <c r="T467" s="663"/>
      <c r="U467" s="663"/>
      <c r="V467" s="663"/>
      <c r="W467" s="663"/>
      <c r="X467" s="663"/>
      <c r="Y467" s="663"/>
      <c r="Z467" s="663"/>
    </row>
    <row r="468" spans="2:26">
      <c r="B468" s="190"/>
      <c r="D468" s="221"/>
      <c r="F468" s="277"/>
      <c r="G468" s="681"/>
      <c r="H468" s="681"/>
      <c r="I468" s="663"/>
      <c r="J468" s="663"/>
      <c r="K468" s="663"/>
      <c r="L468" s="663"/>
      <c r="M468" s="663"/>
      <c r="N468" s="663"/>
      <c r="O468" s="663"/>
      <c r="P468" s="663"/>
      <c r="Q468" s="663"/>
      <c r="R468" s="663"/>
      <c r="S468" s="663"/>
      <c r="T468" s="663"/>
      <c r="U468" s="663"/>
      <c r="V468" s="663"/>
      <c r="W468" s="663"/>
      <c r="X468" s="663"/>
      <c r="Y468" s="663"/>
      <c r="Z468" s="663"/>
    </row>
    <row r="469" spans="2:26">
      <c r="B469" s="190"/>
      <c r="D469" s="221"/>
      <c r="F469" s="277"/>
      <c r="G469" s="681"/>
      <c r="H469" s="681"/>
      <c r="I469" s="663"/>
      <c r="J469" s="663"/>
      <c r="K469" s="663"/>
      <c r="L469" s="663"/>
      <c r="M469" s="663"/>
      <c r="N469" s="663"/>
      <c r="O469" s="663"/>
      <c r="P469" s="663"/>
      <c r="Q469" s="663"/>
      <c r="R469" s="663"/>
      <c r="S469" s="663"/>
      <c r="T469" s="663"/>
      <c r="U469" s="663"/>
      <c r="V469" s="663"/>
      <c r="W469" s="663"/>
      <c r="X469" s="663"/>
      <c r="Y469" s="663"/>
      <c r="Z469" s="663"/>
    </row>
    <row r="470" spans="2:26">
      <c r="B470" s="190"/>
      <c r="D470" s="221"/>
      <c r="F470" s="277"/>
      <c r="G470" s="681"/>
      <c r="H470" s="681"/>
      <c r="I470" s="663"/>
      <c r="J470" s="663"/>
      <c r="K470" s="663"/>
      <c r="L470" s="663"/>
      <c r="M470" s="663"/>
      <c r="N470" s="663"/>
      <c r="O470" s="663"/>
      <c r="P470" s="663"/>
      <c r="Q470" s="663"/>
      <c r="R470" s="663"/>
      <c r="S470" s="663"/>
      <c r="T470" s="663"/>
      <c r="U470" s="663"/>
      <c r="V470" s="663"/>
      <c r="W470" s="663"/>
      <c r="X470" s="663"/>
      <c r="Y470" s="663"/>
      <c r="Z470" s="663"/>
    </row>
    <row r="471" spans="2:26">
      <c r="B471" s="190"/>
      <c r="D471" s="221"/>
      <c r="F471" s="277"/>
      <c r="G471" s="681"/>
      <c r="H471" s="681"/>
      <c r="I471" s="663"/>
      <c r="J471" s="663"/>
      <c r="K471" s="663"/>
      <c r="L471" s="663"/>
      <c r="M471" s="663"/>
      <c r="N471" s="663"/>
      <c r="O471" s="663"/>
      <c r="P471" s="663"/>
      <c r="Q471" s="663"/>
      <c r="R471" s="663"/>
      <c r="S471" s="663"/>
      <c r="T471" s="663"/>
      <c r="U471" s="663"/>
      <c r="V471" s="663"/>
      <c r="W471" s="663"/>
      <c r="X471" s="663"/>
      <c r="Y471" s="663"/>
      <c r="Z471" s="663"/>
    </row>
    <row r="472" spans="2:26">
      <c r="B472" s="190"/>
      <c r="D472" s="221"/>
      <c r="F472" s="277"/>
      <c r="G472" s="681"/>
      <c r="H472" s="681"/>
      <c r="I472" s="663"/>
      <c r="J472" s="663"/>
      <c r="K472" s="663"/>
      <c r="L472" s="663"/>
      <c r="M472" s="663"/>
      <c r="N472" s="663"/>
      <c r="O472" s="663"/>
      <c r="P472" s="663"/>
      <c r="Q472" s="663"/>
      <c r="R472" s="663"/>
      <c r="S472" s="663"/>
      <c r="T472" s="663"/>
      <c r="U472" s="663"/>
      <c r="V472" s="663"/>
      <c r="W472" s="663"/>
      <c r="X472" s="663"/>
      <c r="Y472" s="663"/>
      <c r="Z472" s="663"/>
    </row>
    <row r="473" spans="2:26">
      <c r="B473" s="190"/>
      <c r="D473" s="221"/>
      <c r="F473" s="277"/>
      <c r="G473" s="681"/>
      <c r="H473" s="681"/>
      <c r="I473" s="663"/>
      <c r="J473" s="663"/>
      <c r="K473" s="663"/>
      <c r="L473" s="663"/>
      <c r="M473" s="663"/>
      <c r="N473" s="663"/>
      <c r="O473" s="663"/>
      <c r="P473" s="663"/>
      <c r="Q473" s="663"/>
      <c r="R473" s="663"/>
      <c r="S473" s="663"/>
      <c r="T473" s="663"/>
      <c r="U473" s="663"/>
      <c r="V473" s="663"/>
      <c r="W473" s="663"/>
      <c r="X473" s="663"/>
      <c r="Y473" s="663"/>
      <c r="Z473" s="663"/>
    </row>
    <row r="474" spans="2:26">
      <c r="B474" s="190"/>
      <c r="D474" s="221"/>
      <c r="F474" s="277"/>
      <c r="G474" s="681"/>
      <c r="H474" s="681"/>
      <c r="I474" s="663"/>
      <c r="J474" s="663"/>
      <c r="K474" s="663"/>
      <c r="L474" s="663"/>
      <c r="M474" s="663"/>
      <c r="N474" s="663"/>
      <c r="O474" s="663"/>
      <c r="P474" s="663"/>
      <c r="Q474" s="663"/>
      <c r="R474" s="663"/>
      <c r="S474" s="663"/>
      <c r="T474" s="663"/>
      <c r="U474" s="663"/>
      <c r="V474" s="663"/>
      <c r="W474" s="663"/>
      <c r="X474" s="663"/>
      <c r="Y474" s="663"/>
      <c r="Z474" s="663"/>
    </row>
    <row r="475" spans="2:26">
      <c r="B475" s="190"/>
      <c r="D475" s="221"/>
      <c r="F475" s="277"/>
      <c r="G475" s="681"/>
      <c r="H475" s="681"/>
      <c r="I475" s="663"/>
      <c r="J475" s="663"/>
      <c r="K475" s="663"/>
      <c r="L475" s="663"/>
      <c r="M475" s="663"/>
      <c r="N475" s="663"/>
      <c r="O475" s="663"/>
      <c r="P475" s="663"/>
      <c r="Q475" s="663"/>
      <c r="R475" s="663"/>
      <c r="S475" s="663"/>
      <c r="T475" s="663"/>
      <c r="U475" s="663"/>
      <c r="V475" s="663"/>
      <c r="W475" s="663"/>
      <c r="X475" s="663"/>
      <c r="Y475" s="663"/>
      <c r="Z475" s="663"/>
    </row>
    <row r="476" spans="2:26">
      <c r="B476" s="190"/>
      <c r="D476" s="221"/>
      <c r="F476" s="277"/>
      <c r="G476" s="681"/>
      <c r="H476" s="681"/>
      <c r="I476" s="663"/>
      <c r="J476" s="663"/>
      <c r="K476" s="663"/>
      <c r="L476" s="663"/>
      <c r="M476" s="663"/>
      <c r="N476" s="663"/>
      <c r="O476" s="663"/>
      <c r="P476" s="663"/>
      <c r="Q476" s="663"/>
      <c r="R476" s="663"/>
      <c r="S476" s="663"/>
      <c r="T476" s="663"/>
      <c r="U476" s="663"/>
      <c r="V476" s="663"/>
      <c r="W476" s="663"/>
      <c r="X476" s="663"/>
      <c r="Y476" s="663"/>
      <c r="Z476" s="663"/>
    </row>
    <row r="477" spans="2:26">
      <c r="B477" s="190"/>
      <c r="D477" s="221"/>
      <c r="F477" s="277"/>
      <c r="G477" s="681"/>
      <c r="H477" s="681"/>
      <c r="I477" s="663"/>
      <c r="J477" s="663"/>
      <c r="K477" s="663"/>
      <c r="L477" s="663"/>
      <c r="M477" s="663"/>
      <c r="N477" s="663"/>
      <c r="O477" s="663"/>
      <c r="P477" s="663"/>
      <c r="Q477" s="663"/>
      <c r="R477" s="663"/>
      <c r="S477" s="663"/>
      <c r="T477" s="663"/>
      <c r="U477" s="663"/>
      <c r="V477" s="663"/>
      <c r="W477" s="663"/>
      <c r="X477" s="663"/>
      <c r="Y477" s="663"/>
      <c r="Z477" s="663"/>
    </row>
    <row r="478" spans="2:26">
      <c r="B478" s="190"/>
      <c r="D478" s="221"/>
      <c r="F478" s="277"/>
      <c r="G478" s="681"/>
      <c r="H478" s="681"/>
      <c r="I478" s="663"/>
      <c r="J478" s="663"/>
      <c r="K478" s="663"/>
      <c r="L478" s="663"/>
      <c r="M478" s="663"/>
      <c r="N478" s="663"/>
      <c r="O478" s="663"/>
      <c r="P478" s="663"/>
      <c r="Q478" s="663"/>
      <c r="R478" s="663"/>
      <c r="S478" s="663"/>
      <c r="T478" s="663"/>
      <c r="U478" s="663"/>
      <c r="V478" s="663"/>
      <c r="W478" s="663"/>
      <c r="X478" s="663"/>
      <c r="Y478" s="663"/>
      <c r="Z478" s="663"/>
    </row>
    <row r="479" spans="2:26">
      <c r="B479" s="190"/>
      <c r="D479" s="221"/>
      <c r="F479" s="277"/>
      <c r="G479" s="681"/>
      <c r="H479" s="681"/>
      <c r="I479" s="663"/>
      <c r="J479" s="663"/>
      <c r="K479" s="663"/>
      <c r="L479" s="663"/>
      <c r="M479" s="663"/>
      <c r="N479" s="663"/>
      <c r="O479" s="663"/>
      <c r="P479" s="663"/>
      <c r="Q479" s="663"/>
      <c r="R479" s="663"/>
      <c r="S479" s="663"/>
      <c r="T479" s="663"/>
      <c r="U479" s="663"/>
      <c r="V479" s="663"/>
      <c r="W479" s="663"/>
      <c r="X479" s="663"/>
      <c r="Y479" s="663"/>
      <c r="Z479" s="663"/>
    </row>
    <row r="480" spans="2:26">
      <c r="B480" s="190"/>
      <c r="D480" s="221"/>
      <c r="F480" s="277"/>
      <c r="G480" s="681"/>
      <c r="H480" s="681"/>
      <c r="I480" s="663"/>
      <c r="J480" s="663"/>
      <c r="K480" s="663"/>
      <c r="L480" s="663"/>
      <c r="M480" s="663"/>
      <c r="N480" s="663"/>
      <c r="O480" s="663"/>
      <c r="P480" s="663"/>
      <c r="Q480" s="663"/>
      <c r="R480" s="663"/>
      <c r="S480" s="663"/>
      <c r="T480" s="663"/>
      <c r="U480" s="663"/>
      <c r="V480" s="663"/>
      <c r="W480" s="663"/>
      <c r="X480" s="663"/>
      <c r="Y480" s="663"/>
      <c r="Z480" s="663"/>
    </row>
    <row r="481" spans="2:26">
      <c r="B481" s="190"/>
      <c r="D481" s="221"/>
      <c r="F481" s="277"/>
      <c r="G481" s="681"/>
      <c r="H481" s="681"/>
      <c r="I481" s="663"/>
      <c r="J481" s="663"/>
      <c r="K481" s="663"/>
      <c r="L481" s="663"/>
      <c r="M481" s="663"/>
      <c r="N481" s="663"/>
      <c r="O481" s="663"/>
      <c r="P481" s="663"/>
      <c r="Q481" s="663"/>
      <c r="R481" s="663"/>
      <c r="S481" s="663"/>
      <c r="T481" s="663"/>
      <c r="U481" s="663"/>
      <c r="V481" s="663"/>
      <c r="W481" s="663"/>
      <c r="X481" s="663"/>
      <c r="Y481" s="663"/>
      <c r="Z481" s="663"/>
    </row>
    <row r="482" spans="2:26">
      <c r="B482" s="190"/>
      <c r="D482" s="221"/>
      <c r="F482" s="277"/>
      <c r="G482" s="681"/>
      <c r="H482" s="681"/>
      <c r="I482" s="663"/>
      <c r="J482" s="663"/>
      <c r="K482" s="663"/>
      <c r="L482" s="663"/>
      <c r="M482" s="663"/>
      <c r="N482" s="663"/>
      <c r="O482" s="663"/>
      <c r="P482" s="663"/>
      <c r="Q482" s="663"/>
      <c r="R482" s="663"/>
      <c r="S482" s="663"/>
      <c r="T482" s="663"/>
      <c r="U482" s="663"/>
      <c r="V482" s="663"/>
      <c r="W482" s="663"/>
      <c r="X482" s="663"/>
      <c r="Y482" s="663"/>
      <c r="Z482" s="663"/>
    </row>
    <row r="483" spans="2:26">
      <c r="B483" s="190"/>
      <c r="D483" s="221"/>
      <c r="F483" s="277"/>
      <c r="G483" s="681"/>
      <c r="H483" s="681"/>
      <c r="I483" s="663"/>
      <c r="J483" s="663"/>
      <c r="K483" s="663"/>
      <c r="L483" s="663"/>
      <c r="M483" s="663"/>
      <c r="N483" s="663"/>
      <c r="O483" s="663"/>
      <c r="P483" s="663"/>
      <c r="Q483" s="663"/>
      <c r="R483" s="663"/>
      <c r="S483" s="663"/>
      <c r="T483" s="663"/>
      <c r="U483" s="663"/>
      <c r="V483" s="663"/>
      <c r="W483" s="663"/>
      <c r="X483" s="663"/>
      <c r="Y483" s="663"/>
      <c r="Z483" s="663"/>
    </row>
    <row r="484" spans="2:26">
      <c r="B484" s="190"/>
      <c r="D484" s="221"/>
      <c r="F484" s="277"/>
      <c r="G484" s="681"/>
      <c r="H484" s="681"/>
      <c r="I484" s="663"/>
      <c r="J484" s="663"/>
      <c r="K484" s="663"/>
      <c r="L484" s="663"/>
      <c r="M484" s="663"/>
      <c r="N484" s="663"/>
      <c r="O484" s="663"/>
      <c r="P484" s="663"/>
      <c r="Q484" s="663"/>
      <c r="R484" s="663"/>
      <c r="S484" s="663"/>
      <c r="T484" s="663"/>
      <c r="U484" s="663"/>
      <c r="V484" s="663"/>
      <c r="W484" s="663"/>
      <c r="X484" s="663"/>
      <c r="Y484" s="663"/>
      <c r="Z484" s="663"/>
    </row>
    <row r="485" spans="2:26">
      <c r="B485" s="190"/>
      <c r="D485" s="221"/>
      <c r="F485" s="277"/>
      <c r="G485" s="681"/>
      <c r="H485" s="681"/>
      <c r="I485" s="663"/>
      <c r="J485" s="663"/>
      <c r="K485" s="663"/>
      <c r="L485" s="663"/>
      <c r="M485" s="663"/>
      <c r="N485" s="663"/>
      <c r="O485" s="663"/>
      <c r="P485" s="663"/>
      <c r="Q485" s="663"/>
      <c r="R485" s="663"/>
      <c r="S485" s="663"/>
      <c r="T485" s="663"/>
      <c r="U485" s="663"/>
      <c r="V485" s="663"/>
      <c r="W485" s="663"/>
      <c r="X485" s="663"/>
      <c r="Y485" s="663"/>
      <c r="Z485" s="663"/>
    </row>
    <row r="486" spans="2:26">
      <c r="B486" s="190"/>
      <c r="D486" s="221"/>
      <c r="F486" s="277"/>
      <c r="G486" s="681"/>
      <c r="H486" s="681"/>
      <c r="I486" s="663"/>
      <c r="J486" s="663"/>
      <c r="K486" s="663"/>
      <c r="L486" s="663"/>
      <c r="M486" s="663"/>
      <c r="N486" s="663"/>
      <c r="O486" s="663"/>
      <c r="P486" s="663"/>
      <c r="Q486" s="663"/>
      <c r="R486" s="663"/>
      <c r="S486" s="663"/>
      <c r="T486" s="663"/>
      <c r="U486" s="663"/>
      <c r="V486" s="663"/>
      <c r="W486" s="663"/>
      <c r="X486" s="663"/>
      <c r="Y486" s="663"/>
      <c r="Z486" s="663"/>
    </row>
    <row r="487" spans="2:26">
      <c r="B487" s="190"/>
      <c r="D487" s="221"/>
      <c r="F487" s="277"/>
      <c r="G487" s="681"/>
      <c r="H487" s="681"/>
      <c r="I487" s="663"/>
      <c r="J487" s="663"/>
      <c r="K487" s="663"/>
      <c r="L487" s="663"/>
      <c r="M487" s="663"/>
      <c r="N487" s="663"/>
      <c r="O487" s="663"/>
      <c r="P487" s="663"/>
      <c r="Q487" s="663"/>
      <c r="R487" s="663"/>
      <c r="S487" s="663"/>
      <c r="T487" s="663"/>
      <c r="U487" s="663"/>
      <c r="V487" s="663"/>
      <c r="W487" s="663"/>
      <c r="X487" s="663"/>
      <c r="Y487" s="663"/>
      <c r="Z487" s="663"/>
    </row>
    <row r="488" spans="2:26">
      <c r="B488" s="190"/>
      <c r="D488" s="221"/>
      <c r="F488" s="277"/>
      <c r="G488" s="681"/>
      <c r="H488" s="681"/>
      <c r="I488" s="663"/>
      <c r="J488" s="663"/>
      <c r="K488" s="663"/>
      <c r="L488" s="663"/>
      <c r="M488" s="663"/>
      <c r="N488" s="663"/>
      <c r="O488" s="663"/>
      <c r="P488" s="663"/>
      <c r="Q488" s="663"/>
      <c r="R488" s="663"/>
      <c r="S488" s="663"/>
      <c r="T488" s="663"/>
      <c r="U488" s="663"/>
      <c r="V488" s="663"/>
      <c r="W488" s="663"/>
      <c r="X488" s="663"/>
      <c r="Y488" s="663"/>
      <c r="Z488" s="663"/>
    </row>
    <row r="489" spans="2:26">
      <c r="B489" s="190"/>
      <c r="D489" s="221"/>
      <c r="F489" s="277"/>
      <c r="G489" s="681"/>
      <c r="H489" s="681"/>
      <c r="I489" s="663"/>
      <c r="J489" s="663"/>
      <c r="K489" s="663"/>
      <c r="L489" s="663"/>
      <c r="M489" s="663"/>
      <c r="N489" s="663"/>
      <c r="O489" s="663"/>
      <c r="P489" s="663"/>
      <c r="Q489" s="663"/>
      <c r="R489" s="663"/>
      <c r="S489" s="663"/>
      <c r="T489" s="663"/>
      <c r="U489" s="663"/>
      <c r="V489" s="663"/>
      <c r="W489" s="663"/>
      <c r="X489" s="663"/>
      <c r="Y489" s="663"/>
      <c r="Z489" s="663"/>
    </row>
    <row r="490" spans="2:26">
      <c r="B490" s="190"/>
      <c r="D490" s="221"/>
      <c r="F490" s="277"/>
      <c r="G490" s="681"/>
      <c r="H490" s="681"/>
      <c r="I490" s="663"/>
      <c r="J490" s="663"/>
      <c r="K490" s="663"/>
      <c r="L490" s="663"/>
      <c r="M490" s="663"/>
      <c r="N490" s="663"/>
      <c r="O490" s="663"/>
      <c r="P490" s="663"/>
      <c r="Q490" s="663"/>
      <c r="R490" s="663"/>
      <c r="S490" s="663"/>
      <c r="T490" s="663"/>
      <c r="U490" s="663"/>
      <c r="V490" s="663"/>
      <c r="W490" s="663"/>
      <c r="X490" s="663"/>
      <c r="Y490" s="663"/>
      <c r="Z490" s="663"/>
    </row>
    <row r="491" spans="2:26">
      <c r="B491" s="190"/>
      <c r="D491" s="221"/>
      <c r="F491" s="277"/>
      <c r="G491" s="681"/>
      <c r="H491" s="681"/>
      <c r="I491" s="663"/>
      <c r="J491" s="663"/>
      <c r="K491" s="663"/>
      <c r="L491" s="663"/>
      <c r="M491" s="663"/>
      <c r="N491" s="663"/>
      <c r="O491" s="663"/>
      <c r="P491" s="663"/>
      <c r="Q491" s="663"/>
      <c r="R491" s="663"/>
      <c r="S491" s="663"/>
      <c r="T491" s="663"/>
      <c r="U491" s="663"/>
      <c r="V491" s="663"/>
      <c r="W491" s="663"/>
      <c r="X491" s="663"/>
      <c r="Y491" s="663"/>
      <c r="Z491" s="663"/>
    </row>
    <row r="492" spans="2:26">
      <c r="B492" s="190"/>
      <c r="D492" s="221"/>
      <c r="F492" s="277"/>
      <c r="G492" s="681"/>
      <c r="H492" s="681"/>
      <c r="I492" s="663"/>
      <c r="J492" s="663"/>
      <c r="K492" s="663"/>
      <c r="L492" s="663"/>
      <c r="M492" s="663"/>
      <c r="N492" s="663"/>
      <c r="O492" s="663"/>
      <c r="P492" s="663"/>
      <c r="Q492" s="663"/>
      <c r="R492" s="663"/>
      <c r="S492" s="663"/>
      <c r="T492" s="663"/>
      <c r="U492" s="663"/>
      <c r="V492" s="663"/>
      <c r="W492" s="663"/>
      <c r="X492" s="663"/>
      <c r="Y492" s="663"/>
      <c r="Z492" s="663"/>
    </row>
    <row r="493" spans="2:26">
      <c r="B493" s="190"/>
      <c r="D493" s="221"/>
      <c r="F493" s="277"/>
      <c r="G493" s="681"/>
      <c r="H493" s="681"/>
      <c r="I493" s="663"/>
      <c r="J493" s="663"/>
      <c r="K493" s="663"/>
      <c r="L493" s="663"/>
      <c r="M493" s="663"/>
      <c r="N493" s="663"/>
      <c r="O493" s="663"/>
      <c r="P493" s="663"/>
      <c r="Q493" s="663"/>
      <c r="R493" s="663"/>
      <c r="S493" s="663"/>
      <c r="T493" s="663"/>
      <c r="U493" s="663"/>
      <c r="V493" s="663"/>
      <c r="W493" s="663"/>
      <c r="X493" s="663"/>
      <c r="Y493" s="663"/>
      <c r="Z493" s="663"/>
    </row>
    <row r="494" spans="2:26">
      <c r="B494" s="190"/>
      <c r="D494" s="221"/>
      <c r="F494" s="277"/>
      <c r="G494" s="681"/>
      <c r="H494" s="681"/>
      <c r="I494" s="663"/>
      <c r="J494" s="663"/>
      <c r="K494" s="663"/>
      <c r="L494" s="663"/>
      <c r="M494" s="663"/>
      <c r="N494" s="663"/>
      <c r="O494" s="663"/>
      <c r="P494" s="663"/>
      <c r="Q494" s="663"/>
      <c r="R494" s="663"/>
      <c r="S494" s="663"/>
      <c r="T494" s="663"/>
      <c r="U494" s="663"/>
      <c r="V494" s="663"/>
      <c r="W494" s="663"/>
      <c r="X494" s="663"/>
      <c r="Y494" s="663"/>
      <c r="Z494" s="663"/>
    </row>
    <row r="495" spans="2:26">
      <c r="B495" s="190"/>
      <c r="D495" s="221"/>
      <c r="F495" s="277"/>
      <c r="G495" s="681"/>
      <c r="I495" s="663"/>
      <c r="J495" s="663"/>
      <c r="K495" s="663"/>
      <c r="L495" s="663"/>
      <c r="M495" s="663"/>
      <c r="N495" s="663"/>
      <c r="O495" s="663"/>
      <c r="P495" s="663"/>
      <c r="Q495" s="663"/>
      <c r="R495" s="663"/>
      <c r="S495" s="663"/>
      <c r="T495" s="663"/>
      <c r="U495" s="663"/>
      <c r="V495" s="663"/>
      <c r="W495" s="663"/>
      <c r="X495" s="663"/>
      <c r="Y495" s="663"/>
      <c r="Z495" s="663"/>
    </row>
    <row r="496" spans="2:26">
      <c r="B496" s="190"/>
      <c r="D496" s="221"/>
      <c r="F496" s="277"/>
      <c r="G496" s="681"/>
      <c r="I496" s="663"/>
      <c r="J496" s="663"/>
      <c r="K496" s="663"/>
      <c r="L496" s="663"/>
      <c r="M496" s="663"/>
      <c r="N496" s="663"/>
      <c r="O496" s="663"/>
      <c r="P496" s="663"/>
      <c r="Q496" s="663"/>
      <c r="R496" s="663"/>
      <c r="S496" s="663"/>
      <c r="T496" s="663"/>
      <c r="U496" s="663"/>
      <c r="V496" s="663"/>
      <c r="W496" s="663"/>
      <c r="X496" s="663"/>
      <c r="Y496" s="663"/>
      <c r="Z496" s="663"/>
    </row>
    <row r="497" spans="2:26">
      <c r="B497" s="190"/>
      <c r="D497" s="221"/>
      <c r="F497" s="277"/>
      <c r="I497" s="663"/>
      <c r="J497" s="663"/>
      <c r="K497" s="663"/>
      <c r="L497" s="663"/>
      <c r="M497" s="663"/>
      <c r="N497" s="663"/>
      <c r="O497" s="663"/>
      <c r="P497" s="663"/>
      <c r="Q497" s="663"/>
      <c r="R497" s="663"/>
      <c r="S497" s="663"/>
      <c r="T497" s="663"/>
      <c r="U497" s="663"/>
      <c r="V497" s="663"/>
      <c r="W497" s="663"/>
      <c r="X497" s="663"/>
      <c r="Y497" s="663"/>
      <c r="Z497" s="663"/>
    </row>
    <row r="498" spans="2:26">
      <c r="B498" s="190"/>
      <c r="D498" s="221"/>
      <c r="F498" s="277"/>
      <c r="I498" s="663"/>
      <c r="J498" s="663"/>
      <c r="K498" s="663"/>
      <c r="L498" s="663"/>
      <c r="M498" s="663"/>
      <c r="N498" s="663"/>
      <c r="O498" s="663"/>
      <c r="P498" s="663"/>
      <c r="Q498" s="663"/>
      <c r="R498" s="663"/>
      <c r="S498" s="663"/>
      <c r="T498" s="663"/>
      <c r="U498" s="663"/>
      <c r="V498" s="663"/>
      <c r="W498" s="663"/>
      <c r="X498" s="663"/>
      <c r="Y498" s="663"/>
      <c r="Z498" s="663"/>
    </row>
    <row r="499" spans="2:26">
      <c r="B499" s="190"/>
      <c r="D499" s="221"/>
      <c r="F499" s="277"/>
      <c r="I499" s="663"/>
      <c r="J499" s="663"/>
      <c r="K499" s="663"/>
      <c r="L499" s="663"/>
      <c r="M499" s="663"/>
      <c r="N499" s="663"/>
      <c r="O499" s="663"/>
      <c r="P499" s="663"/>
      <c r="Q499" s="663"/>
      <c r="R499" s="663"/>
      <c r="S499" s="663"/>
      <c r="T499" s="663"/>
      <c r="U499" s="663"/>
      <c r="V499" s="663"/>
      <c r="W499" s="663"/>
      <c r="X499" s="663"/>
      <c r="Y499" s="663"/>
      <c r="Z499" s="663"/>
    </row>
    <row r="500" spans="2:26">
      <c r="B500" s="190"/>
      <c r="D500" s="221"/>
      <c r="F500" s="277"/>
      <c r="I500" s="663"/>
      <c r="J500" s="663"/>
      <c r="K500" s="663"/>
      <c r="L500" s="663"/>
      <c r="M500" s="663"/>
      <c r="N500" s="663"/>
      <c r="O500" s="663"/>
      <c r="P500" s="663"/>
      <c r="Q500" s="663"/>
      <c r="R500" s="663"/>
      <c r="S500" s="663"/>
      <c r="T500" s="663"/>
      <c r="U500" s="663"/>
      <c r="V500" s="663"/>
      <c r="W500" s="663"/>
      <c r="X500" s="663"/>
      <c r="Y500" s="663"/>
      <c r="Z500" s="663"/>
    </row>
    <row r="501" spans="2:26">
      <c r="B501" s="190"/>
      <c r="D501" s="221"/>
      <c r="F501" s="277"/>
      <c r="I501" s="663"/>
      <c r="J501" s="663"/>
      <c r="K501" s="663"/>
      <c r="L501" s="663"/>
      <c r="M501" s="663"/>
      <c r="N501" s="663"/>
      <c r="O501" s="663"/>
      <c r="P501" s="663"/>
      <c r="Q501" s="663"/>
      <c r="R501" s="663"/>
      <c r="S501" s="663"/>
      <c r="T501" s="663"/>
      <c r="U501" s="663"/>
      <c r="V501" s="663"/>
      <c r="W501" s="663"/>
      <c r="X501" s="663"/>
      <c r="Y501" s="663"/>
      <c r="Z501" s="663"/>
    </row>
    <row r="502" spans="2:26">
      <c r="B502" s="190"/>
      <c r="D502" s="221"/>
      <c r="F502" s="277"/>
      <c r="I502" s="663"/>
      <c r="J502" s="663"/>
      <c r="K502" s="663"/>
      <c r="L502" s="663"/>
      <c r="M502" s="663"/>
      <c r="N502" s="663"/>
      <c r="O502" s="663"/>
      <c r="P502" s="663"/>
      <c r="Q502" s="663"/>
      <c r="R502" s="663"/>
      <c r="S502" s="663"/>
      <c r="T502" s="663"/>
      <c r="U502" s="663"/>
      <c r="V502" s="663"/>
      <c r="W502" s="663"/>
      <c r="X502" s="663"/>
      <c r="Y502" s="663"/>
      <c r="Z502" s="663"/>
    </row>
    <row r="503" spans="2:26">
      <c r="B503" s="190"/>
      <c r="D503" s="221"/>
      <c r="F503" s="277"/>
      <c r="I503" s="663"/>
      <c r="J503" s="663"/>
      <c r="K503" s="663"/>
      <c r="L503" s="663"/>
      <c r="M503" s="663"/>
      <c r="N503" s="663"/>
      <c r="O503" s="663"/>
      <c r="P503" s="663"/>
      <c r="Q503" s="663"/>
      <c r="R503" s="663"/>
      <c r="S503" s="663"/>
      <c r="T503" s="663"/>
      <c r="U503" s="663"/>
      <c r="V503" s="663"/>
      <c r="W503" s="663"/>
      <c r="X503" s="663"/>
      <c r="Y503" s="663"/>
      <c r="Z503" s="663"/>
    </row>
    <row r="504" spans="2:26">
      <c r="B504" s="190"/>
      <c r="D504" s="221"/>
      <c r="F504" s="277"/>
      <c r="I504" s="663"/>
      <c r="J504" s="663"/>
      <c r="K504" s="663"/>
      <c r="L504" s="663"/>
      <c r="M504" s="663"/>
      <c r="N504" s="663"/>
      <c r="O504" s="663"/>
      <c r="P504" s="663"/>
      <c r="Q504" s="663"/>
      <c r="R504" s="663"/>
      <c r="S504" s="663"/>
      <c r="T504" s="663"/>
      <c r="U504" s="663"/>
      <c r="V504" s="663"/>
      <c r="W504" s="663"/>
      <c r="X504" s="663"/>
      <c r="Y504" s="663"/>
      <c r="Z504" s="663"/>
    </row>
    <row r="505" spans="2:26">
      <c r="B505" s="190"/>
      <c r="D505" s="221"/>
      <c r="F505" s="277"/>
      <c r="I505" s="663"/>
      <c r="J505" s="663"/>
      <c r="K505" s="663"/>
      <c r="L505" s="663"/>
      <c r="M505" s="663"/>
      <c r="N505" s="663"/>
      <c r="O505" s="663"/>
      <c r="P505" s="663"/>
      <c r="Q505" s="663"/>
      <c r="R505" s="663"/>
      <c r="S505" s="663"/>
      <c r="T505" s="663"/>
      <c r="U505" s="663"/>
      <c r="V505" s="663"/>
      <c r="W505" s="663"/>
      <c r="X505" s="663"/>
      <c r="Y505" s="663"/>
      <c r="Z505" s="663"/>
    </row>
    <row r="506" spans="2:26">
      <c r="B506" s="190"/>
      <c r="D506" s="221"/>
      <c r="F506" s="277"/>
      <c r="I506" s="663"/>
      <c r="J506" s="663"/>
      <c r="K506" s="663"/>
      <c r="L506" s="663"/>
      <c r="M506" s="663"/>
      <c r="N506" s="663"/>
      <c r="O506" s="663"/>
      <c r="P506" s="663"/>
      <c r="Q506" s="663"/>
      <c r="R506" s="663"/>
      <c r="S506" s="663"/>
      <c r="T506" s="663"/>
      <c r="U506" s="663"/>
      <c r="V506" s="663"/>
      <c r="W506" s="663"/>
      <c r="X506" s="663"/>
      <c r="Y506" s="663"/>
      <c r="Z506" s="663"/>
    </row>
    <row r="507" spans="2:26">
      <c r="B507" s="190"/>
      <c r="D507" s="221"/>
      <c r="F507" s="277"/>
      <c r="I507" s="663"/>
      <c r="J507" s="663"/>
      <c r="K507" s="663"/>
      <c r="L507" s="663"/>
      <c r="M507" s="663"/>
      <c r="N507" s="663"/>
      <c r="O507" s="663"/>
      <c r="P507" s="663"/>
      <c r="Q507" s="663"/>
      <c r="R507" s="663"/>
      <c r="S507" s="663"/>
      <c r="T507" s="663"/>
      <c r="U507" s="663"/>
      <c r="V507" s="663"/>
      <c r="W507" s="663"/>
      <c r="X507" s="663"/>
      <c r="Y507" s="663"/>
      <c r="Z507" s="663"/>
    </row>
    <row r="508" spans="2:26">
      <c r="B508" s="190"/>
      <c r="D508" s="221"/>
      <c r="F508" s="277"/>
      <c r="I508" s="663"/>
      <c r="J508" s="663"/>
      <c r="K508" s="663"/>
      <c r="L508" s="663"/>
      <c r="M508" s="663"/>
      <c r="N508" s="663"/>
      <c r="O508" s="663"/>
      <c r="P508" s="663"/>
      <c r="Q508" s="663"/>
      <c r="R508" s="663"/>
      <c r="S508" s="663"/>
      <c r="T508" s="663"/>
      <c r="U508" s="663"/>
      <c r="V508" s="663"/>
      <c r="W508" s="663"/>
      <c r="X508" s="663"/>
      <c r="Y508" s="663"/>
      <c r="Z508" s="663"/>
    </row>
    <row r="509" spans="2:26">
      <c r="B509" s="190"/>
      <c r="D509" s="221"/>
      <c r="F509" s="277"/>
      <c r="I509" s="663"/>
      <c r="J509" s="663"/>
      <c r="K509" s="663"/>
      <c r="L509" s="663"/>
      <c r="M509" s="663"/>
      <c r="N509" s="663"/>
      <c r="O509" s="663"/>
      <c r="P509" s="663"/>
      <c r="Q509" s="663"/>
      <c r="R509" s="663"/>
      <c r="S509" s="663"/>
      <c r="T509" s="663"/>
      <c r="U509" s="663"/>
      <c r="V509" s="663"/>
      <c r="W509" s="663"/>
      <c r="X509" s="663"/>
      <c r="Y509" s="663"/>
      <c r="Z509" s="663"/>
    </row>
    <row r="510" spans="2:26">
      <c r="B510" s="190"/>
      <c r="D510" s="221"/>
      <c r="F510" s="277"/>
      <c r="I510" s="663"/>
      <c r="J510" s="663"/>
      <c r="K510" s="663"/>
      <c r="L510" s="663"/>
      <c r="M510" s="663"/>
      <c r="N510" s="663"/>
      <c r="O510" s="663"/>
      <c r="P510" s="663"/>
      <c r="Q510" s="663"/>
      <c r="R510" s="663"/>
      <c r="S510" s="663"/>
      <c r="T510" s="663"/>
      <c r="U510" s="663"/>
      <c r="V510" s="663"/>
      <c r="W510" s="663"/>
      <c r="X510" s="663"/>
      <c r="Y510" s="663"/>
      <c r="Z510" s="663"/>
    </row>
    <row r="511" spans="2:26">
      <c r="B511" s="190"/>
      <c r="D511" s="221"/>
      <c r="F511" s="277"/>
      <c r="I511" s="663"/>
      <c r="J511" s="663"/>
      <c r="K511" s="663"/>
      <c r="L511" s="663"/>
      <c r="M511" s="663"/>
      <c r="N511" s="663"/>
      <c r="O511" s="663"/>
      <c r="P511" s="663"/>
      <c r="Q511" s="663"/>
      <c r="R511" s="663"/>
      <c r="S511" s="663"/>
      <c r="T511" s="663"/>
      <c r="U511" s="663"/>
      <c r="V511" s="663"/>
      <c r="W511" s="663"/>
      <c r="X511" s="663"/>
      <c r="Y511" s="663"/>
      <c r="Z511" s="663"/>
    </row>
    <row r="512" spans="2:26">
      <c r="B512" s="190"/>
      <c r="D512" s="221"/>
      <c r="F512" s="277"/>
      <c r="I512" s="663"/>
      <c r="J512" s="663"/>
      <c r="K512" s="663"/>
      <c r="L512" s="663"/>
      <c r="M512" s="663"/>
      <c r="N512" s="663"/>
      <c r="O512" s="663"/>
      <c r="P512" s="663"/>
      <c r="Q512" s="663"/>
      <c r="R512" s="663"/>
      <c r="S512" s="663"/>
      <c r="T512" s="663"/>
      <c r="U512" s="663"/>
      <c r="V512" s="663"/>
      <c r="W512" s="663"/>
      <c r="X512" s="663"/>
      <c r="Y512" s="663"/>
      <c r="Z512" s="663"/>
    </row>
    <row r="513" spans="2:26">
      <c r="B513" s="190"/>
      <c r="D513" s="221"/>
      <c r="F513" s="277"/>
      <c r="I513" s="663"/>
      <c r="J513" s="663"/>
      <c r="K513" s="663"/>
      <c r="L513" s="663"/>
      <c r="M513" s="663"/>
      <c r="N513" s="663"/>
      <c r="O513" s="663"/>
      <c r="P513" s="663"/>
      <c r="Q513" s="663"/>
      <c r="R513" s="663"/>
      <c r="S513" s="663"/>
      <c r="T513" s="663"/>
      <c r="U513" s="663"/>
      <c r="V513" s="663"/>
      <c r="W513" s="663"/>
      <c r="X513" s="663"/>
      <c r="Y513" s="663"/>
      <c r="Z513" s="663"/>
    </row>
    <row r="514" spans="2:26">
      <c r="B514" s="190"/>
      <c r="D514" s="221"/>
      <c r="F514" s="277"/>
      <c r="I514" s="663"/>
      <c r="J514" s="663"/>
      <c r="K514" s="663"/>
      <c r="L514" s="663"/>
      <c r="M514" s="663"/>
      <c r="N514" s="663"/>
      <c r="O514" s="663"/>
      <c r="P514" s="663"/>
      <c r="Q514" s="663"/>
      <c r="R514" s="663"/>
      <c r="S514" s="663"/>
      <c r="T514" s="663"/>
      <c r="U514" s="663"/>
      <c r="V514" s="663"/>
      <c r="W514" s="663"/>
      <c r="X514" s="663"/>
      <c r="Y514" s="663"/>
      <c r="Z514" s="663"/>
    </row>
    <row r="515" spans="2:26">
      <c r="B515" s="190"/>
      <c r="D515" s="221"/>
      <c r="F515" s="277"/>
      <c r="I515" s="663"/>
      <c r="J515" s="663"/>
      <c r="K515" s="663"/>
      <c r="L515" s="663"/>
      <c r="M515" s="663"/>
      <c r="N515" s="663"/>
      <c r="O515" s="663"/>
      <c r="P515" s="663"/>
      <c r="Q515" s="663"/>
      <c r="R515" s="663"/>
      <c r="S515" s="663"/>
      <c r="T515" s="663"/>
      <c r="U515" s="663"/>
      <c r="V515" s="663"/>
      <c r="W515" s="663"/>
      <c r="X515" s="663"/>
      <c r="Y515" s="663"/>
      <c r="Z515" s="663"/>
    </row>
    <row r="516" spans="2:26">
      <c r="B516" s="190"/>
      <c r="D516" s="221"/>
      <c r="F516" s="277"/>
      <c r="I516" s="663"/>
      <c r="J516" s="663"/>
      <c r="K516" s="663"/>
      <c r="L516" s="663"/>
      <c r="M516" s="663"/>
      <c r="N516" s="663"/>
      <c r="O516" s="663"/>
      <c r="P516" s="663"/>
      <c r="Q516" s="663"/>
      <c r="R516" s="663"/>
      <c r="S516" s="663"/>
      <c r="T516" s="663"/>
      <c r="U516" s="663"/>
      <c r="V516" s="663"/>
      <c r="W516" s="663"/>
      <c r="X516" s="663"/>
      <c r="Y516" s="663"/>
      <c r="Z516" s="663"/>
    </row>
    <row r="517" spans="2:26">
      <c r="B517" s="190"/>
      <c r="D517" s="221"/>
      <c r="F517" s="277"/>
      <c r="I517" s="663"/>
      <c r="J517" s="663"/>
      <c r="K517" s="663"/>
      <c r="L517" s="663"/>
      <c r="M517" s="663"/>
      <c r="N517" s="663"/>
      <c r="O517" s="663"/>
      <c r="P517" s="663"/>
      <c r="Q517" s="663"/>
      <c r="R517" s="663"/>
      <c r="S517" s="663"/>
      <c r="T517" s="663"/>
      <c r="U517" s="663"/>
      <c r="V517" s="663"/>
      <c r="W517" s="663"/>
      <c r="X517" s="663"/>
      <c r="Y517" s="663"/>
      <c r="Z517" s="663"/>
    </row>
    <row r="518" spans="2:26">
      <c r="B518" s="190"/>
      <c r="D518" s="221"/>
      <c r="F518" s="277"/>
      <c r="I518" s="663"/>
      <c r="J518" s="663"/>
      <c r="K518" s="663"/>
      <c r="L518" s="663"/>
      <c r="M518" s="663"/>
      <c r="N518" s="663"/>
      <c r="O518" s="663"/>
      <c r="P518" s="663"/>
      <c r="Q518" s="663"/>
      <c r="R518" s="663"/>
      <c r="S518" s="663"/>
      <c r="T518" s="663"/>
      <c r="U518" s="663"/>
      <c r="V518" s="663"/>
      <c r="W518" s="663"/>
      <c r="X518" s="663"/>
      <c r="Y518" s="663"/>
      <c r="Z518" s="663"/>
    </row>
    <row r="519" spans="2:26">
      <c r="B519" s="190"/>
      <c r="D519" s="221"/>
      <c r="F519" s="277"/>
      <c r="I519" s="663"/>
      <c r="J519" s="663"/>
      <c r="K519" s="663"/>
      <c r="L519" s="663"/>
      <c r="M519" s="663"/>
      <c r="N519" s="663"/>
      <c r="O519" s="663"/>
      <c r="P519" s="663"/>
      <c r="Q519" s="663"/>
      <c r="R519" s="663"/>
      <c r="S519" s="663"/>
      <c r="T519" s="663"/>
      <c r="U519" s="663"/>
      <c r="V519" s="663"/>
      <c r="W519" s="663"/>
      <c r="X519" s="663"/>
      <c r="Y519" s="663"/>
      <c r="Z519" s="663"/>
    </row>
    <row r="520" spans="2:26">
      <c r="B520" s="190"/>
      <c r="D520" s="221"/>
      <c r="F520" s="277"/>
      <c r="I520" s="663"/>
      <c r="J520" s="663"/>
      <c r="K520" s="663"/>
      <c r="L520" s="663"/>
      <c r="M520" s="663"/>
      <c r="N520" s="663"/>
      <c r="O520" s="663"/>
      <c r="P520" s="663"/>
      <c r="Q520" s="663"/>
      <c r="R520" s="663"/>
      <c r="S520" s="663"/>
      <c r="T520" s="663"/>
      <c r="U520" s="663"/>
      <c r="V520" s="663"/>
      <c r="W520" s="663"/>
      <c r="X520" s="663"/>
      <c r="Y520" s="663"/>
      <c r="Z520" s="663"/>
    </row>
    <row r="521" spans="2:26">
      <c r="B521" s="190"/>
      <c r="D521" s="221"/>
      <c r="F521" s="277"/>
      <c r="I521" s="663"/>
      <c r="J521" s="663"/>
      <c r="K521" s="663"/>
      <c r="L521" s="663"/>
      <c r="M521" s="663"/>
      <c r="N521" s="663"/>
      <c r="O521" s="663"/>
      <c r="P521" s="663"/>
      <c r="Q521" s="663"/>
      <c r="R521" s="663"/>
      <c r="S521" s="663"/>
      <c r="T521" s="663"/>
      <c r="U521" s="663"/>
      <c r="V521" s="663"/>
      <c r="W521" s="663"/>
      <c r="X521" s="663"/>
      <c r="Y521" s="663"/>
      <c r="Z521" s="663"/>
    </row>
    <row r="522" spans="2:26">
      <c r="B522" s="190"/>
      <c r="D522" s="221"/>
      <c r="F522" s="277"/>
      <c r="I522" s="663"/>
      <c r="J522" s="663"/>
      <c r="K522" s="663"/>
      <c r="L522" s="663"/>
      <c r="M522" s="663"/>
      <c r="N522" s="663"/>
      <c r="O522" s="663"/>
      <c r="P522" s="663"/>
      <c r="Q522" s="663"/>
      <c r="R522" s="663"/>
      <c r="S522" s="663"/>
      <c r="T522" s="663"/>
      <c r="U522" s="663"/>
      <c r="V522" s="663"/>
      <c r="W522" s="663"/>
      <c r="X522" s="663"/>
      <c r="Y522" s="663"/>
      <c r="Z522" s="663"/>
    </row>
    <row r="523" spans="2:26">
      <c r="B523" s="190"/>
      <c r="D523" s="221"/>
      <c r="F523" s="277"/>
      <c r="I523" s="663"/>
      <c r="J523" s="663"/>
      <c r="K523" s="663"/>
      <c r="L523" s="663"/>
      <c r="M523" s="663"/>
      <c r="N523" s="663"/>
      <c r="O523" s="663"/>
      <c r="P523" s="663"/>
      <c r="Q523" s="663"/>
      <c r="R523" s="663"/>
      <c r="S523" s="663"/>
      <c r="T523" s="663"/>
      <c r="U523" s="663"/>
      <c r="V523" s="663"/>
      <c r="W523" s="663"/>
      <c r="X523" s="663"/>
      <c r="Y523" s="663"/>
      <c r="Z523" s="663"/>
    </row>
    <row r="524" spans="2:26">
      <c r="B524" s="190"/>
      <c r="D524" s="221"/>
      <c r="F524" s="277"/>
      <c r="I524" s="663"/>
      <c r="J524" s="663"/>
      <c r="K524" s="663"/>
      <c r="L524" s="663"/>
      <c r="M524" s="663"/>
      <c r="N524" s="663"/>
      <c r="O524" s="663"/>
      <c r="P524" s="663"/>
      <c r="Q524" s="663"/>
      <c r="R524" s="663"/>
      <c r="S524" s="663"/>
      <c r="T524" s="663"/>
      <c r="U524" s="663"/>
      <c r="V524" s="663"/>
      <c r="W524" s="663"/>
      <c r="X524" s="663"/>
      <c r="Y524" s="663"/>
      <c r="Z524" s="663"/>
    </row>
    <row r="525" spans="2:26">
      <c r="B525" s="190"/>
      <c r="D525" s="221"/>
      <c r="F525" s="277"/>
      <c r="I525" s="663"/>
      <c r="J525" s="663"/>
      <c r="K525" s="663"/>
      <c r="L525" s="663"/>
      <c r="M525" s="663"/>
      <c r="N525" s="663"/>
      <c r="O525" s="663"/>
      <c r="P525" s="663"/>
      <c r="Q525" s="663"/>
      <c r="R525" s="663"/>
      <c r="S525" s="663"/>
      <c r="T525" s="663"/>
      <c r="U525" s="663"/>
      <c r="V525" s="663"/>
      <c r="W525" s="663"/>
      <c r="X525" s="663"/>
      <c r="Y525" s="663"/>
      <c r="Z525" s="663"/>
    </row>
    <row r="526" spans="2:26">
      <c r="B526" s="190"/>
      <c r="D526" s="221"/>
      <c r="F526" s="277"/>
      <c r="I526" s="663"/>
      <c r="J526" s="663"/>
      <c r="K526" s="663"/>
      <c r="L526" s="663"/>
      <c r="M526" s="663"/>
      <c r="N526" s="663"/>
      <c r="O526" s="663"/>
      <c r="P526" s="663"/>
      <c r="Q526" s="663"/>
      <c r="R526" s="663"/>
      <c r="S526" s="663"/>
      <c r="T526" s="663"/>
      <c r="U526" s="663"/>
      <c r="V526" s="663"/>
      <c r="W526" s="663"/>
      <c r="X526" s="663"/>
      <c r="Y526" s="663"/>
      <c r="Z526" s="663"/>
    </row>
    <row r="527" spans="2:26">
      <c r="B527" s="190"/>
      <c r="D527" s="221"/>
      <c r="F527" s="277"/>
      <c r="I527" s="663"/>
      <c r="J527" s="663"/>
      <c r="K527" s="663"/>
      <c r="L527" s="663"/>
      <c r="M527" s="663"/>
      <c r="N527" s="663"/>
      <c r="O527" s="663"/>
      <c r="P527" s="663"/>
      <c r="Q527" s="663"/>
      <c r="R527" s="663"/>
      <c r="S527" s="663"/>
      <c r="T527" s="663"/>
      <c r="U527" s="663"/>
      <c r="V527" s="663"/>
      <c r="W527" s="663"/>
      <c r="X527" s="663"/>
      <c r="Y527" s="663"/>
      <c r="Z527" s="663"/>
    </row>
    <row r="528" spans="2:26">
      <c r="B528" s="190"/>
      <c r="D528" s="221"/>
      <c r="F528" s="277"/>
      <c r="I528" s="663"/>
      <c r="J528" s="663"/>
      <c r="K528" s="663"/>
      <c r="L528" s="663"/>
      <c r="M528" s="663"/>
      <c r="N528" s="663"/>
      <c r="O528" s="663"/>
      <c r="P528" s="663"/>
      <c r="Q528" s="663"/>
      <c r="R528" s="663"/>
      <c r="S528" s="663"/>
      <c r="T528" s="663"/>
      <c r="U528" s="663"/>
      <c r="V528" s="663"/>
      <c r="W528" s="663"/>
      <c r="X528" s="663"/>
      <c r="Y528" s="663"/>
      <c r="Z528" s="663"/>
    </row>
    <row r="529" spans="2:26">
      <c r="B529" s="190"/>
      <c r="D529" s="221"/>
      <c r="F529" s="277"/>
      <c r="I529" s="663"/>
      <c r="J529" s="663"/>
      <c r="K529" s="663"/>
      <c r="L529" s="663"/>
      <c r="M529" s="663"/>
      <c r="N529" s="663"/>
      <c r="O529" s="663"/>
      <c r="P529" s="663"/>
      <c r="Q529" s="663"/>
      <c r="R529" s="663"/>
      <c r="S529" s="663"/>
      <c r="T529" s="663"/>
      <c r="U529" s="663"/>
      <c r="V529" s="663"/>
      <c r="W529" s="663"/>
      <c r="X529" s="663"/>
      <c r="Y529" s="663"/>
      <c r="Z529" s="663"/>
    </row>
    <row r="530" spans="2:26">
      <c r="B530" s="190"/>
      <c r="D530" s="221"/>
      <c r="F530" s="277"/>
      <c r="I530" s="663"/>
      <c r="J530" s="663"/>
      <c r="K530" s="663"/>
      <c r="L530" s="663"/>
      <c r="M530" s="663"/>
      <c r="N530" s="663"/>
      <c r="O530" s="663"/>
      <c r="P530" s="663"/>
      <c r="Q530" s="663"/>
      <c r="R530" s="663"/>
      <c r="S530" s="663"/>
      <c r="T530" s="663"/>
      <c r="U530" s="663"/>
      <c r="V530" s="663"/>
      <c r="W530" s="663"/>
      <c r="X530" s="663"/>
      <c r="Y530" s="663"/>
      <c r="Z530" s="663"/>
    </row>
    <row r="531" spans="2:26">
      <c r="B531" s="190"/>
      <c r="D531" s="221"/>
      <c r="F531" s="277"/>
      <c r="I531" s="663"/>
      <c r="J531" s="663"/>
      <c r="K531" s="663"/>
      <c r="L531" s="663"/>
      <c r="M531" s="663"/>
      <c r="N531" s="663"/>
      <c r="O531" s="663"/>
      <c r="P531" s="663"/>
      <c r="Q531" s="663"/>
      <c r="R531" s="663"/>
      <c r="S531" s="663"/>
      <c r="T531" s="663"/>
      <c r="U531" s="663"/>
      <c r="V531" s="663"/>
      <c r="W531" s="663"/>
      <c r="X531" s="663"/>
      <c r="Y531" s="663"/>
      <c r="Z531" s="663"/>
    </row>
    <row r="532" spans="2:26">
      <c r="B532" s="190"/>
      <c r="D532" s="221"/>
      <c r="F532" s="277"/>
      <c r="I532" s="663"/>
      <c r="J532" s="663"/>
      <c r="K532" s="663"/>
      <c r="L532" s="663"/>
      <c r="M532" s="663"/>
      <c r="N532" s="663"/>
      <c r="O532" s="663"/>
      <c r="P532" s="663"/>
      <c r="Q532" s="663"/>
      <c r="R532" s="663"/>
      <c r="S532" s="663"/>
      <c r="T532" s="663"/>
      <c r="U532" s="663"/>
      <c r="V532" s="663"/>
      <c r="W532" s="663"/>
      <c r="X532" s="663"/>
      <c r="Y532" s="663"/>
      <c r="Z532" s="663"/>
    </row>
    <row r="533" spans="2:26">
      <c r="B533" s="190"/>
      <c r="D533" s="221"/>
      <c r="F533" s="277"/>
      <c r="I533" s="663"/>
      <c r="J533" s="663"/>
      <c r="K533" s="663"/>
      <c r="L533" s="663"/>
      <c r="M533" s="663"/>
      <c r="N533" s="663"/>
      <c r="O533" s="663"/>
      <c r="P533" s="663"/>
      <c r="Q533" s="663"/>
      <c r="R533" s="663"/>
      <c r="S533" s="663"/>
      <c r="T533" s="663"/>
      <c r="U533" s="663"/>
      <c r="V533" s="663"/>
      <c r="W533" s="663"/>
      <c r="X533" s="663"/>
      <c r="Y533" s="663"/>
      <c r="Z533" s="663"/>
    </row>
    <row r="534" spans="2:26">
      <c r="B534" s="190"/>
      <c r="D534" s="221"/>
      <c r="F534" s="277"/>
      <c r="I534" s="663"/>
      <c r="J534" s="663"/>
      <c r="K534" s="663"/>
      <c r="L534" s="663"/>
      <c r="M534" s="663"/>
      <c r="N534" s="663"/>
      <c r="O534" s="663"/>
      <c r="P534" s="663"/>
      <c r="Q534" s="663"/>
      <c r="R534" s="663"/>
      <c r="S534" s="663"/>
      <c r="T534" s="663"/>
      <c r="U534" s="663"/>
      <c r="V534" s="663"/>
      <c r="W534" s="663"/>
      <c r="X534" s="663"/>
      <c r="Y534" s="663"/>
      <c r="Z534" s="663"/>
    </row>
    <row r="535" spans="2:26">
      <c r="B535" s="190"/>
      <c r="D535" s="221"/>
      <c r="F535" s="277"/>
      <c r="I535" s="663"/>
      <c r="J535" s="663"/>
      <c r="K535" s="663"/>
      <c r="L535" s="663"/>
      <c r="M535" s="663"/>
      <c r="N535" s="663"/>
      <c r="O535" s="663"/>
      <c r="P535" s="663"/>
      <c r="Q535" s="663"/>
      <c r="R535" s="663"/>
      <c r="S535" s="663"/>
      <c r="T535" s="663"/>
      <c r="U535" s="663"/>
      <c r="V535" s="663"/>
      <c r="W535" s="663"/>
      <c r="X535" s="663"/>
      <c r="Y535" s="663"/>
      <c r="Z535" s="663"/>
    </row>
    <row r="536" spans="2:26">
      <c r="B536" s="190"/>
      <c r="D536" s="221"/>
      <c r="F536" s="277"/>
      <c r="I536" s="663"/>
      <c r="J536" s="663"/>
      <c r="K536" s="663"/>
      <c r="L536" s="663"/>
      <c r="M536" s="663"/>
      <c r="N536" s="663"/>
      <c r="O536" s="663"/>
      <c r="P536" s="663"/>
      <c r="Q536" s="663"/>
      <c r="R536" s="663"/>
      <c r="S536" s="663"/>
      <c r="T536" s="663"/>
      <c r="U536" s="663"/>
      <c r="V536" s="663"/>
      <c r="W536" s="663"/>
      <c r="X536" s="663"/>
      <c r="Y536" s="663"/>
      <c r="Z536" s="663"/>
    </row>
    <row r="537" spans="2:26">
      <c r="B537" s="190"/>
      <c r="D537" s="221"/>
      <c r="F537" s="277"/>
      <c r="I537" s="663"/>
      <c r="J537" s="663"/>
      <c r="K537" s="663"/>
      <c r="L537" s="663"/>
      <c r="M537" s="663"/>
      <c r="N537" s="663"/>
      <c r="O537" s="663"/>
      <c r="P537" s="663"/>
      <c r="Q537" s="663"/>
      <c r="R537" s="663"/>
      <c r="S537" s="663"/>
      <c r="T537" s="663"/>
      <c r="U537" s="663"/>
      <c r="V537" s="663"/>
      <c r="W537" s="663"/>
      <c r="X537" s="663"/>
      <c r="Y537" s="663"/>
      <c r="Z537" s="663"/>
    </row>
    <row r="538" spans="2:26">
      <c r="B538" s="190"/>
      <c r="D538" s="221"/>
      <c r="F538" s="277"/>
      <c r="I538" s="663"/>
      <c r="J538" s="663"/>
      <c r="K538" s="663"/>
      <c r="L538" s="663"/>
      <c r="M538" s="663"/>
      <c r="N538" s="663"/>
      <c r="O538" s="663"/>
      <c r="P538" s="663"/>
      <c r="Q538" s="663"/>
      <c r="R538" s="663"/>
      <c r="S538" s="663"/>
      <c r="T538" s="663"/>
      <c r="U538" s="663"/>
      <c r="V538" s="663"/>
      <c r="W538" s="663"/>
      <c r="X538" s="663"/>
      <c r="Y538" s="663"/>
      <c r="Z538" s="663"/>
    </row>
    <row r="539" spans="2:26">
      <c r="B539" s="190"/>
      <c r="D539" s="221"/>
      <c r="F539" s="277"/>
      <c r="I539" s="663"/>
      <c r="J539" s="663"/>
      <c r="K539" s="663"/>
      <c r="L539" s="663"/>
      <c r="M539" s="663"/>
      <c r="N539" s="663"/>
      <c r="O539" s="663"/>
      <c r="P539" s="663"/>
      <c r="Q539" s="663"/>
      <c r="R539" s="663"/>
      <c r="S539" s="663"/>
      <c r="T539" s="663"/>
      <c r="U539" s="663"/>
      <c r="V539" s="663"/>
      <c r="W539" s="663"/>
      <c r="X539" s="663"/>
      <c r="Y539" s="663"/>
      <c r="Z539" s="663"/>
    </row>
    <row r="540" spans="2:26">
      <c r="B540" s="190"/>
      <c r="D540" s="221"/>
      <c r="F540" s="277"/>
      <c r="I540" s="663"/>
      <c r="J540" s="663"/>
      <c r="K540" s="663"/>
      <c r="L540" s="663"/>
      <c r="M540" s="663"/>
      <c r="N540" s="663"/>
      <c r="O540" s="663"/>
      <c r="P540" s="663"/>
      <c r="Q540" s="663"/>
      <c r="R540" s="663"/>
      <c r="S540" s="663"/>
      <c r="T540" s="663"/>
      <c r="U540" s="663"/>
      <c r="V540" s="663"/>
      <c r="W540" s="663"/>
      <c r="X540" s="663"/>
      <c r="Y540" s="663"/>
      <c r="Z540" s="663"/>
    </row>
    <row r="541" spans="2:26">
      <c r="B541" s="190"/>
      <c r="D541" s="221"/>
      <c r="F541" s="277"/>
      <c r="I541" s="663"/>
      <c r="J541" s="663"/>
      <c r="K541" s="663"/>
      <c r="L541" s="663"/>
      <c r="M541" s="663"/>
      <c r="N541" s="663"/>
      <c r="O541" s="663"/>
      <c r="P541" s="663"/>
      <c r="Q541" s="663"/>
      <c r="R541" s="663"/>
      <c r="S541" s="663"/>
      <c r="T541" s="663"/>
      <c r="U541" s="663"/>
      <c r="V541" s="663"/>
      <c r="W541" s="663"/>
      <c r="X541" s="663"/>
      <c r="Y541" s="663"/>
      <c r="Z541" s="663"/>
    </row>
    <row r="542" spans="2:26">
      <c r="B542" s="190"/>
      <c r="D542" s="221"/>
      <c r="F542" s="277"/>
      <c r="I542" s="663"/>
      <c r="J542" s="663"/>
      <c r="K542" s="663"/>
      <c r="L542" s="663"/>
      <c r="M542" s="663"/>
      <c r="N542" s="663"/>
      <c r="O542" s="663"/>
      <c r="P542" s="663"/>
      <c r="Q542" s="663"/>
      <c r="R542" s="663"/>
      <c r="S542" s="663"/>
      <c r="T542" s="663"/>
      <c r="U542" s="663"/>
      <c r="V542" s="663"/>
      <c r="W542" s="663"/>
      <c r="X542" s="663"/>
      <c r="Y542" s="663"/>
      <c r="Z542" s="663"/>
    </row>
    <row r="543" spans="2:26">
      <c r="B543" s="190"/>
      <c r="D543" s="221"/>
      <c r="F543" s="277"/>
      <c r="I543" s="663"/>
      <c r="J543" s="663"/>
      <c r="K543" s="663"/>
      <c r="L543" s="663"/>
      <c r="M543" s="663"/>
      <c r="N543" s="663"/>
      <c r="O543" s="663"/>
      <c r="P543" s="663"/>
      <c r="Q543" s="663"/>
      <c r="R543" s="663"/>
      <c r="S543" s="663"/>
      <c r="T543" s="663"/>
      <c r="U543" s="663"/>
      <c r="V543" s="663"/>
      <c r="W543" s="663"/>
      <c r="X543" s="663"/>
      <c r="Y543" s="663"/>
      <c r="Z543" s="663"/>
    </row>
    <row r="544" spans="2:26">
      <c r="B544" s="190"/>
      <c r="D544" s="221"/>
      <c r="F544" s="277"/>
      <c r="I544" s="663"/>
      <c r="J544" s="663"/>
      <c r="K544" s="663"/>
      <c r="L544" s="663"/>
      <c r="M544" s="663"/>
      <c r="N544" s="663"/>
      <c r="O544" s="663"/>
      <c r="P544" s="663"/>
      <c r="Q544" s="663"/>
      <c r="R544" s="663"/>
      <c r="S544" s="663"/>
      <c r="T544" s="663"/>
      <c r="U544" s="663"/>
      <c r="V544" s="663"/>
      <c r="W544" s="663"/>
      <c r="X544" s="663"/>
      <c r="Y544" s="663"/>
      <c r="Z544" s="663"/>
    </row>
    <row r="545" spans="2:26">
      <c r="B545" s="190"/>
      <c r="D545" s="221"/>
      <c r="F545" s="277"/>
      <c r="I545" s="663"/>
      <c r="J545" s="663"/>
      <c r="K545" s="663"/>
      <c r="L545" s="663"/>
      <c r="M545" s="663"/>
      <c r="N545" s="663"/>
      <c r="O545" s="663"/>
      <c r="P545" s="663"/>
      <c r="Q545" s="663"/>
      <c r="R545" s="663"/>
      <c r="S545" s="663"/>
      <c r="T545" s="663"/>
      <c r="U545" s="663"/>
      <c r="V545" s="663"/>
      <c r="W545" s="663"/>
      <c r="X545" s="663"/>
      <c r="Y545" s="663"/>
      <c r="Z545" s="663"/>
    </row>
    <row r="546" spans="2:26">
      <c r="B546" s="190"/>
      <c r="D546" s="221"/>
      <c r="F546" s="277"/>
      <c r="I546" s="663"/>
      <c r="J546" s="663"/>
      <c r="K546" s="663"/>
      <c r="L546" s="663"/>
      <c r="M546" s="663"/>
      <c r="N546" s="663"/>
      <c r="O546" s="663"/>
      <c r="P546" s="663"/>
      <c r="Q546" s="663"/>
      <c r="R546" s="663"/>
      <c r="S546" s="663"/>
      <c r="T546" s="663"/>
      <c r="U546" s="663"/>
      <c r="V546" s="663"/>
      <c r="W546" s="663"/>
      <c r="X546" s="663"/>
      <c r="Y546" s="663"/>
      <c r="Z546" s="663"/>
    </row>
    <row r="547" spans="2:26">
      <c r="B547" s="190"/>
      <c r="D547" s="221"/>
      <c r="F547" s="277"/>
      <c r="I547" s="663"/>
      <c r="J547" s="663"/>
      <c r="K547" s="663"/>
      <c r="L547" s="663"/>
      <c r="M547" s="663"/>
      <c r="N547" s="663"/>
      <c r="O547" s="663"/>
      <c r="P547" s="663"/>
      <c r="Q547" s="663"/>
      <c r="R547" s="663"/>
      <c r="S547" s="663"/>
      <c r="T547" s="663"/>
      <c r="U547" s="663"/>
      <c r="V547" s="663"/>
      <c r="W547" s="663"/>
      <c r="X547" s="663"/>
      <c r="Y547" s="663"/>
      <c r="Z547" s="663"/>
    </row>
    <row r="548" spans="2:26">
      <c r="B548" s="190"/>
      <c r="D548" s="221"/>
      <c r="F548" s="277"/>
      <c r="I548" s="663"/>
      <c r="J548" s="663"/>
      <c r="K548" s="663"/>
      <c r="L548" s="663"/>
      <c r="M548" s="663"/>
      <c r="N548" s="663"/>
      <c r="O548" s="663"/>
      <c r="P548" s="663"/>
      <c r="Q548" s="663"/>
      <c r="R548" s="663"/>
      <c r="S548" s="663"/>
      <c r="T548" s="663"/>
      <c r="U548" s="663"/>
      <c r="V548" s="663"/>
      <c r="W548" s="663"/>
      <c r="X548" s="663"/>
      <c r="Y548" s="663"/>
      <c r="Z548" s="663"/>
    </row>
    <row r="549" spans="2:26">
      <c r="B549" s="190"/>
      <c r="D549" s="221"/>
      <c r="F549" s="277"/>
      <c r="I549" s="663"/>
      <c r="J549" s="663"/>
      <c r="K549" s="663"/>
      <c r="L549" s="663"/>
      <c r="M549" s="663"/>
      <c r="N549" s="663"/>
      <c r="O549" s="663"/>
      <c r="P549" s="663"/>
      <c r="Q549" s="663"/>
      <c r="R549" s="663"/>
      <c r="S549" s="663"/>
      <c r="T549" s="663"/>
      <c r="U549" s="663"/>
      <c r="V549" s="663"/>
      <c r="W549" s="663"/>
      <c r="X549" s="663"/>
      <c r="Y549" s="663"/>
      <c r="Z549" s="663"/>
    </row>
    <row r="550" spans="2:26">
      <c r="B550" s="190"/>
      <c r="D550" s="221"/>
      <c r="F550" s="277"/>
      <c r="I550" s="663"/>
      <c r="J550" s="663"/>
      <c r="K550" s="663"/>
      <c r="L550" s="663"/>
      <c r="M550" s="663"/>
      <c r="N550" s="663"/>
      <c r="O550" s="663"/>
      <c r="P550" s="663"/>
      <c r="Q550" s="663"/>
      <c r="R550" s="663"/>
      <c r="S550" s="663"/>
      <c r="T550" s="663"/>
      <c r="U550" s="663"/>
      <c r="V550" s="663"/>
      <c r="W550" s="663"/>
      <c r="X550" s="663"/>
      <c r="Y550" s="663"/>
      <c r="Z550" s="663"/>
    </row>
    <row r="551" spans="2:26">
      <c r="B551" s="190"/>
      <c r="D551" s="221"/>
      <c r="F551" s="277"/>
      <c r="I551" s="663"/>
      <c r="J551" s="663"/>
      <c r="K551" s="663"/>
      <c r="L551" s="663"/>
      <c r="M551" s="663"/>
      <c r="N551" s="663"/>
      <c r="O551" s="663"/>
      <c r="P551" s="663"/>
      <c r="Q551" s="663"/>
      <c r="R551" s="663"/>
      <c r="S551" s="663"/>
      <c r="T551" s="663"/>
      <c r="U551" s="663"/>
      <c r="V551" s="663"/>
      <c r="W551" s="663"/>
      <c r="X551" s="663"/>
      <c r="Y551" s="663"/>
      <c r="Z551" s="663"/>
    </row>
    <row r="552" spans="2:26">
      <c r="B552" s="190"/>
      <c r="D552" s="221"/>
      <c r="F552" s="277"/>
      <c r="I552" s="663"/>
      <c r="J552" s="663"/>
      <c r="K552" s="663"/>
      <c r="L552" s="663"/>
      <c r="M552" s="663"/>
      <c r="N552" s="663"/>
      <c r="O552" s="663"/>
      <c r="P552" s="663"/>
      <c r="Q552" s="663"/>
      <c r="R552" s="663"/>
      <c r="S552" s="663"/>
      <c r="T552" s="663"/>
      <c r="U552" s="663"/>
      <c r="V552" s="663"/>
      <c r="W552" s="663"/>
      <c r="X552" s="663"/>
      <c r="Y552" s="663"/>
      <c r="Z552" s="663"/>
    </row>
    <row r="553" spans="2:26">
      <c r="B553" s="190"/>
      <c r="D553" s="221"/>
      <c r="F553" s="277"/>
      <c r="I553" s="663"/>
      <c r="J553" s="663"/>
      <c r="K553" s="663"/>
      <c r="L553" s="663"/>
      <c r="M553" s="663"/>
      <c r="N553" s="663"/>
      <c r="O553" s="663"/>
      <c r="P553" s="663"/>
      <c r="Q553" s="663"/>
      <c r="R553" s="663"/>
      <c r="S553" s="663"/>
      <c r="T553" s="663"/>
      <c r="U553" s="663"/>
      <c r="V553" s="663"/>
      <c r="W553" s="663"/>
      <c r="X553" s="663"/>
      <c r="Y553" s="663"/>
      <c r="Z553" s="663"/>
    </row>
    <row r="554" spans="2:26">
      <c r="B554" s="190"/>
      <c r="D554" s="221"/>
      <c r="F554" s="277"/>
      <c r="I554" s="663"/>
      <c r="J554" s="663"/>
      <c r="K554" s="663"/>
      <c r="L554" s="663"/>
      <c r="M554" s="663"/>
      <c r="N554" s="663"/>
      <c r="O554" s="663"/>
      <c r="P554" s="663"/>
      <c r="Q554" s="663"/>
      <c r="R554" s="663"/>
      <c r="S554" s="663"/>
      <c r="T554" s="663"/>
      <c r="U554" s="663"/>
      <c r="V554" s="663"/>
      <c r="W554" s="663"/>
      <c r="X554" s="663"/>
      <c r="Y554" s="663"/>
      <c r="Z554" s="663"/>
    </row>
    <row r="555" spans="2:26">
      <c r="B555" s="190"/>
      <c r="D555" s="221"/>
      <c r="F555" s="277"/>
      <c r="I555" s="663"/>
      <c r="J555" s="663"/>
      <c r="K555" s="663"/>
      <c r="L555" s="663"/>
      <c r="M555" s="663"/>
      <c r="N555" s="663"/>
      <c r="O555" s="663"/>
      <c r="P555" s="663"/>
      <c r="Q555" s="663"/>
      <c r="R555" s="663"/>
      <c r="S555" s="663"/>
      <c r="T555" s="663"/>
      <c r="U555" s="663"/>
      <c r="V555" s="663"/>
      <c r="W555" s="663"/>
      <c r="X555" s="663"/>
      <c r="Y555" s="663"/>
      <c r="Z555" s="663"/>
    </row>
    <row r="556" spans="2:26">
      <c r="B556" s="190"/>
      <c r="D556" s="221"/>
      <c r="F556" s="277"/>
      <c r="I556" s="663"/>
      <c r="J556" s="663"/>
      <c r="K556" s="663"/>
      <c r="L556" s="663"/>
      <c r="M556" s="663"/>
      <c r="N556" s="663"/>
      <c r="O556" s="663"/>
      <c r="P556" s="663"/>
      <c r="Q556" s="663"/>
      <c r="R556" s="663"/>
      <c r="S556" s="663"/>
      <c r="T556" s="663"/>
      <c r="U556" s="663"/>
      <c r="V556" s="663"/>
      <c r="W556" s="663"/>
      <c r="X556" s="663"/>
      <c r="Y556" s="663"/>
      <c r="Z556" s="663"/>
    </row>
    <row r="557" spans="2:26">
      <c r="B557" s="190"/>
      <c r="D557" s="221"/>
      <c r="F557" s="277"/>
      <c r="I557" s="663"/>
      <c r="J557" s="663"/>
      <c r="K557" s="663"/>
      <c r="L557" s="663"/>
      <c r="M557" s="663"/>
      <c r="N557" s="663"/>
      <c r="O557" s="663"/>
      <c r="P557" s="663"/>
      <c r="Q557" s="663"/>
      <c r="R557" s="663"/>
      <c r="S557" s="663"/>
      <c r="T557" s="663"/>
      <c r="U557" s="663"/>
      <c r="V557" s="663"/>
      <c r="W557" s="663"/>
      <c r="X557" s="663"/>
      <c r="Y557" s="663"/>
      <c r="Z557" s="663"/>
    </row>
    <row r="558" spans="2:26">
      <c r="B558" s="190"/>
      <c r="D558" s="221"/>
      <c r="F558" s="277"/>
      <c r="I558" s="663"/>
      <c r="J558" s="663"/>
      <c r="K558" s="663"/>
      <c r="L558" s="663"/>
      <c r="M558" s="663"/>
      <c r="N558" s="663"/>
      <c r="O558" s="663"/>
      <c r="P558" s="663"/>
      <c r="Q558" s="663"/>
      <c r="R558" s="663"/>
      <c r="S558" s="663"/>
      <c r="T558" s="663"/>
      <c r="U558" s="663"/>
      <c r="V558" s="663"/>
      <c r="W558" s="663"/>
      <c r="X558" s="663"/>
      <c r="Y558" s="663"/>
      <c r="Z558" s="663"/>
    </row>
    <row r="559" spans="2:26">
      <c r="B559" s="190"/>
      <c r="D559" s="221"/>
      <c r="F559" s="277"/>
      <c r="I559" s="663"/>
      <c r="J559" s="663"/>
      <c r="K559" s="663"/>
      <c r="L559" s="663"/>
      <c r="M559" s="663"/>
      <c r="N559" s="663"/>
      <c r="O559" s="663"/>
      <c r="P559" s="663"/>
      <c r="Q559" s="663"/>
      <c r="R559" s="663"/>
      <c r="S559" s="663"/>
      <c r="T559" s="663"/>
      <c r="U559" s="663"/>
      <c r="V559" s="663"/>
      <c r="W559" s="663"/>
      <c r="X559" s="663"/>
      <c r="Y559" s="663"/>
      <c r="Z559" s="663"/>
    </row>
    <row r="560" spans="2:26">
      <c r="B560" s="190"/>
      <c r="D560" s="221"/>
      <c r="F560" s="277"/>
      <c r="I560" s="663"/>
      <c r="J560" s="663"/>
      <c r="K560" s="663"/>
      <c r="L560" s="663"/>
      <c r="M560" s="663"/>
      <c r="N560" s="663"/>
      <c r="O560" s="663"/>
      <c r="P560" s="663"/>
      <c r="Q560" s="663"/>
      <c r="R560" s="663"/>
      <c r="S560" s="663"/>
      <c r="T560" s="663"/>
      <c r="U560" s="663"/>
      <c r="V560" s="663"/>
      <c r="W560" s="663"/>
      <c r="X560" s="663"/>
      <c r="Y560" s="663"/>
      <c r="Z560" s="663"/>
    </row>
    <row r="561" spans="2:26">
      <c r="B561" s="190"/>
      <c r="D561" s="221"/>
      <c r="F561" s="277"/>
      <c r="I561" s="663"/>
      <c r="J561" s="663"/>
      <c r="K561" s="663"/>
      <c r="L561" s="663"/>
      <c r="M561" s="663"/>
      <c r="N561" s="663"/>
      <c r="O561" s="663"/>
      <c r="P561" s="663"/>
      <c r="Q561" s="663"/>
      <c r="R561" s="663"/>
      <c r="S561" s="663"/>
      <c r="T561" s="663"/>
      <c r="U561" s="663"/>
      <c r="V561" s="663"/>
      <c r="W561" s="663"/>
      <c r="X561" s="663"/>
      <c r="Y561" s="663"/>
      <c r="Z561" s="663"/>
    </row>
    <row r="562" spans="2:26">
      <c r="B562" s="190"/>
      <c r="D562" s="221"/>
      <c r="F562" s="277"/>
      <c r="I562" s="663"/>
      <c r="J562" s="663"/>
      <c r="K562" s="663"/>
      <c r="L562" s="663"/>
      <c r="M562" s="663"/>
      <c r="N562" s="663"/>
      <c r="O562" s="663"/>
      <c r="P562" s="663"/>
      <c r="Q562" s="663"/>
      <c r="R562" s="663"/>
      <c r="S562" s="663"/>
      <c r="T562" s="663"/>
      <c r="U562" s="663"/>
      <c r="V562" s="663"/>
      <c r="W562" s="663"/>
      <c r="X562" s="663"/>
      <c r="Y562" s="663"/>
      <c r="Z562" s="663"/>
    </row>
    <row r="563" spans="2:26">
      <c r="B563" s="190"/>
      <c r="D563" s="221"/>
      <c r="F563" s="277"/>
      <c r="I563" s="663"/>
      <c r="J563" s="663"/>
      <c r="K563" s="663"/>
      <c r="L563" s="663"/>
      <c r="M563" s="663"/>
      <c r="N563" s="663"/>
      <c r="O563" s="663"/>
      <c r="P563" s="663"/>
      <c r="Q563" s="663"/>
      <c r="R563" s="663"/>
      <c r="S563" s="663"/>
      <c r="T563" s="663"/>
      <c r="U563" s="663"/>
      <c r="V563" s="663"/>
      <c r="W563" s="663"/>
      <c r="X563" s="663"/>
      <c r="Y563" s="663"/>
      <c r="Z563" s="663"/>
    </row>
    <row r="564" spans="2:26">
      <c r="B564" s="190"/>
      <c r="D564" s="221"/>
      <c r="F564" s="277"/>
      <c r="I564" s="663"/>
      <c r="J564" s="663"/>
      <c r="K564" s="663"/>
      <c r="L564" s="663"/>
      <c r="M564" s="663"/>
      <c r="N564" s="663"/>
      <c r="O564" s="663"/>
      <c r="P564" s="663"/>
      <c r="Q564" s="663"/>
      <c r="R564" s="663"/>
      <c r="S564" s="663"/>
      <c r="T564" s="663"/>
      <c r="U564" s="663"/>
      <c r="V564" s="663"/>
      <c r="W564" s="663"/>
      <c r="X564" s="663"/>
      <c r="Y564" s="663"/>
      <c r="Z564" s="663"/>
    </row>
    <row r="565" spans="2:26">
      <c r="B565" s="190"/>
      <c r="D565" s="221"/>
      <c r="F565" s="277"/>
      <c r="I565" s="663"/>
      <c r="J565" s="663"/>
      <c r="K565" s="663"/>
      <c r="L565" s="663"/>
      <c r="M565" s="663"/>
      <c r="N565" s="663"/>
      <c r="O565" s="663"/>
      <c r="P565" s="663"/>
      <c r="Q565" s="663"/>
      <c r="R565" s="663"/>
      <c r="S565" s="663"/>
      <c r="T565" s="663"/>
      <c r="U565" s="663"/>
      <c r="V565" s="663"/>
      <c r="W565" s="663"/>
      <c r="X565" s="663"/>
      <c r="Y565" s="663"/>
      <c r="Z565" s="663"/>
    </row>
    <row r="566" spans="2:26">
      <c r="B566" s="190"/>
      <c r="D566" s="221"/>
      <c r="F566" s="277"/>
      <c r="I566" s="663"/>
      <c r="J566" s="663"/>
      <c r="K566" s="663"/>
      <c r="L566" s="663"/>
      <c r="M566" s="663"/>
      <c r="N566" s="663"/>
      <c r="O566" s="663"/>
      <c r="P566" s="663"/>
      <c r="Q566" s="663"/>
      <c r="R566" s="663"/>
      <c r="S566" s="663"/>
      <c r="T566" s="663"/>
      <c r="U566" s="663"/>
      <c r="V566" s="663"/>
      <c r="W566" s="663"/>
      <c r="X566" s="663"/>
      <c r="Y566" s="663"/>
      <c r="Z566" s="663"/>
    </row>
    <row r="567" spans="2:26">
      <c r="B567" s="190"/>
      <c r="D567" s="221"/>
      <c r="F567" s="277"/>
      <c r="I567" s="663"/>
      <c r="J567" s="663"/>
      <c r="K567" s="663"/>
      <c r="L567" s="663"/>
      <c r="M567" s="663"/>
      <c r="N567" s="663"/>
      <c r="O567" s="663"/>
      <c r="P567" s="663"/>
      <c r="Q567" s="663"/>
      <c r="R567" s="663"/>
      <c r="S567" s="663"/>
      <c r="T567" s="663"/>
      <c r="U567" s="663"/>
      <c r="V567" s="663"/>
      <c r="W567" s="663"/>
      <c r="X567" s="663"/>
      <c r="Y567" s="663"/>
      <c r="Z567" s="663"/>
    </row>
    <row r="568" spans="2:26">
      <c r="B568" s="190"/>
      <c r="D568" s="221"/>
      <c r="F568" s="277"/>
      <c r="I568" s="663"/>
      <c r="J568" s="663"/>
      <c r="K568" s="663"/>
      <c r="L568" s="663"/>
      <c r="M568" s="663"/>
      <c r="N568" s="663"/>
      <c r="O568" s="663"/>
      <c r="P568" s="663"/>
      <c r="Q568" s="663"/>
      <c r="R568" s="663"/>
      <c r="S568" s="663"/>
      <c r="T568" s="663"/>
      <c r="U568" s="663"/>
      <c r="V568" s="663"/>
      <c r="W568" s="663"/>
      <c r="X568" s="663"/>
      <c r="Y568" s="663"/>
      <c r="Z568" s="663"/>
    </row>
    <row r="569" spans="2:26">
      <c r="B569" s="190"/>
      <c r="D569" s="221"/>
      <c r="F569" s="277"/>
      <c r="I569" s="663"/>
      <c r="J569" s="663"/>
      <c r="K569" s="663"/>
      <c r="L569" s="663"/>
      <c r="M569" s="663"/>
      <c r="N569" s="663"/>
      <c r="O569" s="663"/>
      <c r="P569" s="663"/>
      <c r="Q569" s="663"/>
      <c r="R569" s="663"/>
      <c r="S569" s="663"/>
      <c r="T569" s="663"/>
      <c r="U569" s="663"/>
      <c r="V569" s="663"/>
      <c r="W569" s="663"/>
      <c r="X569" s="663"/>
      <c r="Y569" s="663"/>
      <c r="Z569" s="663"/>
    </row>
    <row r="570" spans="2:26">
      <c r="B570" s="190"/>
      <c r="D570" s="221"/>
      <c r="F570" s="277"/>
      <c r="I570" s="663"/>
      <c r="J570" s="663"/>
      <c r="K570" s="663"/>
      <c r="L570" s="663"/>
      <c r="M570" s="663"/>
      <c r="N570" s="663"/>
      <c r="O570" s="663"/>
      <c r="P570" s="663"/>
      <c r="Q570" s="663"/>
      <c r="R570" s="663"/>
      <c r="S570" s="663"/>
      <c r="T570" s="663"/>
      <c r="U570" s="663"/>
      <c r="V570" s="663"/>
      <c r="W570" s="663"/>
      <c r="X570" s="663"/>
      <c r="Y570" s="663"/>
      <c r="Z570" s="663"/>
    </row>
    <row r="571" spans="2:26">
      <c r="B571" s="190"/>
      <c r="D571" s="221"/>
      <c r="F571" s="277"/>
      <c r="I571" s="663"/>
      <c r="J571" s="663"/>
      <c r="K571" s="663"/>
      <c r="L571" s="663"/>
      <c r="M571" s="663"/>
      <c r="N571" s="663"/>
      <c r="O571" s="663"/>
      <c r="P571" s="663"/>
      <c r="Q571" s="663"/>
      <c r="R571" s="663"/>
      <c r="S571" s="663"/>
      <c r="T571" s="663"/>
      <c r="U571" s="663"/>
      <c r="V571" s="663"/>
      <c r="W571" s="663"/>
      <c r="X571" s="663"/>
      <c r="Y571" s="663"/>
      <c r="Z571" s="663"/>
    </row>
    <row r="572" spans="2:26">
      <c r="B572" s="190"/>
      <c r="D572" s="221"/>
      <c r="F572" s="277"/>
      <c r="I572" s="663"/>
      <c r="J572" s="663"/>
      <c r="K572" s="663"/>
      <c r="L572" s="663"/>
      <c r="M572" s="663"/>
      <c r="N572" s="663"/>
      <c r="O572" s="663"/>
      <c r="P572" s="663"/>
      <c r="Q572" s="663"/>
      <c r="R572" s="663"/>
      <c r="S572" s="663"/>
      <c r="T572" s="663"/>
      <c r="U572" s="663"/>
      <c r="V572" s="663"/>
      <c r="W572" s="663"/>
      <c r="X572" s="663"/>
      <c r="Y572" s="663"/>
      <c r="Z572" s="663"/>
    </row>
    <row r="573" spans="2:26">
      <c r="B573" s="190"/>
      <c r="D573" s="221"/>
      <c r="F573" s="277"/>
      <c r="I573" s="663"/>
      <c r="J573" s="663"/>
      <c r="K573" s="663"/>
      <c r="L573" s="663"/>
      <c r="M573" s="663"/>
      <c r="N573" s="663"/>
      <c r="O573" s="663"/>
      <c r="P573" s="663"/>
      <c r="Q573" s="663"/>
      <c r="R573" s="663"/>
      <c r="S573" s="663"/>
      <c r="T573" s="663"/>
      <c r="U573" s="663"/>
      <c r="V573" s="663"/>
      <c r="W573" s="663"/>
      <c r="X573" s="663"/>
      <c r="Y573" s="663"/>
      <c r="Z573" s="663"/>
    </row>
    <row r="574" spans="2:26">
      <c r="B574" s="190"/>
      <c r="D574" s="221"/>
      <c r="F574" s="277"/>
      <c r="I574" s="663"/>
      <c r="J574" s="663"/>
      <c r="K574" s="663"/>
      <c r="L574" s="663"/>
      <c r="M574" s="663"/>
      <c r="N574" s="663"/>
      <c r="O574" s="663"/>
      <c r="P574" s="663"/>
      <c r="Q574" s="663"/>
      <c r="R574" s="663"/>
      <c r="S574" s="663"/>
      <c r="T574" s="663"/>
      <c r="U574" s="663"/>
      <c r="V574" s="663"/>
      <c r="W574" s="663"/>
      <c r="X574" s="663"/>
      <c r="Y574" s="663"/>
      <c r="Z574" s="663"/>
    </row>
    <row r="575" spans="2:26">
      <c r="B575" s="190"/>
      <c r="D575" s="221"/>
      <c r="F575" s="277"/>
      <c r="I575" s="663"/>
      <c r="J575" s="663"/>
      <c r="K575" s="663"/>
      <c r="L575" s="663"/>
      <c r="M575" s="663"/>
      <c r="N575" s="663"/>
      <c r="O575" s="663"/>
      <c r="P575" s="663"/>
      <c r="Q575" s="663"/>
      <c r="R575" s="663"/>
      <c r="S575" s="663"/>
      <c r="T575" s="663"/>
      <c r="U575" s="663"/>
      <c r="V575" s="663"/>
      <c r="W575" s="663"/>
      <c r="X575" s="663"/>
      <c r="Y575" s="663"/>
      <c r="Z575" s="663"/>
    </row>
    <row r="576" spans="2:26">
      <c r="B576" s="190"/>
      <c r="D576" s="221"/>
      <c r="F576" s="277"/>
      <c r="I576" s="663"/>
      <c r="J576" s="663"/>
      <c r="K576" s="663"/>
      <c r="L576" s="663"/>
      <c r="M576" s="663"/>
      <c r="N576" s="663"/>
      <c r="O576" s="663"/>
      <c r="P576" s="663"/>
      <c r="Q576" s="663"/>
      <c r="R576" s="663"/>
      <c r="S576" s="663"/>
      <c r="T576" s="663"/>
      <c r="U576" s="663"/>
      <c r="V576" s="663"/>
      <c r="W576" s="663"/>
      <c r="X576" s="663"/>
      <c r="Y576" s="663"/>
      <c r="Z576" s="663"/>
    </row>
    <row r="577" spans="2:26">
      <c r="B577" s="190"/>
      <c r="D577" s="221"/>
      <c r="F577" s="277"/>
      <c r="I577" s="663"/>
      <c r="J577" s="663"/>
      <c r="K577" s="663"/>
      <c r="L577" s="663"/>
      <c r="M577" s="663"/>
      <c r="N577" s="663"/>
      <c r="O577" s="663"/>
      <c r="P577" s="663"/>
      <c r="Q577" s="663"/>
      <c r="R577" s="663"/>
      <c r="S577" s="663"/>
      <c r="T577" s="663"/>
      <c r="U577" s="663"/>
      <c r="V577" s="663"/>
      <c r="W577" s="663"/>
      <c r="X577" s="663"/>
      <c r="Y577" s="663"/>
      <c r="Z577" s="663"/>
    </row>
    <row r="578" spans="2:26">
      <c r="B578" s="190"/>
      <c r="D578" s="221"/>
      <c r="F578" s="277"/>
      <c r="I578" s="663"/>
      <c r="J578" s="663"/>
      <c r="K578" s="663"/>
      <c r="L578" s="663"/>
      <c r="M578" s="663"/>
      <c r="N578" s="663"/>
      <c r="O578" s="663"/>
      <c r="P578" s="663"/>
      <c r="Q578" s="663"/>
      <c r="R578" s="663"/>
      <c r="S578" s="663"/>
      <c r="T578" s="663"/>
      <c r="U578" s="663"/>
      <c r="V578" s="663"/>
      <c r="W578" s="663"/>
      <c r="X578" s="663"/>
      <c r="Y578" s="663"/>
      <c r="Z578" s="663"/>
    </row>
    <row r="579" spans="2:26">
      <c r="B579" s="190"/>
      <c r="D579" s="221"/>
      <c r="F579" s="277"/>
      <c r="I579" s="663"/>
      <c r="J579" s="663"/>
      <c r="K579" s="663"/>
      <c r="L579" s="663"/>
      <c r="M579" s="663"/>
      <c r="N579" s="663"/>
      <c r="O579" s="663"/>
      <c r="P579" s="663"/>
      <c r="Q579" s="663"/>
      <c r="R579" s="663"/>
      <c r="S579" s="663"/>
      <c r="T579" s="663"/>
      <c r="U579" s="663"/>
      <c r="V579" s="663"/>
      <c r="W579" s="663"/>
      <c r="X579" s="663"/>
      <c r="Y579" s="663"/>
      <c r="Z579" s="663"/>
    </row>
    <row r="580" spans="2:26">
      <c r="B580" s="190"/>
      <c r="D580" s="221"/>
      <c r="F580" s="277"/>
      <c r="I580" s="663"/>
      <c r="J580" s="663"/>
      <c r="K580" s="663"/>
      <c r="L580" s="663"/>
      <c r="M580" s="663"/>
      <c r="N580" s="663"/>
      <c r="O580" s="663"/>
      <c r="P580" s="663"/>
      <c r="Q580" s="663"/>
      <c r="R580" s="663"/>
      <c r="S580" s="663"/>
      <c r="T580" s="663"/>
      <c r="U580" s="663"/>
      <c r="V580" s="663"/>
      <c r="W580" s="663"/>
      <c r="X580" s="663"/>
      <c r="Y580" s="663"/>
      <c r="Z580" s="663"/>
    </row>
    <row r="581" spans="2:26">
      <c r="B581" s="190"/>
      <c r="D581" s="221"/>
      <c r="F581" s="277"/>
      <c r="I581" s="663"/>
      <c r="J581" s="663"/>
      <c r="K581" s="663"/>
      <c r="L581" s="663"/>
      <c r="M581" s="663"/>
      <c r="N581" s="663"/>
      <c r="O581" s="663"/>
      <c r="P581" s="663"/>
      <c r="Q581" s="663"/>
      <c r="R581" s="663"/>
      <c r="S581" s="663"/>
      <c r="T581" s="663"/>
      <c r="U581" s="663"/>
      <c r="V581" s="663"/>
      <c r="W581" s="663"/>
      <c r="X581" s="663"/>
      <c r="Y581" s="663"/>
      <c r="Z581" s="663"/>
    </row>
    <row r="582" spans="2:26">
      <c r="B582" s="190"/>
      <c r="D582" s="221"/>
      <c r="F582" s="277"/>
      <c r="I582" s="663"/>
      <c r="J582" s="663"/>
      <c r="K582" s="663"/>
      <c r="L582" s="663"/>
      <c r="M582" s="663"/>
      <c r="N582" s="663"/>
      <c r="O582" s="663"/>
      <c r="P582" s="663"/>
      <c r="Q582" s="663"/>
      <c r="R582" s="663"/>
      <c r="S582" s="663"/>
      <c r="T582" s="663"/>
      <c r="U582" s="663"/>
      <c r="V582" s="663"/>
      <c r="W582" s="663"/>
      <c r="X582" s="663"/>
      <c r="Y582" s="663"/>
      <c r="Z582" s="663"/>
    </row>
    <row r="583" spans="2:26">
      <c r="B583" s="190"/>
      <c r="D583" s="221"/>
      <c r="F583" s="277"/>
      <c r="I583" s="663"/>
      <c r="J583" s="663"/>
      <c r="K583" s="663"/>
      <c r="L583" s="663"/>
      <c r="M583" s="663"/>
      <c r="N583" s="663"/>
      <c r="O583" s="663"/>
      <c r="P583" s="663"/>
      <c r="Q583" s="663"/>
      <c r="R583" s="663"/>
      <c r="S583" s="663"/>
      <c r="T583" s="663"/>
      <c r="U583" s="663"/>
      <c r="V583" s="663"/>
      <c r="W583" s="663"/>
      <c r="X583" s="663"/>
      <c r="Y583" s="663"/>
      <c r="Z583" s="663"/>
    </row>
    <row r="584" spans="2:26">
      <c r="B584" s="190"/>
      <c r="D584" s="221"/>
      <c r="F584" s="277"/>
      <c r="I584" s="663"/>
      <c r="J584" s="663"/>
      <c r="K584" s="663"/>
      <c r="L584" s="663"/>
      <c r="M584" s="663"/>
      <c r="N584" s="663"/>
      <c r="O584" s="663"/>
      <c r="P584" s="663"/>
      <c r="Q584" s="663"/>
      <c r="R584" s="663"/>
      <c r="S584" s="663"/>
      <c r="T584" s="663"/>
      <c r="U584" s="663"/>
      <c r="V584" s="663"/>
      <c r="W584" s="663"/>
      <c r="X584" s="663"/>
      <c r="Y584" s="663"/>
      <c r="Z584" s="663"/>
    </row>
    <row r="585" spans="2:26">
      <c r="B585" s="190"/>
      <c r="D585" s="221"/>
      <c r="F585" s="277"/>
      <c r="I585" s="663"/>
      <c r="J585" s="663"/>
      <c r="K585" s="663"/>
      <c r="L585" s="663"/>
      <c r="M585" s="663"/>
      <c r="N585" s="663"/>
      <c r="O585" s="663"/>
      <c r="P585" s="663"/>
      <c r="Q585" s="663"/>
      <c r="R585" s="663"/>
      <c r="S585" s="663"/>
      <c r="T585" s="663"/>
      <c r="U585" s="663"/>
      <c r="V585" s="663"/>
      <c r="W585" s="663"/>
      <c r="X585" s="663"/>
      <c r="Y585" s="663"/>
      <c r="Z585" s="663"/>
    </row>
    <row r="586" spans="2:26">
      <c r="B586" s="190"/>
      <c r="D586" s="221"/>
      <c r="F586" s="277"/>
      <c r="I586" s="663"/>
      <c r="J586" s="663"/>
      <c r="K586" s="663"/>
      <c r="L586" s="663"/>
      <c r="M586" s="663"/>
      <c r="N586" s="663"/>
      <c r="O586" s="663"/>
      <c r="P586" s="663"/>
      <c r="Q586" s="663"/>
      <c r="R586" s="663"/>
      <c r="S586" s="663"/>
      <c r="T586" s="663"/>
      <c r="U586" s="663"/>
      <c r="V586" s="663"/>
      <c r="W586" s="663"/>
      <c r="X586" s="663"/>
      <c r="Y586" s="663"/>
      <c r="Z586" s="663"/>
    </row>
    <row r="587" spans="2:26">
      <c r="B587" s="190"/>
      <c r="D587" s="221"/>
      <c r="F587" s="277"/>
      <c r="I587" s="663"/>
      <c r="J587" s="663"/>
      <c r="K587" s="663"/>
      <c r="L587" s="663"/>
      <c r="M587" s="663"/>
      <c r="N587" s="663"/>
      <c r="O587" s="663"/>
      <c r="P587" s="663"/>
      <c r="Q587" s="663"/>
      <c r="R587" s="663"/>
      <c r="S587" s="663"/>
      <c r="T587" s="663"/>
      <c r="U587" s="663"/>
      <c r="V587" s="663"/>
      <c r="W587" s="663"/>
      <c r="X587" s="663"/>
      <c r="Y587" s="663"/>
      <c r="Z587" s="663"/>
    </row>
    <row r="588" spans="2:26">
      <c r="B588" s="190"/>
      <c r="D588" s="221"/>
      <c r="F588" s="277"/>
      <c r="I588" s="663"/>
      <c r="J588" s="663"/>
      <c r="K588" s="663"/>
      <c r="L588" s="663"/>
      <c r="M588" s="663"/>
      <c r="N588" s="663"/>
      <c r="O588" s="663"/>
      <c r="P588" s="663"/>
      <c r="Q588" s="663"/>
      <c r="R588" s="663"/>
      <c r="S588" s="663"/>
      <c r="T588" s="663"/>
      <c r="U588" s="663"/>
      <c r="V588" s="663"/>
      <c r="W588" s="663"/>
      <c r="X588" s="663"/>
      <c r="Y588" s="663"/>
      <c r="Z588" s="663"/>
    </row>
    <row r="589" spans="2:26">
      <c r="B589" s="190"/>
      <c r="D589" s="221"/>
      <c r="F589" s="277"/>
      <c r="I589" s="663"/>
      <c r="J589" s="663"/>
      <c r="K589" s="663"/>
      <c r="L589" s="663"/>
      <c r="M589" s="663"/>
      <c r="N589" s="663"/>
      <c r="O589" s="663"/>
      <c r="P589" s="663"/>
      <c r="Q589" s="663"/>
      <c r="R589" s="663"/>
      <c r="S589" s="663"/>
      <c r="T589" s="663"/>
      <c r="U589" s="663"/>
      <c r="V589" s="663"/>
      <c r="W589" s="663"/>
      <c r="X589" s="663"/>
      <c r="Y589" s="663"/>
      <c r="Z589" s="663"/>
    </row>
    <row r="590" spans="2:26">
      <c r="B590" s="190"/>
      <c r="D590" s="221"/>
      <c r="F590" s="277"/>
      <c r="I590" s="663"/>
      <c r="J590" s="663"/>
      <c r="K590" s="663"/>
      <c r="L590" s="663"/>
      <c r="M590" s="663"/>
      <c r="N590" s="663"/>
      <c r="O590" s="663"/>
      <c r="P590" s="663"/>
      <c r="Q590" s="663"/>
      <c r="R590" s="663"/>
      <c r="S590" s="663"/>
      <c r="T590" s="663"/>
      <c r="U590" s="663"/>
      <c r="V590" s="663"/>
      <c r="W590" s="663"/>
      <c r="X590" s="663"/>
      <c r="Y590" s="663"/>
      <c r="Z590" s="663"/>
    </row>
    <row r="591" spans="2:26">
      <c r="B591" s="190"/>
      <c r="D591" s="221"/>
      <c r="F591" s="277"/>
      <c r="I591" s="663"/>
      <c r="J591" s="663"/>
      <c r="K591" s="663"/>
      <c r="L591" s="663"/>
      <c r="M591" s="663"/>
      <c r="N591" s="663"/>
      <c r="O591" s="663"/>
      <c r="P591" s="663"/>
      <c r="Q591" s="663"/>
      <c r="R591" s="663"/>
      <c r="S591" s="663"/>
      <c r="T591" s="663"/>
      <c r="U591" s="663"/>
      <c r="V591" s="663"/>
      <c r="W591" s="663"/>
      <c r="X591" s="663"/>
      <c r="Y591" s="663"/>
      <c r="Z591" s="663"/>
    </row>
    <row r="592" spans="2:26">
      <c r="B592" s="190"/>
      <c r="D592" s="221"/>
      <c r="F592" s="277"/>
      <c r="I592" s="663"/>
      <c r="J592" s="663"/>
      <c r="K592" s="663"/>
      <c r="L592" s="663"/>
      <c r="M592" s="663"/>
      <c r="N592" s="663"/>
      <c r="O592" s="663"/>
      <c r="P592" s="663"/>
      <c r="Q592" s="663"/>
      <c r="R592" s="663"/>
      <c r="S592" s="663"/>
      <c r="T592" s="663"/>
      <c r="U592" s="663"/>
      <c r="V592" s="663"/>
      <c r="W592" s="663"/>
      <c r="X592" s="663"/>
      <c r="Y592" s="663"/>
      <c r="Z592" s="663"/>
    </row>
    <row r="593" spans="2:26">
      <c r="B593" s="190"/>
      <c r="D593" s="221"/>
      <c r="F593" s="277"/>
      <c r="I593" s="663"/>
      <c r="J593" s="663"/>
      <c r="K593" s="663"/>
      <c r="L593" s="663"/>
      <c r="M593" s="663"/>
      <c r="N593" s="663"/>
      <c r="O593" s="663"/>
      <c r="P593" s="663"/>
      <c r="Q593" s="663"/>
      <c r="R593" s="663"/>
      <c r="S593" s="663"/>
      <c r="T593" s="663"/>
      <c r="U593" s="663"/>
      <c r="V593" s="663"/>
      <c r="W593" s="663"/>
      <c r="X593" s="663"/>
      <c r="Y593" s="663"/>
      <c r="Z593" s="663"/>
    </row>
    <row r="594" spans="2:26">
      <c r="B594" s="190"/>
      <c r="D594" s="221"/>
      <c r="F594" s="277"/>
      <c r="I594" s="663"/>
      <c r="J594" s="663"/>
      <c r="K594" s="663"/>
      <c r="L594" s="663"/>
      <c r="M594" s="663"/>
      <c r="N594" s="663"/>
      <c r="O594" s="663"/>
      <c r="P594" s="663"/>
      <c r="Q594" s="663"/>
      <c r="R594" s="663"/>
      <c r="S594" s="663"/>
      <c r="T594" s="663"/>
      <c r="U594" s="663"/>
      <c r="V594" s="663"/>
      <c r="W594" s="663"/>
      <c r="X594" s="663"/>
      <c r="Y594" s="663"/>
      <c r="Z594" s="663"/>
    </row>
    <row r="595" spans="2:26">
      <c r="B595" s="190"/>
      <c r="D595" s="221"/>
      <c r="F595" s="277"/>
      <c r="I595" s="663"/>
      <c r="J595" s="663"/>
      <c r="K595" s="663"/>
      <c r="L595" s="663"/>
      <c r="M595" s="663"/>
      <c r="N595" s="663"/>
      <c r="O595" s="663"/>
      <c r="P595" s="663"/>
      <c r="Q595" s="663"/>
      <c r="R595" s="663"/>
      <c r="S595" s="663"/>
      <c r="T595" s="663"/>
      <c r="U595" s="663"/>
      <c r="V595" s="663"/>
      <c r="W595" s="663"/>
      <c r="X595" s="663"/>
      <c r="Y595" s="663"/>
      <c r="Z595" s="663"/>
    </row>
    <row r="596" spans="2:26">
      <c r="B596" s="190"/>
      <c r="D596" s="221"/>
      <c r="F596" s="277"/>
      <c r="I596" s="663"/>
      <c r="J596" s="663"/>
      <c r="K596" s="663"/>
      <c r="L596" s="663"/>
      <c r="M596" s="663"/>
      <c r="N596" s="663"/>
      <c r="O596" s="663"/>
      <c r="P596" s="663"/>
      <c r="Q596" s="663"/>
      <c r="R596" s="663"/>
      <c r="S596" s="663"/>
      <c r="T596" s="663"/>
      <c r="U596" s="663"/>
      <c r="V596" s="663"/>
      <c r="W596" s="663"/>
      <c r="X596" s="663"/>
      <c r="Y596" s="663"/>
      <c r="Z596" s="663"/>
    </row>
    <row r="597" spans="2:26">
      <c r="B597" s="190"/>
      <c r="D597" s="221"/>
      <c r="F597" s="277"/>
      <c r="I597" s="663"/>
      <c r="J597" s="663"/>
      <c r="K597" s="663"/>
      <c r="L597" s="663"/>
      <c r="M597" s="663"/>
      <c r="N597" s="663"/>
      <c r="O597" s="663"/>
      <c r="P597" s="663"/>
      <c r="Q597" s="663"/>
      <c r="R597" s="663"/>
      <c r="S597" s="663"/>
      <c r="T597" s="663"/>
      <c r="U597" s="663"/>
      <c r="V597" s="663"/>
      <c r="W597" s="663"/>
      <c r="X597" s="663"/>
      <c r="Y597" s="663"/>
      <c r="Z597" s="663"/>
    </row>
    <row r="598" spans="2:26">
      <c r="B598" s="190"/>
      <c r="D598" s="221"/>
      <c r="F598" s="277"/>
      <c r="I598" s="663"/>
      <c r="J598" s="663"/>
      <c r="K598" s="663"/>
      <c r="L598" s="663"/>
      <c r="M598" s="663"/>
      <c r="N598" s="663"/>
      <c r="O598" s="663"/>
      <c r="P598" s="663"/>
      <c r="Q598" s="663"/>
      <c r="R598" s="663"/>
      <c r="S598" s="663"/>
      <c r="T598" s="663"/>
      <c r="U598" s="663"/>
      <c r="V598" s="663"/>
      <c r="W598" s="663"/>
      <c r="X598" s="663"/>
      <c r="Y598" s="663"/>
      <c r="Z598" s="663"/>
    </row>
    <row r="599" spans="2:26">
      <c r="B599" s="190"/>
      <c r="D599" s="221"/>
      <c r="F599" s="277"/>
      <c r="I599" s="663"/>
      <c r="J599" s="663"/>
      <c r="K599" s="663"/>
      <c r="L599" s="663"/>
      <c r="M599" s="663"/>
      <c r="N599" s="663"/>
      <c r="O599" s="663"/>
      <c r="P599" s="663"/>
      <c r="Q599" s="663"/>
      <c r="R599" s="663"/>
      <c r="S599" s="663"/>
      <c r="T599" s="663"/>
      <c r="U599" s="663"/>
      <c r="V599" s="663"/>
      <c r="W599" s="663"/>
      <c r="X599" s="663"/>
      <c r="Y599" s="663"/>
      <c r="Z599" s="663"/>
    </row>
    <row r="600" spans="2:26">
      <c r="B600" s="190"/>
      <c r="D600" s="221"/>
      <c r="F600" s="277"/>
      <c r="I600" s="663"/>
      <c r="J600" s="663"/>
      <c r="K600" s="663"/>
      <c r="L600" s="663"/>
      <c r="M600" s="663"/>
      <c r="N600" s="663"/>
      <c r="O600" s="663"/>
      <c r="P600" s="663"/>
      <c r="Q600" s="663"/>
      <c r="R600" s="663"/>
      <c r="S600" s="663"/>
      <c r="T600" s="663"/>
      <c r="U600" s="663"/>
      <c r="V600" s="663"/>
      <c r="W600" s="663"/>
      <c r="X600" s="663"/>
      <c r="Y600" s="663"/>
      <c r="Z600" s="663"/>
    </row>
    <row r="601" spans="2:26">
      <c r="B601" s="190"/>
      <c r="D601" s="221"/>
      <c r="F601" s="277"/>
      <c r="I601" s="663"/>
      <c r="J601" s="663"/>
      <c r="K601" s="663"/>
      <c r="L601" s="663"/>
      <c r="M601" s="663"/>
      <c r="N601" s="663"/>
      <c r="O601" s="663"/>
      <c r="P601" s="663"/>
      <c r="Q601" s="663"/>
      <c r="R601" s="663"/>
      <c r="S601" s="663"/>
      <c r="T601" s="663"/>
      <c r="U601" s="663"/>
      <c r="V601" s="663"/>
      <c r="W601" s="663"/>
      <c r="X601" s="663"/>
      <c r="Y601" s="663"/>
      <c r="Z601" s="663"/>
    </row>
    <row r="602" spans="2:26">
      <c r="B602" s="190"/>
      <c r="D602" s="221"/>
      <c r="F602" s="277"/>
      <c r="I602" s="663"/>
      <c r="J602" s="663"/>
      <c r="K602" s="663"/>
      <c r="L602" s="663"/>
      <c r="M602" s="663"/>
      <c r="N602" s="663"/>
      <c r="O602" s="663"/>
      <c r="P602" s="663"/>
      <c r="Q602" s="663"/>
      <c r="R602" s="663"/>
      <c r="S602" s="663"/>
      <c r="T602" s="663"/>
      <c r="U602" s="663"/>
      <c r="V602" s="663"/>
      <c r="W602" s="663"/>
      <c r="X602" s="663"/>
      <c r="Y602" s="663"/>
      <c r="Z602" s="663"/>
    </row>
    <row r="603" spans="2:26">
      <c r="B603" s="190"/>
      <c r="D603" s="221"/>
      <c r="F603" s="277"/>
      <c r="I603" s="663"/>
      <c r="J603" s="663"/>
      <c r="K603" s="663"/>
      <c r="L603" s="663"/>
      <c r="M603" s="663"/>
      <c r="N603" s="663"/>
      <c r="O603" s="663"/>
      <c r="P603" s="663"/>
      <c r="Q603" s="663"/>
      <c r="R603" s="663"/>
      <c r="S603" s="663"/>
      <c r="T603" s="663"/>
      <c r="U603" s="663"/>
      <c r="V603" s="663"/>
      <c r="W603" s="663"/>
      <c r="X603" s="663"/>
      <c r="Y603" s="663"/>
      <c r="Z603" s="663"/>
    </row>
    <row r="604" spans="2:26">
      <c r="B604" s="190"/>
      <c r="D604" s="221"/>
      <c r="F604" s="277"/>
      <c r="I604" s="663"/>
      <c r="J604" s="663"/>
      <c r="K604" s="663"/>
      <c r="L604" s="663"/>
      <c r="M604" s="663"/>
      <c r="N604" s="663"/>
      <c r="O604" s="663"/>
      <c r="P604" s="663"/>
      <c r="Q604" s="663"/>
      <c r="R604" s="663"/>
      <c r="S604" s="663"/>
      <c r="T604" s="663"/>
      <c r="U604" s="663"/>
      <c r="V604" s="663"/>
      <c r="W604" s="663"/>
      <c r="X604" s="663"/>
      <c r="Y604" s="663"/>
      <c r="Z604" s="663"/>
    </row>
    <row r="605" spans="2:26">
      <c r="B605" s="190"/>
      <c r="D605" s="221"/>
      <c r="F605" s="277"/>
      <c r="I605" s="663"/>
      <c r="J605" s="663"/>
      <c r="K605" s="663"/>
      <c r="L605" s="663"/>
      <c r="M605" s="663"/>
      <c r="N605" s="663"/>
      <c r="O605" s="663"/>
      <c r="P605" s="663"/>
      <c r="Q605" s="663"/>
      <c r="R605" s="663"/>
      <c r="S605" s="663"/>
      <c r="T605" s="663"/>
      <c r="U605" s="663"/>
      <c r="V605" s="663"/>
      <c r="W605" s="663"/>
      <c r="X605" s="663"/>
      <c r="Y605" s="663"/>
      <c r="Z605" s="663"/>
    </row>
    <row r="606" spans="2:26">
      <c r="B606" s="190"/>
      <c r="D606" s="221"/>
      <c r="F606" s="277"/>
      <c r="I606" s="663"/>
      <c r="J606" s="663"/>
      <c r="K606" s="663"/>
      <c r="L606" s="663"/>
      <c r="M606" s="663"/>
      <c r="N606" s="663"/>
      <c r="O606" s="663"/>
      <c r="P606" s="663"/>
      <c r="Q606" s="663"/>
      <c r="R606" s="663"/>
      <c r="S606" s="663"/>
      <c r="T606" s="663"/>
      <c r="U606" s="663"/>
      <c r="V606" s="663"/>
      <c r="W606" s="663"/>
      <c r="X606" s="663"/>
      <c r="Y606" s="663"/>
      <c r="Z606" s="663"/>
    </row>
    <row r="607" spans="2:26">
      <c r="B607" s="190"/>
      <c r="D607" s="221"/>
      <c r="F607" s="277"/>
      <c r="I607" s="663"/>
      <c r="J607" s="663"/>
      <c r="K607" s="663"/>
      <c r="L607" s="663"/>
      <c r="M607" s="663"/>
      <c r="N607" s="663"/>
      <c r="O607" s="663"/>
      <c r="P607" s="663"/>
      <c r="Q607" s="663"/>
      <c r="R607" s="663"/>
      <c r="S607" s="663"/>
      <c r="T607" s="663"/>
      <c r="U607" s="663"/>
      <c r="V607" s="663"/>
      <c r="W607" s="663"/>
      <c r="X607" s="663"/>
      <c r="Y607" s="663"/>
      <c r="Z607" s="663"/>
    </row>
    <row r="608" spans="2:26">
      <c r="B608" s="190"/>
      <c r="D608" s="221"/>
      <c r="F608" s="277"/>
      <c r="I608" s="663"/>
      <c r="J608" s="663"/>
      <c r="K608" s="663"/>
      <c r="L608" s="663"/>
      <c r="M608" s="663"/>
      <c r="N608" s="663"/>
      <c r="O608" s="663"/>
      <c r="P608" s="663"/>
      <c r="Q608" s="663"/>
      <c r="R608" s="663"/>
      <c r="S608" s="663"/>
      <c r="T608" s="663"/>
      <c r="U608" s="663"/>
      <c r="V608" s="663"/>
      <c r="W608" s="663"/>
      <c r="X608" s="663"/>
      <c r="Y608" s="663"/>
      <c r="Z608" s="663"/>
    </row>
    <row r="609" spans="2:26">
      <c r="B609" s="190"/>
      <c r="D609" s="221"/>
      <c r="F609" s="277"/>
      <c r="I609" s="663"/>
      <c r="J609" s="663"/>
      <c r="K609" s="663"/>
      <c r="L609" s="663"/>
      <c r="M609" s="663"/>
      <c r="N609" s="663"/>
      <c r="O609" s="663"/>
      <c r="P609" s="663"/>
      <c r="Q609" s="663"/>
      <c r="R609" s="663"/>
      <c r="S609" s="663"/>
      <c r="T609" s="663"/>
      <c r="U609" s="663"/>
      <c r="V609" s="663"/>
      <c r="W609" s="663"/>
      <c r="X609" s="663"/>
      <c r="Y609" s="663"/>
      <c r="Z609" s="663"/>
    </row>
    <row r="610" spans="2:26">
      <c r="B610" s="190"/>
      <c r="D610" s="221"/>
      <c r="F610" s="277"/>
      <c r="I610" s="663"/>
      <c r="J610" s="663"/>
      <c r="K610" s="663"/>
      <c r="L610" s="663"/>
      <c r="M610" s="663"/>
      <c r="N610" s="663"/>
      <c r="O610" s="663"/>
      <c r="P610" s="663"/>
      <c r="Q610" s="663"/>
      <c r="R610" s="663"/>
      <c r="S610" s="663"/>
      <c r="T610" s="663"/>
      <c r="U610" s="663"/>
      <c r="V610" s="663"/>
      <c r="W610" s="663"/>
      <c r="X610" s="663"/>
      <c r="Y610" s="663"/>
      <c r="Z610" s="663"/>
    </row>
    <row r="611" spans="2:26">
      <c r="B611" s="190"/>
      <c r="D611" s="221"/>
      <c r="F611" s="277"/>
      <c r="I611" s="663"/>
      <c r="J611" s="663"/>
      <c r="K611" s="663"/>
      <c r="L611" s="663"/>
      <c r="M611" s="663"/>
      <c r="N611" s="663"/>
      <c r="O611" s="663"/>
      <c r="P611" s="663"/>
      <c r="Q611" s="663"/>
      <c r="R611" s="663"/>
      <c r="S611" s="663"/>
      <c r="T611" s="663"/>
      <c r="U611" s="663"/>
      <c r="V611" s="663"/>
      <c r="W611" s="663"/>
      <c r="X611" s="663"/>
      <c r="Y611" s="663"/>
      <c r="Z611" s="663"/>
    </row>
    <row r="612" spans="2:26">
      <c r="B612" s="190"/>
      <c r="D612" s="221"/>
      <c r="F612" s="277"/>
      <c r="I612" s="663"/>
      <c r="J612" s="663"/>
      <c r="K612" s="663"/>
      <c r="L612" s="663"/>
      <c r="M612" s="663"/>
      <c r="N612" s="663"/>
      <c r="O612" s="663"/>
      <c r="P612" s="663"/>
      <c r="Q612" s="663"/>
      <c r="R612" s="663"/>
      <c r="S612" s="663"/>
      <c r="T612" s="663"/>
      <c r="U612" s="663"/>
      <c r="V612" s="663"/>
      <c r="W612" s="663"/>
      <c r="X612" s="663"/>
      <c r="Y612" s="663"/>
      <c r="Z612" s="663"/>
    </row>
    <row r="613" spans="2:26">
      <c r="B613" s="190"/>
      <c r="D613" s="221"/>
      <c r="F613" s="277"/>
      <c r="I613" s="663"/>
      <c r="J613" s="663"/>
      <c r="K613" s="663"/>
      <c r="L613" s="663"/>
      <c r="M613" s="663"/>
      <c r="N613" s="663"/>
      <c r="O613" s="663"/>
      <c r="P613" s="663"/>
      <c r="Q613" s="663"/>
      <c r="R613" s="663"/>
      <c r="S613" s="663"/>
      <c r="T613" s="663"/>
      <c r="U613" s="663"/>
      <c r="V613" s="663"/>
      <c r="W613" s="663"/>
      <c r="X613" s="663"/>
      <c r="Y613" s="663"/>
      <c r="Z613" s="663"/>
    </row>
    <row r="614" spans="2:26">
      <c r="B614" s="190"/>
      <c r="D614" s="221"/>
      <c r="F614" s="277"/>
      <c r="I614" s="663"/>
      <c r="J614" s="663"/>
      <c r="K614" s="663"/>
      <c r="L614" s="663"/>
      <c r="M614" s="663"/>
      <c r="N614" s="663"/>
      <c r="O614" s="663"/>
      <c r="P614" s="663"/>
      <c r="Q614" s="663"/>
      <c r="R614" s="663"/>
      <c r="S614" s="663"/>
      <c r="T614" s="663"/>
      <c r="U614" s="663"/>
      <c r="V614" s="663"/>
      <c r="W614" s="663"/>
      <c r="X614" s="663"/>
      <c r="Y614" s="663"/>
      <c r="Z614" s="663"/>
    </row>
    <row r="615" spans="2:26">
      <c r="B615" s="190"/>
      <c r="D615" s="221"/>
      <c r="F615" s="277"/>
      <c r="I615" s="663"/>
      <c r="J615" s="663"/>
      <c r="K615" s="663"/>
      <c r="L615" s="663"/>
      <c r="M615" s="663"/>
      <c r="N615" s="663"/>
      <c r="O615" s="663"/>
      <c r="P615" s="663"/>
      <c r="Q615" s="663"/>
      <c r="R615" s="663"/>
      <c r="S615" s="663"/>
      <c r="T615" s="663"/>
      <c r="U615" s="663"/>
      <c r="V615" s="663"/>
      <c r="W615" s="663"/>
      <c r="X615" s="663"/>
      <c r="Y615" s="663"/>
      <c r="Z615" s="663"/>
    </row>
    <row r="616" spans="2:26">
      <c r="B616" s="190"/>
      <c r="D616" s="221"/>
      <c r="F616" s="277"/>
      <c r="I616" s="663"/>
      <c r="J616" s="663"/>
      <c r="K616" s="663"/>
      <c r="L616" s="663"/>
      <c r="M616" s="663"/>
      <c r="N616" s="663"/>
      <c r="O616" s="663"/>
      <c r="P616" s="663"/>
      <c r="Q616" s="663"/>
      <c r="R616" s="663"/>
      <c r="S616" s="663"/>
      <c r="T616" s="663"/>
      <c r="U616" s="663"/>
      <c r="V616" s="663"/>
      <c r="W616" s="663"/>
      <c r="X616" s="663"/>
      <c r="Y616" s="663"/>
      <c r="Z616" s="663"/>
    </row>
    <row r="617" spans="2:26">
      <c r="B617" s="190"/>
      <c r="D617" s="221"/>
      <c r="F617" s="277"/>
      <c r="I617" s="663"/>
      <c r="J617" s="663"/>
      <c r="K617" s="663"/>
      <c r="L617" s="663"/>
      <c r="M617" s="663"/>
      <c r="N617" s="663"/>
      <c r="O617" s="663"/>
      <c r="P617" s="663"/>
      <c r="Q617" s="663"/>
      <c r="R617" s="663"/>
      <c r="S617" s="663"/>
      <c r="T617" s="663"/>
      <c r="U617" s="663"/>
      <c r="V617" s="663"/>
      <c r="W617" s="663"/>
      <c r="X617" s="663"/>
      <c r="Y617" s="663"/>
      <c r="Z617" s="663"/>
    </row>
    <row r="618" spans="2:26">
      <c r="B618" s="190"/>
      <c r="D618" s="221"/>
      <c r="F618" s="277"/>
      <c r="I618" s="663"/>
      <c r="J618" s="663"/>
      <c r="K618" s="663"/>
      <c r="L618" s="663"/>
      <c r="M618" s="663"/>
      <c r="N618" s="663"/>
      <c r="O618" s="663"/>
      <c r="P618" s="663"/>
      <c r="Q618" s="663"/>
      <c r="R618" s="663"/>
      <c r="S618" s="663"/>
      <c r="T618" s="663"/>
      <c r="U618" s="663"/>
      <c r="V618" s="663"/>
      <c r="W618" s="663"/>
      <c r="X618" s="663"/>
      <c r="Y618" s="663"/>
      <c r="Z618" s="663"/>
    </row>
    <row r="619" spans="2:26">
      <c r="B619" s="190"/>
      <c r="D619" s="221"/>
      <c r="F619" s="277"/>
      <c r="I619" s="663"/>
      <c r="J619" s="663"/>
      <c r="K619" s="663"/>
      <c r="L619" s="663"/>
      <c r="M619" s="663"/>
      <c r="N619" s="663"/>
      <c r="O619" s="663"/>
      <c r="P619" s="663"/>
      <c r="Q619" s="663"/>
      <c r="R619" s="663"/>
      <c r="S619" s="663"/>
      <c r="T619" s="663"/>
      <c r="U619" s="663"/>
      <c r="V619" s="663"/>
      <c r="W619" s="663"/>
      <c r="X619" s="663"/>
      <c r="Y619" s="663"/>
      <c r="Z619" s="663"/>
    </row>
    <row r="620" spans="2:26">
      <c r="B620" s="190"/>
      <c r="D620" s="221"/>
      <c r="F620" s="277"/>
      <c r="I620" s="663"/>
      <c r="J620" s="663"/>
      <c r="K620" s="663"/>
      <c r="L620" s="663"/>
      <c r="M620" s="663"/>
      <c r="N620" s="663"/>
      <c r="O620" s="663"/>
      <c r="P620" s="663"/>
      <c r="Q620" s="663"/>
      <c r="R620" s="663"/>
      <c r="S620" s="663"/>
      <c r="T620" s="663"/>
      <c r="U620" s="663"/>
      <c r="V620" s="663"/>
      <c r="W620" s="663"/>
      <c r="X620" s="663"/>
      <c r="Y620" s="663"/>
      <c r="Z620" s="663"/>
    </row>
    <row r="621" spans="2:26">
      <c r="B621" s="190"/>
      <c r="D621" s="221"/>
      <c r="F621" s="277"/>
      <c r="I621" s="663"/>
      <c r="J621" s="663"/>
      <c r="K621" s="663"/>
      <c r="L621" s="663"/>
      <c r="M621" s="663"/>
      <c r="N621" s="663"/>
      <c r="O621" s="663"/>
      <c r="P621" s="663"/>
      <c r="Q621" s="663"/>
      <c r="R621" s="663"/>
      <c r="S621" s="663"/>
      <c r="T621" s="663"/>
      <c r="U621" s="663"/>
      <c r="V621" s="663"/>
      <c r="W621" s="663"/>
      <c r="X621" s="663"/>
      <c r="Y621" s="663"/>
      <c r="Z621" s="663"/>
    </row>
    <row r="622" spans="2:26">
      <c r="B622" s="190"/>
      <c r="D622" s="221"/>
      <c r="F622" s="277"/>
      <c r="I622" s="663"/>
      <c r="J622" s="663"/>
      <c r="K622" s="663"/>
      <c r="L622" s="663"/>
      <c r="M622" s="663"/>
      <c r="N622" s="663"/>
      <c r="O622" s="663"/>
      <c r="P622" s="663"/>
      <c r="Q622" s="663"/>
      <c r="R622" s="663"/>
      <c r="S622" s="663"/>
      <c r="T622" s="663"/>
      <c r="U622" s="663"/>
      <c r="V622" s="663"/>
      <c r="W622" s="663"/>
      <c r="X622" s="663"/>
      <c r="Y622" s="663"/>
      <c r="Z622" s="663"/>
    </row>
    <row r="623" spans="2:26">
      <c r="B623" s="190"/>
      <c r="D623" s="221"/>
      <c r="F623" s="277"/>
      <c r="I623" s="663"/>
      <c r="J623" s="663"/>
      <c r="K623" s="663"/>
      <c r="L623" s="663"/>
      <c r="M623" s="663"/>
      <c r="N623" s="663"/>
      <c r="O623" s="663"/>
      <c r="P623" s="663"/>
      <c r="Q623" s="663"/>
      <c r="R623" s="663"/>
      <c r="S623" s="663"/>
      <c r="T623" s="663"/>
      <c r="U623" s="663"/>
      <c r="V623" s="663"/>
      <c r="W623" s="663"/>
      <c r="X623" s="663"/>
      <c r="Y623" s="663"/>
      <c r="Z623" s="663"/>
    </row>
    <row r="624" spans="2:26">
      <c r="B624" s="190"/>
      <c r="D624" s="221"/>
      <c r="F624" s="277"/>
      <c r="I624" s="663"/>
      <c r="J624" s="663"/>
      <c r="K624" s="663"/>
      <c r="L624" s="663"/>
      <c r="M624" s="663"/>
      <c r="N624" s="663"/>
      <c r="O624" s="663"/>
      <c r="P624" s="663"/>
      <c r="Q624" s="663"/>
      <c r="R624" s="663"/>
      <c r="S624" s="663"/>
      <c r="T624" s="663"/>
      <c r="U624" s="663"/>
      <c r="V624" s="663"/>
      <c r="W624" s="663"/>
      <c r="X624" s="663"/>
      <c r="Y624" s="663"/>
      <c r="Z624" s="663"/>
    </row>
    <row r="625" spans="2:26">
      <c r="B625" s="190"/>
      <c r="D625" s="221"/>
      <c r="F625" s="277"/>
      <c r="I625" s="663"/>
      <c r="J625" s="663"/>
      <c r="K625" s="663"/>
      <c r="L625" s="663"/>
      <c r="M625" s="663"/>
      <c r="N625" s="663"/>
      <c r="O625" s="663"/>
      <c r="P625" s="663"/>
      <c r="Q625" s="663"/>
      <c r="R625" s="663"/>
      <c r="S625" s="663"/>
      <c r="T625" s="663"/>
      <c r="U625" s="663"/>
      <c r="V625" s="663"/>
      <c r="W625" s="663"/>
      <c r="X625" s="663"/>
      <c r="Y625" s="663"/>
      <c r="Z625" s="663"/>
    </row>
    <row r="626" spans="2:26">
      <c r="B626" s="190"/>
      <c r="D626" s="221"/>
      <c r="F626" s="277"/>
      <c r="I626" s="663"/>
      <c r="J626" s="663"/>
      <c r="K626" s="663"/>
      <c r="L626" s="663"/>
      <c r="M626" s="663"/>
      <c r="N626" s="663"/>
      <c r="O626" s="663"/>
      <c r="P626" s="663"/>
      <c r="Q626" s="663"/>
      <c r="R626" s="663"/>
      <c r="S626" s="663"/>
      <c r="T626" s="663"/>
      <c r="U626" s="663"/>
      <c r="V626" s="663"/>
      <c r="W626" s="663"/>
      <c r="X626" s="663"/>
      <c r="Y626" s="663"/>
      <c r="Z626" s="663"/>
    </row>
    <row r="627" spans="2:26">
      <c r="B627" s="190"/>
      <c r="D627" s="221"/>
      <c r="F627" s="277"/>
      <c r="I627" s="663"/>
      <c r="J627" s="663"/>
      <c r="K627" s="663"/>
      <c r="L627" s="663"/>
      <c r="M627" s="663"/>
      <c r="N627" s="663"/>
      <c r="O627" s="663"/>
      <c r="P627" s="663"/>
      <c r="Q627" s="663"/>
      <c r="R627" s="663"/>
      <c r="S627" s="663"/>
      <c r="T627" s="663"/>
      <c r="U627" s="663"/>
      <c r="V627" s="663"/>
      <c r="W627" s="663"/>
      <c r="X627" s="663"/>
      <c r="Y627" s="663"/>
      <c r="Z627" s="663"/>
    </row>
    <row r="628" spans="2:26">
      <c r="B628" s="190"/>
      <c r="D628" s="221"/>
      <c r="F628" s="277"/>
      <c r="I628" s="663"/>
      <c r="J628" s="663"/>
      <c r="K628" s="663"/>
      <c r="L628" s="663"/>
      <c r="M628" s="663"/>
      <c r="N628" s="663"/>
      <c r="O628" s="663"/>
      <c r="P628" s="663"/>
      <c r="Q628" s="663"/>
      <c r="R628" s="663"/>
      <c r="S628" s="663"/>
      <c r="T628" s="663"/>
      <c r="U628" s="663"/>
      <c r="V628" s="663"/>
      <c r="W628" s="663"/>
      <c r="X628" s="663"/>
      <c r="Y628" s="663"/>
      <c r="Z628" s="663"/>
    </row>
    <row r="629" spans="2:26">
      <c r="B629" s="190"/>
      <c r="D629" s="221"/>
      <c r="F629" s="277"/>
      <c r="I629" s="663"/>
      <c r="J629" s="663"/>
      <c r="K629" s="663"/>
      <c r="L629" s="663"/>
      <c r="M629" s="663"/>
      <c r="N629" s="663"/>
      <c r="O629" s="663"/>
      <c r="P629" s="663"/>
      <c r="Q629" s="663"/>
      <c r="R629" s="663"/>
      <c r="S629" s="663"/>
      <c r="T629" s="663"/>
      <c r="U629" s="663"/>
      <c r="V629" s="663"/>
      <c r="W629" s="663"/>
      <c r="X629" s="663"/>
      <c r="Y629" s="663"/>
      <c r="Z629" s="663"/>
    </row>
    <row r="630" spans="2:26">
      <c r="B630" s="190"/>
      <c r="D630" s="221"/>
      <c r="F630" s="277"/>
      <c r="I630" s="663"/>
      <c r="J630" s="663"/>
      <c r="K630" s="663"/>
      <c r="L630" s="663"/>
      <c r="M630" s="663"/>
      <c r="N630" s="663"/>
      <c r="O630" s="663"/>
      <c r="P630" s="663"/>
      <c r="Q630" s="663"/>
      <c r="R630" s="663"/>
      <c r="S630" s="663"/>
      <c r="T630" s="663"/>
      <c r="U630" s="663"/>
      <c r="V630" s="663"/>
      <c r="W630" s="663"/>
      <c r="X630" s="663"/>
      <c r="Y630" s="663"/>
      <c r="Z630" s="663"/>
    </row>
    <row r="631" spans="2:26">
      <c r="B631" s="190"/>
      <c r="D631" s="221"/>
      <c r="F631" s="277"/>
      <c r="I631" s="663"/>
      <c r="J631" s="663"/>
      <c r="K631" s="663"/>
      <c r="L631" s="663"/>
      <c r="M631" s="663"/>
      <c r="N631" s="663"/>
      <c r="O631" s="663"/>
      <c r="P631" s="663"/>
      <c r="Q631" s="663"/>
      <c r="R631" s="663"/>
      <c r="S631" s="663"/>
      <c r="T631" s="663"/>
      <c r="U631" s="663"/>
      <c r="V631" s="663"/>
      <c r="W631" s="663"/>
      <c r="X631" s="663"/>
      <c r="Y631" s="663"/>
      <c r="Z631" s="663"/>
    </row>
    <row r="632" spans="2:26">
      <c r="B632" s="190"/>
      <c r="D632" s="221"/>
      <c r="F632" s="277"/>
      <c r="I632" s="663"/>
      <c r="J632" s="663"/>
      <c r="K632" s="663"/>
      <c r="L632" s="663"/>
      <c r="M632" s="663"/>
      <c r="N632" s="663"/>
      <c r="O632" s="663"/>
      <c r="P632" s="663"/>
      <c r="Q632" s="663"/>
      <c r="R632" s="663"/>
      <c r="S632" s="663"/>
      <c r="T632" s="663"/>
      <c r="U632" s="663"/>
      <c r="V632" s="663"/>
      <c r="W632" s="663"/>
      <c r="X632" s="663"/>
      <c r="Y632" s="663"/>
      <c r="Z632" s="663"/>
    </row>
    <row r="633" spans="2:26">
      <c r="B633" s="190"/>
      <c r="D633" s="221"/>
      <c r="F633" s="277"/>
      <c r="I633" s="663"/>
      <c r="J633" s="663"/>
      <c r="K633" s="663"/>
      <c r="L633" s="663"/>
      <c r="M633" s="663"/>
      <c r="N633" s="663"/>
      <c r="O633" s="663"/>
      <c r="P633" s="663"/>
      <c r="Q633" s="663"/>
      <c r="R633" s="663"/>
      <c r="S633" s="663"/>
      <c r="T633" s="663"/>
      <c r="U633" s="663"/>
      <c r="V633" s="663"/>
      <c r="W633" s="663"/>
      <c r="X633" s="663"/>
      <c r="Y633" s="663"/>
      <c r="Z633" s="663"/>
    </row>
    <row r="634" spans="2:26">
      <c r="B634" s="190"/>
      <c r="D634" s="221"/>
      <c r="F634" s="277"/>
      <c r="I634" s="663"/>
      <c r="J634" s="663"/>
      <c r="K634" s="663"/>
      <c r="L634" s="663"/>
      <c r="M634" s="663"/>
      <c r="N634" s="663"/>
      <c r="O634" s="663"/>
      <c r="P634" s="663"/>
      <c r="Q634" s="663"/>
      <c r="R634" s="663"/>
      <c r="S634" s="663"/>
      <c r="T634" s="663"/>
      <c r="U634" s="663"/>
      <c r="V634" s="663"/>
      <c r="W634" s="663"/>
      <c r="X634" s="663"/>
      <c r="Y634" s="663"/>
      <c r="Z634" s="663"/>
    </row>
    <row r="635" spans="2:26">
      <c r="B635" s="190"/>
      <c r="D635" s="221"/>
      <c r="F635" s="277"/>
      <c r="I635" s="663"/>
      <c r="J635" s="663"/>
      <c r="K635" s="663"/>
      <c r="L635" s="663"/>
      <c r="M635" s="663"/>
      <c r="N635" s="663"/>
      <c r="O635" s="663"/>
      <c r="P635" s="663"/>
      <c r="Q635" s="663"/>
      <c r="R635" s="663"/>
      <c r="S635" s="663"/>
      <c r="T635" s="663"/>
      <c r="U635" s="663"/>
      <c r="V635" s="663"/>
      <c r="W635" s="663"/>
      <c r="X635" s="663"/>
      <c r="Y635" s="663"/>
      <c r="Z635" s="663"/>
    </row>
    <row r="636" spans="2:26">
      <c r="B636" s="190"/>
      <c r="D636" s="221"/>
      <c r="F636" s="277"/>
      <c r="I636" s="663"/>
      <c r="J636" s="663"/>
      <c r="K636" s="663"/>
      <c r="L636" s="663"/>
      <c r="M636" s="663"/>
      <c r="N636" s="663"/>
      <c r="O636" s="663"/>
      <c r="P636" s="663"/>
      <c r="Q636" s="663"/>
      <c r="R636" s="663"/>
      <c r="S636" s="663"/>
      <c r="T636" s="663"/>
      <c r="U636" s="663"/>
      <c r="V636" s="663"/>
      <c r="W636" s="663"/>
      <c r="X636" s="663"/>
      <c r="Y636" s="663"/>
      <c r="Z636" s="663"/>
    </row>
    <row r="637" spans="2:26">
      <c r="B637" s="190"/>
      <c r="D637" s="221"/>
      <c r="F637" s="277"/>
      <c r="I637" s="663"/>
      <c r="J637" s="663"/>
      <c r="K637" s="663"/>
      <c r="L637" s="663"/>
      <c r="M637" s="663"/>
      <c r="N637" s="663"/>
      <c r="O637" s="663"/>
      <c r="P637" s="663"/>
      <c r="Q637" s="663"/>
      <c r="R637" s="663"/>
      <c r="S637" s="663"/>
      <c r="T637" s="663"/>
      <c r="U637" s="663"/>
      <c r="V637" s="663"/>
      <c r="W637" s="663"/>
      <c r="X637" s="663"/>
      <c r="Y637" s="663"/>
      <c r="Z637" s="663"/>
    </row>
    <row r="638" spans="2:26">
      <c r="B638" s="190"/>
      <c r="D638" s="221"/>
      <c r="F638" s="277"/>
      <c r="I638" s="663"/>
      <c r="J638" s="663"/>
      <c r="K638" s="663"/>
      <c r="L638" s="663"/>
      <c r="M638" s="663"/>
      <c r="N638" s="663"/>
      <c r="O638" s="663"/>
      <c r="P638" s="663"/>
      <c r="Q638" s="663"/>
      <c r="R638" s="663"/>
      <c r="S638" s="663"/>
      <c r="T638" s="663"/>
      <c r="U638" s="663"/>
      <c r="V638" s="663"/>
      <c r="W638" s="663"/>
      <c r="X638" s="663"/>
      <c r="Y638" s="663"/>
      <c r="Z638" s="663"/>
    </row>
    <row r="639" spans="2:26">
      <c r="B639" s="190"/>
      <c r="D639" s="221"/>
      <c r="F639" s="277"/>
      <c r="I639" s="663"/>
      <c r="J639" s="663"/>
      <c r="K639" s="663"/>
      <c r="L639" s="663"/>
      <c r="M639" s="663"/>
      <c r="N639" s="663"/>
      <c r="O639" s="663"/>
      <c r="P639" s="663"/>
      <c r="Q639" s="663"/>
      <c r="R639" s="663"/>
      <c r="S639" s="663"/>
      <c r="T639" s="663"/>
      <c r="U639" s="663"/>
      <c r="V639" s="663"/>
      <c r="W639" s="663"/>
      <c r="X639" s="663"/>
      <c r="Y639" s="663"/>
      <c r="Z639" s="663"/>
    </row>
    <row r="640" spans="2:26">
      <c r="B640" s="190"/>
      <c r="D640" s="221"/>
      <c r="F640" s="277"/>
      <c r="I640" s="663"/>
      <c r="J640" s="663"/>
      <c r="K640" s="663"/>
      <c r="L640" s="663"/>
      <c r="M640" s="663"/>
      <c r="N640" s="663"/>
      <c r="O640" s="663"/>
      <c r="P640" s="663"/>
      <c r="Q640" s="663"/>
      <c r="R640" s="663"/>
      <c r="S640" s="663"/>
      <c r="T640" s="663"/>
      <c r="U640" s="663"/>
      <c r="V640" s="663"/>
      <c r="W640" s="663"/>
      <c r="X640" s="663"/>
      <c r="Y640" s="663"/>
      <c r="Z640" s="663"/>
    </row>
    <row r="641" spans="2:26">
      <c r="B641" s="190"/>
      <c r="D641" s="221"/>
      <c r="F641" s="277"/>
      <c r="I641" s="663"/>
      <c r="J641" s="663"/>
      <c r="K641" s="663"/>
      <c r="L641" s="663"/>
      <c r="M641" s="663"/>
      <c r="N641" s="663"/>
      <c r="O641" s="663"/>
      <c r="P641" s="663"/>
      <c r="Q641" s="663"/>
      <c r="R641" s="663"/>
      <c r="S641" s="663"/>
      <c r="T641" s="663"/>
      <c r="U641" s="663"/>
      <c r="V641" s="663"/>
      <c r="W641" s="663"/>
      <c r="X641" s="663"/>
      <c r="Y641" s="663"/>
      <c r="Z641" s="663"/>
    </row>
    <row r="642" spans="2:26">
      <c r="B642" s="190"/>
      <c r="D642" s="221"/>
      <c r="F642" s="277"/>
      <c r="I642" s="663"/>
      <c r="J642" s="663"/>
      <c r="K642" s="663"/>
      <c r="L642" s="663"/>
      <c r="M642" s="663"/>
      <c r="N642" s="663"/>
      <c r="O642" s="663"/>
      <c r="P642" s="663"/>
      <c r="Q642" s="663"/>
      <c r="R642" s="663"/>
      <c r="S642" s="663"/>
      <c r="T642" s="663"/>
      <c r="U642" s="663"/>
      <c r="V642" s="663"/>
      <c r="W642" s="663"/>
      <c r="X642" s="663"/>
      <c r="Y642" s="663"/>
      <c r="Z642" s="663"/>
    </row>
    <row r="643" spans="2:26">
      <c r="B643" s="190"/>
      <c r="D643" s="221"/>
      <c r="F643" s="277"/>
      <c r="I643" s="663"/>
      <c r="J643" s="663"/>
      <c r="K643" s="663"/>
      <c r="L643" s="663"/>
      <c r="M643" s="663"/>
      <c r="N643" s="663"/>
      <c r="O643" s="663"/>
      <c r="P643" s="663"/>
      <c r="Q643" s="663"/>
      <c r="R643" s="663"/>
      <c r="S643" s="663"/>
      <c r="T643" s="663"/>
      <c r="U643" s="663"/>
      <c r="V643" s="663"/>
      <c r="W643" s="663"/>
      <c r="X643" s="663"/>
      <c r="Y643" s="663"/>
      <c r="Z643" s="663"/>
    </row>
    <row r="644" spans="2:26">
      <c r="B644" s="190"/>
      <c r="D644" s="221"/>
      <c r="F644" s="277"/>
      <c r="I644" s="663"/>
      <c r="J644" s="663"/>
      <c r="K644" s="663"/>
      <c r="L644" s="663"/>
      <c r="M644" s="663"/>
      <c r="N644" s="663"/>
      <c r="O644" s="663"/>
      <c r="P644" s="663"/>
      <c r="Q644" s="663"/>
      <c r="R644" s="663"/>
      <c r="S644" s="663"/>
      <c r="T644" s="663"/>
      <c r="U644" s="663"/>
      <c r="V644" s="663"/>
      <c r="W644" s="663"/>
      <c r="X644" s="663"/>
      <c r="Y644" s="663"/>
      <c r="Z644" s="663"/>
    </row>
    <row r="645" spans="2:26">
      <c r="B645" s="190"/>
      <c r="D645" s="221"/>
      <c r="F645" s="277"/>
      <c r="I645" s="663"/>
      <c r="J645" s="663"/>
      <c r="K645" s="663"/>
      <c r="L645" s="663"/>
      <c r="M645" s="663"/>
      <c r="N645" s="663"/>
      <c r="O645" s="663"/>
      <c r="P645" s="663"/>
      <c r="Q645" s="663"/>
      <c r="R645" s="663"/>
      <c r="S645" s="663"/>
      <c r="T645" s="663"/>
      <c r="U645" s="663"/>
      <c r="V645" s="663"/>
      <c r="W645" s="663"/>
      <c r="X645" s="663"/>
      <c r="Y645" s="663"/>
      <c r="Z645" s="663"/>
    </row>
    <row r="646" spans="2:26">
      <c r="B646" s="190"/>
      <c r="D646" s="221"/>
      <c r="F646" s="277"/>
      <c r="I646" s="663"/>
      <c r="J646" s="663"/>
      <c r="K646" s="663"/>
      <c r="L646" s="663"/>
      <c r="M646" s="663"/>
      <c r="N646" s="663"/>
      <c r="O646" s="663"/>
      <c r="P646" s="663"/>
      <c r="Q646" s="663"/>
      <c r="R646" s="663"/>
      <c r="S646" s="663"/>
      <c r="T646" s="663"/>
      <c r="U646" s="663"/>
      <c r="V646" s="663"/>
      <c r="W646" s="663"/>
      <c r="X646" s="663"/>
      <c r="Y646" s="663"/>
      <c r="Z646" s="663"/>
    </row>
    <row r="647" spans="2:26">
      <c r="B647" s="190"/>
      <c r="D647" s="221"/>
      <c r="F647" s="277"/>
      <c r="I647" s="663"/>
      <c r="J647" s="663"/>
      <c r="K647" s="663"/>
      <c r="L647" s="663"/>
      <c r="M647" s="663"/>
      <c r="N647" s="663"/>
      <c r="O647" s="663"/>
      <c r="P647" s="663"/>
      <c r="Q647" s="663"/>
      <c r="R647" s="663"/>
      <c r="S647" s="663"/>
      <c r="T647" s="663"/>
      <c r="U647" s="663"/>
      <c r="V647" s="663"/>
      <c r="W647" s="663"/>
      <c r="X647" s="663"/>
      <c r="Y647" s="663"/>
      <c r="Z647" s="663"/>
    </row>
    <row r="648" spans="2:26">
      <c r="B648" s="190"/>
      <c r="D648" s="221"/>
      <c r="F648" s="277"/>
      <c r="I648" s="663"/>
      <c r="J648" s="663"/>
      <c r="K648" s="663"/>
      <c r="L648" s="663"/>
      <c r="M648" s="663"/>
      <c r="N648" s="663"/>
      <c r="O648" s="663"/>
      <c r="P648" s="663"/>
      <c r="Q648" s="663"/>
      <c r="R648" s="663"/>
      <c r="S648" s="663"/>
      <c r="T648" s="663"/>
      <c r="U648" s="663"/>
      <c r="V648" s="663"/>
      <c r="W648" s="663"/>
      <c r="X648" s="663"/>
      <c r="Y648" s="663"/>
      <c r="Z648" s="663"/>
    </row>
    <row r="649" spans="2:26">
      <c r="B649" s="190"/>
      <c r="D649" s="221"/>
      <c r="F649" s="277"/>
      <c r="I649" s="663"/>
      <c r="J649" s="663"/>
      <c r="K649" s="663"/>
      <c r="L649" s="663"/>
      <c r="M649" s="663"/>
      <c r="N649" s="663"/>
      <c r="O649" s="663"/>
      <c r="P649" s="663"/>
      <c r="Q649" s="663"/>
      <c r="R649" s="663"/>
      <c r="S649" s="663"/>
      <c r="T649" s="663"/>
      <c r="U649" s="663"/>
      <c r="V649" s="663"/>
      <c r="W649" s="663"/>
      <c r="X649" s="663"/>
      <c r="Y649" s="663"/>
      <c r="Z649" s="663"/>
    </row>
    <row r="650" spans="2:26">
      <c r="B650" s="190"/>
      <c r="D650" s="221"/>
      <c r="F650" s="277"/>
      <c r="I650" s="663"/>
      <c r="J650" s="663"/>
      <c r="K650" s="663"/>
      <c r="L650" s="663"/>
      <c r="M650" s="663"/>
      <c r="N650" s="663"/>
      <c r="O650" s="663"/>
      <c r="P650" s="663"/>
      <c r="Q650" s="663"/>
      <c r="R650" s="663"/>
      <c r="S650" s="663"/>
      <c r="T650" s="663"/>
      <c r="U650" s="663"/>
      <c r="V650" s="663"/>
      <c r="W650" s="663"/>
      <c r="X650" s="663"/>
      <c r="Y650" s="663"/>
      <c r="Z650" s="663"/>
    </row>
    <row r="651" spans="2:26">
      <c r="B651" s="190"/>
      <c r="D651" s="221"/>
      <c r="F651" s="277"/>
      <c r="I651" s="663"/>
      <c r="J651" s="663"/>
      <c r="K651" s="663"/>
      <c r="L651" s="663"/>
      <c r="M651" s="663"/>
      <c r="N651" s="663"/>
      <c r="O651" s="663"/>
      <c r="P651" s="663"/>
      <c r="Q651" s="663"/>
      <c r="R651" s="663"/>
      <c r="S651" s="663"/>
      <c r="T651" s="663"/>
      <c r="U651" s="663"/>
      <c r="V651" s="663"/>
      <c r="W651" s="663"/>
      <c r="X651" s="663"/>
      <c r="Y651" s="663"/>
      <c r="Z651" s="663"/>
    </row>
    <row r="652" spans="2:26">
      <c r="B652" s="190"/>
      <c r="D652" s="221"/>
      <c r="F652" s="277"/>
      <c r="I652" s="663"/>
      <c r="J652" s="663"/>
      <c r="K652" s="663"/>
      <c r="L652" s="663"/>
      <c r="M652" s="663"/>
      <c r="N652" s="663"/>
      <c r="O652" s="663"/>
      <c r="P652" s="663"/>
      <c r="Q652" s="663"/>
      <c r="R652" s="663"/>
      <c r="S652" s="663"/>
      <c r="T652" s="663"/>
      <c r="U652" s="663"/>
      <c r="V652" s="663"/>
      <c r="W652" s="663"/>
      <c r="X652" s="663"/>
      <c r="Y652" s="663"/>
      <c r="Z652" s="663"/>
    </row>
    <row r="653" spans="2:26">
      <c r="B653" s="190"/>
      <c r="D653" s="221"/>
      <c r="F653" s="277"/>
      <c r="I653" s="663"/>
      <c r="J653" s="663"/>
      <c r="K653" s="663"/>
      <c r="L653" s="663"/>
      <c r="M653" s="663"/>
      <c r="N653" s="663"/>
      <c r="O653" s="663"/>
      <c r="P653" s="663"/>
      <c r="Q653" s="663"/>
      <c r="R653" s="663"/>
      <c r="S653" s="663"/>
      <c r="T653" s="663"/>
      <c r="U653" s="663"/>
      <c r="V653" s="663"/>
      <c r="W653" s="663"/>
      <c r="X653" s="663"/>
      <c r="Y653" s="663"/>
      <c r="Z653" s="663"/>
    </row>
    <row r="654" spans="2:26">
      <c r="B654" s="190"/>
      <c r="D654" s="221"/>
      <c r="F654" s="277"/>
      <c r="I654" s="663"/>
      <c r="J654" s="663"/>
      <c r="K654" s="663"/>
      <c r="L654" s="663"/>
      <c r="M654" s="663"/>
      <c r="N654" s="663"/>
      <c r="O654" s="663"/>
      <c r="P654" s="663"/>
      <c r="Q654" s="663"/>
      <c r="R654" s="663"/>
      <c r="S654" s="663"/>
      <c r="T654" s="663"/>
      <c r="U654" s="663"/>
      <c r="V654" s="663"/>
      <c r="W654" s="663"/>
      <c r="X654" s="663"/>
      <c r="Y654" s="663"/>
      <c r="Z654" s="663"/>
    </row>
    <row r="655" spans="2:26">
      <c r="B655" s="190"/>
      <c r="D655" s="221"/>
      <c r="F655" s="277"/>
      <c r="I655" s="663"/>
      <c r="J655" s="663"/>
      <c r="K655" s="663"/>
      <c r="L655" s="663"/>
      <c r="M655" s="663"/>
      <c r="N655" s="663"/>
      <c r="O655" s="663"/>
      <c r="P655" s="663"/>
      <c r="Q655" s="663"/>
      <c r="R655" s="663"/>
      <c r="S655" s="663"/>
      <c r="T655" s="663"/>
      <c r="U655" s="663"/>
      <c r="V655" s="663"/>
      <c r="W655" s="663"/>
      <c r="X655" s="663"/>
      <c r="Y655" s="663"/>
      <c r="Z655" s="663"/>
    </row>
    <row r="656" spans="2:26">
      <c r="B656" s="190"/>
      <c r="D656" s="221"/>
      <c r="F656" s="277"/>
      <c r="I656" s="663"/>
      <c r="J656" s="663"/>
      <c r="K656" s="663"/>
      <c r="L656" s="663"/>
      <c r="M656" s="663"/>
      <c r="N656" s="663"/>
      <c r="O656" s="663"/>
      <c r="P656" s="663"/>
      <c r="Q656" s="663"/>
      <c r="R656" s="663"/>
      <c r="S656" s="663"/>
      <c r="T656" s="663"/>
      <c r="U656" s="663"/>
      <c r="V656" s="663"/>
      <c r="W656" s="663"/>
      <c r="X656" s="663"/>
      <c r="Y656" s="663"/>
      <c r="Z656" s="663"/>
    </row>
    <row r="657" spans="2:26">
      <c r="B657" s="190"/>
      <c r="D657" s="221"/>
      <c r="F657" s="277"/>
      <c r="I657" s="663"/>
      <c r="J657" s="663"/>
      <c r="K657" s="663"/>
      <c r="L657" s="663"/>
      <c r="M657" s="663"/>
      <c r="N657" s="663"/>
      <c r="O657" s="663"/>
      <c r="P657" s="663"/>
      <c r="Q657" s="663"/>
      <c r="R657" s="663"/>
      <c r="S657" s="663"/>
      <c r="T657" s="663"/>
      <c r="U657" s="663"/>
      <c r="V657" s="663"/>
      <c r="W657" s="663"/>
      <c r="X657" s="663"/>
      <c r="Y657" s="663"/>
      <c r="Z657" s="663"/>
    </row>
    <row r="658" spans="2:26">
      <c r="B658" s="190"/>
      <c r="D658" s="221"/>
      <c r="F658" s="277"/>
      <c r="I658" s="663"/>
      <c r="J658" s="663"/>
      <c r="K658" s="663"/>
      <c r="L658" s="663"/>
      <c r="M658" s="663"/>
      <c r="N658" s="663"/>
      <c r="O658" s="663"/>
      <c r="P658" s="663"/>
      <c r="Q658" s="663"/>
      <c r="R658" s="663"/>
      <c r="S658" s="663"/>
      <c r="T658" s="663"/>
      <c r="U658" s="663"/>
      <c r="V658" s="663"/>
      <c r="W658" s="663"/>
      <c r="X658" s="663"/>
      <c r="Y658" s="663"/>
      <c r="Z658" s="663"/>
    </row>
    <row r="659" spans="2:26">
      <c r="B659" s="190"/>
      <c r="D659" s="221"/>
      <c r="F659" s="277"/>
      <c r="I659" s="663"/>
      <c r="J659" s="663"/>
      <c r="K659" s="663"/>
      <c r="L659" s="663"/>
      <c r="M659" s="663"/>
      <c r="N659" s="663"/>
      <c r="O659" s="663"/>
      <c r="P659" s="663"/>
      <c r="Q659" s="663"/>
      <c r="R659" s="663"/>
      <c r="S659" s="663"/>
      <c r="T659" s="663"/>
      <c r="U659" s="663"/>
      <c r="V659" s="663"/>
      <c r="W659" s="663"/>
      <c r="X659" s="663"/>
      <c r="Y659" s="663"/>
      <c r="Z659" s="663"/>
    </row>
    <row r="660" spans="2:26">
      <c r="B660" s="190"/>
      <c r="D660" s="221"/>
      <c r="F660" s="277"/>
      <c r="I660" s="663"/>
      <c r="J660" s="663"/>
      <c r="K660" s="663"/>
      <c r="L660" s="663"/>
      <c r="M660" s="663"/>
      <c r="N660" s="663"/>
      <c r="O660" s="663"/>
      <c r="P660" s="663"/>
      <c r="Q660" s="663"/>
      <c r="R660" s="663"/>
      <c r="S660" s="663"/>
      <c r="T660" s="663"/>
      <c r="U660" s="663"/>
      <c r="V660" s="663"/>
      <c r="W660" s="663"/>
      <c r="X660" s="663"/>
      <c r="Y660" s="663"/>
      <c r="Z660" s="663"/>
    </row>
    <row r="661" spans="2:26">
      <c r="B661" s="190"/>
      <c r="D661" s="221"/>
      <c r="F661" s="277"/>
      <c r="I661" s="663"/>
      <c r="J661" s="663"/>
      <c r="K661" s="663"/>
      <c r="L661" s="663"/>
      <c r="M661" s="663"/>
      <c r="N661" s="663"/>
      <c r="O661" s="663"/>
      <c r="P661" s="663"/>
      <c r="Q661" s="663"/>
      <c r="R661" s="663"/>
      <c r="S661" s="663"/>
      <c r="T661" s="663"/>
      <c r="U661" s="663"/>
      <c r="V661" s="663"/>
      <c r="W661" s="663"/>
      <c r="X661" s="663"/>
      <c r="Y661" s="663"/>
      <c r="Z661" s="663"/>
    </row>
    <row r="662" spans="2:26">
      <c r="B662" s="190"/>
      <c r="D662" s="221"/>
      <c r="F662" s="277"/>
      <c r="I662" s="663"/>
      <c r="J662" s="663"/>
      <c r="K662" s="663"/>
      <c r="L662" s="663"/>
      <c r="M662" s="663"/>
      <c r="N662" s="663"/>
      <c r="O662" s="663"/>
      <c r="P662" s="663"/>
      <c r="Q662" s="663"/>
      <c r="R662" s="663"/>
      <c r="S662" s="663"/>
      <c r="T662" s="663"/>
      <c r="U662" s="663"/>
      <c r="V662" s="663"/>
      <c r="W662" s="663"/>
      <c r="X662" s="663"/>
      <c r="Y662" s="663"/>
      <c r="Z662" s="663"/>
    </row>
    <row r="663" spans="2:26">
      <c r="B663" s="190"/>
      <c r="D663" s="221"/>
      <c r="F663" s="277"/>
      <c r="I663" s="663"/>
      <c r="J663" s="663"/>
      <c r="K663" s="663"/>
      <c r="L663" s="663"/>
      <c r="M663" s="663"/>
      <c r="N663" s="663"/>
      <c r="O663" s="663"/>
      <c r="P663" s="663"/>
      <c r="Q663" s="663"/>
      <c r="R663" s="663"/>
      <c r="S663" s="663"/>
      <c r="T663" s="663"/>
      <c r="U663" s="663"/>
      <c r="V663" s="663"/>
      <c r="W663" s="663"/>
      <c r="X663" s="663"/>
      <c r="Y663" s="663"/>
      <c r="Z663" s="663"/>
    </row>
    <row r="664" spans="2:26">
      <c r="B664" s="190"/>
      <c r="D664" s="221"/>
      <c r="F664" s="277"/>
      <c r="I664" s="663"/>
      <c r="J664" s="663"/>
      <c r="K664" s="663"/>
      <c r="L664" s="663"/>
      <c r="M664" s="663"/>
      <c r="N664" s="663"/>
      <c r="O664" s="663"/>
      <c r="P664" s="663"/>
      <c r="Q664" s="663"/>
      <c r="R664" s="663"/>
      <c r="S664" s="663"/>
      <c r="T664" s="663"/>
      <c r="U664" s="663"/>
      <c r="V664" s="663"/>
      <c r="W664" s="663"/>
      <c r="X664" s="663"/>
      <c r="Y664" s="663"/>
      <c r="Z664" s="663"/>
    </row>
    <row r="665" spans="2:26">
      <c r="B665" s="190"/>
      <c r="D665" s="221"/>
      <c r="F665" s="277"/>
      <c r="I665" s="663"/>
      <c r="J665" s="663"/>
      <c r="K665" s="663"/>
      <c r="L665" s="663"/>
      <c r="M665" s="663"/>
      <c r="N665" s="663"/>
      <c r="O665" s="663"/>
      <c r="P665" s="663"/>
      <c r="Q665" s="663"/>
      <c r="R665" s="663"/>
      <c r="S665" s="663"/>
      <c r="T665" s="663"/>
      <c r="U665" s="663"/>
      <c r="V665" s="663"/>
      <c r="W665" s="663"/>
      <c r="X665" s="663"/>
      <c r="Y665" s="663"/>
      <c r="Z665" s="663"/>
    </row>
    <row r="666" spans="2:26">
      <c r="B666" s="190"/>
      <c r="D666" s="221"/>
      <c r="F666" s="277"/>
      <c r="I666" s="663"/>
      <c r="J666" s="663"/>
      <c r="K666" s="663"/>
      <c r="L666" s="663"/>
      <c r="M666" s="663"/>
      <c r="N666" s="663"/>
      <c r="O666" s="663"/>
      <c r="P666" s="663"/>
      <c r="Q666" s="663"/>
      <c r="R666" s="663"/>
      <c r="S666" s="663"/>
      <c r="T666" s="663"/>
      <c r="U666" s="663"/>
      <c r="V666" s="663"/>
      <c r="W666" s="663"/>
      <c r="X666" s="663"/>
      <c r="Y666" s="663"/>
      <c r="Z666" s="663"/>
    </row>
    <row r="667" spans="2:26">
      <c r="B667" s="190"/>
      <c r="D667" s="221"/>
      <c r="F667" s="277"/>
      <c r="I667" s="663"/>
      <c r="J667" s="663"/>
      <c r="K667" s="663"/>
      <c r="L667" s="663"/>
      <c r="M667" s="663"/>
      <c r="N667" s="663"/>
      <c r="O667" s="663"/>
      <c r="P667" s="663"/>
      <c r="Q667" s="663"/>
      <c r="R667" s="663"/>
      <c r="S667" s="663"/>
      <c r="T667" s="663"/>
      <c r="U667" s="663"/>
      <c r="V667" s="663"/>
      <c r="W667" s="663"/>
      <c r="X667" s="663"/>
      <c r="Y667" s="663"/>
      <c r="Z667" s="663"/>
    </row>
    <row r="668" spans="2:26">
      <c r="B668" s="190"/>
      <c r="D668" s="221"/>
      <c r="F668" s="277"/>
      <c r="I668" s="663"/>
      <c r="J668" s="663"/>
      <c r="K668" s="663"/>
      <c r="L668" s="663"/>
      <c r="M668" s="663"/>
      <c r="N668" s="663"/>
      <c r="O668" s="663"/>
      <c r="P668" s="663"/>
      <c r="Q668" s="663"/>
      <c r="R668" s="663"/>
      <c r="S668" s="663"/>
      <c r="T668" s="663"/>
      <c r="U668" s="663"/>
      <c r="V668" s="663"/>
      <c r="W668" s="663"/>
      <c r="X668" s="663"/>
      <c r="Y668" s="663"/>
      <c r="Z668" s="663"/>
    </row>
    <row r="669" spans="2:26">
      <c r="B669" s="190"/>
      <c r="D669" s="221"/>
      <c r="F669" s="277"/>
      <c r="I669" s="663"/>
      <c r="J669" s="663"/>
      <c r="K669" s="663"/>
      <c r="L669" s="663"/>
      <c r="M669" s="663"/>
      <c r="N669" s="663"/>
      <c r="O669" s="663"/>
      <c r="P669" s="663"/>
      <c r="Q669" s="663"/>
      <c r="R669" s="663"/>
      <c r="S669" s="663"/>
      <c r="T669" s="663"/>
      <c r="U669" s="663"/>
      <c r="V669" s="663"/>
      <c r="W669" s="663"/>
      <c r="X669" s="663"/>
      <c r="Y669" s="663"/>
      <c r="Z669" s="663"/>
    </row>
    <row r="670" spans="2:26">
      <c r="B670" s="190"/>
      <c r="D670" s="221"/>
      <c r="F670" s="277"/>
      <c r="I670" s="663"/>
      <c r="J670" s="663"/>
      <c r="K670" s="663"/>
      <c r="L670" s="663"/>
      <c r="M670" s="663"/>
      <c r="N670" s="663"/>
      <c r="O670" s="663"/>
      <c r="P670" s="663"/>
      <c r="Q670" s="663"/>
      <c r="R670" s="663"/>
      <c r="S670" s="663"/>
      <c r="T670" s="663"/>
      <c r="U670" s="663"/>
      <c r="V670" s="663"/>
      <c r="W670" s="663"/>
      <c r="X670" s="663"/>
      <c r="Y670" s="663"/>
      <c r="Z670" s="663"/>
    </row>
    <row r="671" spans="2:26">
      <c r="B671" s="190"/>
      <c r="D671" s="221"/>
      <c r="F671" s="277"/>
      <c r="I671" s="663"/>
      <c r="J671" s="663"/>
      <c r="K671" s="663"/>
      <c r="L671" s="663"/>
      <c r="M671" s="663"/>
      <c r="N671" s="663"/>
      <c r="O671" s="663"/>
      <c r="P671" s="663"/>
      <c r="Q671" s="663"/>
      <c r="R671" s="663"/>
      <c r="S671" s="663"/>
      <c r="T671" s="663"/>
      <c r="U671" s="663"/>
      <c r="V671" s="663"/>
      <c r="W671" s="663"/>
      <c r="X671" s="663"/>
      <c r="Y671" s="663"/>
      <c r="Z671" s="663"/>
    </row>
    <row r="672" spans="2:26">
      <c r="B672" s="190"/>
      <c r="D672" s="221"/>
      <c r="F672" s="277"/>
      <c r="I672" s="663"/>
      <c r="J672" s="663"/>
      <c r="K672" s="663"/>
      <c r="L672" s="663"/>
      <c r="M672" s="663"/>
      <c r="N672" s="663"/>
      <c r="O672" s="663"/>
      <c r="P672" s="663"/>
      <c r="Q672" s="663"/>
      <c r="R672" s="663"/>
      <c r="S672" s="663"/>
      <c r="T672" s="663"/>
      <c r="U672" s="663"/>
      <c r="V672" s="663"/>
      <c r="W672" s="663"/>
      <c r="X672" s="663"/>
      <c r="Y672" s="663"/>
      <c r="Z672" s="663"/>
    </row>
    <row r="673" spans="2:26">
      <c r="B673" s="190"/>
      <c r="D673" s="221"/>
      <c r="F673" s="277"/>
      <c r="I673" s="663"/>
      <c r="J673" s="663"/>
      <c r="K673" s="663"/>
      <c r="L673" s="663"/>
      <c r="M673" s="663"/>
      <c r="N673" s="663"/>
      <c r="O673" s="663"/>
      <c r="P673" s="663"/>
      <c r="Q673" s="663"/>
      <c r="R673" s="663"/>
      <c r="S673" s="663"/>
      <c r="T673" s="663"/>
      <c r="U673" s="663"/>
      <c r="V673" s="663"/>
      <c r="W673" s="663"/>
      <c r="X673" s="663"/>
      <c r="Y673" s="663"/>
      <c r="Z673" s="663"/>
    </row>
    <row r="674" spans="2:26">
      <c r="B674" s="190"/>
      <c r="D674" s="221"/>
      <c r="F674" s="277"/>
      <c r="I674" s="663"/>
      <c r="J674" s="663"/>
      <c r="K674" s="663"/>
      <c r="L674" s="663"/>
      <c r="M674" s="663"/>
      <c r="N674" s="663"/>
      <c r="O674" s="663"/>
      <c r="P674" s="663"/>
      <c r="Q674" s="663"/>
      <c r="R674" s="663"/>
      <c r="S674" s="663"/>
      <c r="T674" s="663"/>
      <c r="U674" s="663"/>
      <c r="V674" s="663"/>
      <c r="W674" s="663"/>
      <c r="X674" s="663"/>
      <c r="Y674" s="663"/>
      <c r="Z674" s="663"/>
    </row>
    <row r="675" spans="2:26">
      <c r="B675" s="190"/>
      <c r="D675" s="221"/>
      <c r="F675" s="277"/>
      <c r="I675" s="663"/>
      <c r="J675" s="663"/>
      <c r="K675" s="663"/>
      <c r="L675" s="663"/>
      <c r="M675" s="663"/>
      <c r="N675" s="663"/>
      <c r="O675" s="663"/>
      <c r="P675" s="663"/>
      <c r="Q675" s="663"/>
      <c r="R675" s="663"/>
      <c r="S675" s="663"/>
      <c r="T675" s="663"/>
      <c r="U675" s="663"/>
      <c r="V675" s="663"/>
      <c r="W675" s="663"/>
      <c r="X675" s="663"/>
      <c r="Y675" s="663"/>
      <c r="Z675" s="663"/>
    </row>
    <row r="676" spans="2:26">
      <c r="B676" s="190"/>
      <c r="D676" s="221"/>
      <c r="F676" s="277"/>
      <c r="I676" s="663"/>
      <c r="J676" s="663"/>
      <c r="K676" s="663"/>
      <c r="L676" s="663"/>
      <c r="M676" s="663"/>
      <c r="N676" s="663"/>
      <c r="O676" s="663"/>
      <c r="P676" s="663"/>
      <c r="Q676" s="663"/>
      <c r="R676" s="663"/>
      <c r="S676" s="663"/>
      <c r="T676" s="663"/>
      <c r="U676" s="663"/>
      <c r="V676" s="663"/>
      <c r="W676" s="663"/>
      <c r="X676" s="663"/>
      <c r="Y676" s="663"/>
      <c r="Z676" s="663"/>
    </row>
    <row r="677" spans="2:26">
      <c r="B677" s="190"/>
      <c r="D677" s="221"/>
      <c r="F677" s="277"/>
      <c r="I677" s="663"/>
      <c r="J677" s="663"/>
      <c r="K677" s="663"/>
      <c r="L677" s="663"/>
      <c r="M677" s="663"/>
      <c r="N677" s="663"/>
      <c r="O677" s="663"/>
      <c r="P677" s="663"/>
      <c r="Q677" s="663"/>
      <c r="R677" s="663"/>
      <c r="S677" s="663"/>
      <c r="T677" s="663"/>
      <c r="U677" s="663"/>
      <c r="V677" s="663"/>
      <c r="W677" s="663"/>
      <c r="X677" s="663"/>
      <c r="Y677" s="663"/>
      <c r="Z677" s="663"/>
    </row>
    <row r="678" spans="2:26">
      <c r="B678" s="190"/>
      <c r="D678" s="221"/>
      <c r="F678" s="277"/>
      <c r="I678" s="663"/>
      <c r="J678" s="663"/>
      <c r="K678" s="663"/>
      <c r="L678" s="663"/>
      <c r="M678" s="663"/>
      <c r="N678" s="663"/>
      <c r="O678" s="663"/>
      <c r="P678" s="663"/>
      <c r="Q678" s="663"/>
      <c r="R678" s="663"/>
      <c r="S678" s="663"/>
      <c r="T678" s="663"/>
      <c r="U678" s="663"/>
      <c r="V678" s="663"/>
      <c r="W678" s="663"/>
      <c r="X678" s="663"/>
      <c r="Y678" s="663"/>
      <c r="Z678" s="663"/>
    </row>
    <row r="679" spans="2:26">
      <c r="B679" s="190"/>
      <c r="D679" s="221"/>
      <c r="F679" s="277"/>
      <c r="I679" s="663"/>
      <c r="J679" s="663"/>
      <c r="K679" s="663"/>
      <c r="L679" s="663"/>
      <c r="M679" s="663"/>
      <c r="N679" s="663"/>
      <c r="O679" s="663"/>
      <c r="P679" s="663"/>
      <c r="Q679" s="663"/>
      <c r="R679" s="663"/>
      <c r="S679" s="663"/>
      <c r="T679" s="663"/>
      <c r="U679" s="663"/>
      <c r="V679" s="663"/>
      <c r="W679" s="663"/>
      <c r="X679" s="663"/>
      <c r="Y679" s="663"/>
      <c r="Z679" s="663"/>
    </row>
    <row r="680" spans="2:26">
      <c r="B680" s="190"/>
      <c r="D680" s="221"/>
      <c r="F680" s="277"/>
      <c r="I680" s="663"/>
      <c r="J680" s="663"/>
      <c r="K680" s="663"/>
      <c r="L680" s="663"/>
      <c r="M680" s="663"/>
      <c r="N680" s="663"/>
      <c r="O680" s="663"/>
      <c r="P680" s="663"/>
      <c r="Q680" s="663"/>
      <c r="R680" s="663"/>
      <c r="S680" s="663"/>
      <c r="T680" s="663"/>
      <c r="U680" s="663"/>
      <c r="V680" s="663"/>
      <c r="W680" s="663"/>
      <c r="X680" s="663"/>
      <c r="Y680" s="663"/>
      <c r="Z680" s="663"/>
    </row>
    <row r="681" spans="2:26">
      <c r="B681" s="190"/>
      <c r="D681" s="221"/>
      <c r="F681" s="277"/>
      <c r="I681" s="663"/>
      <c r="J681" s="663"/>
      <c r="K681" s="663"/>
      <c r="L681" s="663"/>
      <c r="M681" s="663"/>
      <c r="N681" s="663"/>
      <c r="O681" s="663"/>
      <c r="P681" s="663"/>
      <c r="Q681" s="663"/>
      <c r="R681" s="663"/>
      <c r="S681" s="663"/>
      <c r="T681" s="663"/>
      <c r="U681" s="663"/>
      <c r="V681" s="663"/>
      <c r="W681" s="663"/>
      <c r="X681" s="663"/>
      <c r="Y681" s="663"/>
      <c r="Z681" s="663"/>
    </row>
    <row r="682" spans="2:26">
      <c r="B682" s="190"/>
      <c r="D682" s="221"/>
      <c r="F682" s="277"/>
      <c r="I682" s="663"/>
      <c r="J682" s="663"/>
      <c r="K682" s="663"/>
      <c r="L682" s="663"/>
      <c r="M682" s="663"/>
      <c r="N682" s="663"/>
      <c r="O682" s="663"/>
      <c r="P682" s="663"/>
      <c r="Q682" s="663"/>
      <c r="R682" s="663"/>
      <c r="S682" s="663"/>
      <c r="T682" s="663"/>
      <c r="U682" s="663"/>
      <c r="V682" s="663"/>
      <c r="W682" s="663"/>
      <c r="X682" s="663"/>
      <c r="Y682" s="663"/>
      <c r="Z682" s="663"/>
    </row>
    <row r="683" spans="2:26">
      <c r="B683" s="190"/>
      <c r="D683" s="221"/>
      <c r="F683" s="277"/>
      <c r="I683" s="663"/>
      <c r="J683" s="663"/>
      <c r="K683" s="663"/>
      <c r="L683" s="663"/>
      <c r="M683" s="663"/>
      <c r="N683" s="663"/>
      <c r="O683" s="663"/>
      <c r="P683" s="663"/>
      <c r="Q683" s="663"/>
      <c r="R683" s="663"/>
      <c r="S683" s="663"/>
      <c r="T683" s="663"/>
      <c r="U683" s="663"/>
      <c r="V683" s="663"/>
      <c r="W683" s="663"/>
      <c r="X683" s="663"/>
      <c r="Y683" s="663"/>
      <c r="Z683" s="663"/>
    </row>
    <row r="684" spans="2:26">
      <c r="B684" s="190"/>
      <c r="D684" s="221"/>
      <c r="F684" s="277"/>
      <c r="I684" s="663"/>
      <c r="J684" s="663"/>
      <c r="K684" s="663"/>
      <c r="L684" s="663"/>
      <c r="M684" s="663"/>
      <c r="N684" s="663"/>
      <c r="O684" s="663"/>
      <c r="P684" s="663"/>
      <c r="Q684" s="663"/>
      <c r="R684" s="663"/>
      <c r="S684" s="663"/>
      <c r="T684" s="663"/>
      <c r="U684" s="663"/>
      <c r="V684" s="663"/>
      <c r="W684" s="663"/>
      <c r="X684" s="663"/>
      <c r="Y684" s="663"/>
      <c r="Z684" s="663"/>
    </row>
    <row r="685" spans="2:26">
      <c r="B685" s="190"/>
      <c r="D685" s="221"/>
      <c r="F685" s="277"/>
      <c r="I685" s="663"/>
      <c r="J685" s="663"/>
      <c r="K685" s="663"/>
      <c r="L685" s="663"/>
      <c r="M685" s="663"/>
      <c r="N685" s="663"/>
      <c r="O685" s="663"/>
      <c r="P685" s="663"/>
      <c r="Q685" s="663"/>
      <c r="R685" s="663"/>
      <c r="S685" s="663"/>
      <c r="T685" s="663"/>
      <c r="U685" s="663"/>
      <c r="V685" s="663"/>
      <c r="W685" s="663"/>
      <c r="X685" s="663"/>
      <c r="Y685" s="663"/>
      <c r="Z685" s="663"/>
    </row>
    <row r="686" spans="2:26">
      <c r="B686" s="190"/>
      <c r="D686" s="221"/>
      <c r="F686" s="277"/>
      <c r="I686" s="663"/>
      <c r="J686" s="663"/>
      <c r="K686" s="663"/>
      <c r="L686" s="663"/>
      <c r="M686" s="663"/>
      <c r="N686" s="663"/>
      <c r="O686" s="663"/>
      <c r="P686" s="663"/>
      <c r="Q686" s="663"/>
      <c r="R686" s="663"/>
      <c r="S686" s="663"/>
      <c r="T686" s="663"/>
      <c r="U686" s="663"/>
      <c r="V686" s="663"/>
      <c r="W686" s="663"/>
      <c r="X686" s="663"/>
      <c r="Y686" s="663"/>
      <c r="Z686" s="663"/>
    </row>
    <row r="687" spans="2:26">
      <c r="B687" s="190"/>
      <c r="D687" s="221"/>
      <c r="F687" s="277"/>
      <c r="I687" s="663"/>
      <c r="J687" s="663"/>
      <c r="K687" s="663"/>
      <c r="L687" s="663"/>
      <c r="M687" s="663"/>
      <c r="N687" s="663"/>
      <c r="O687" s="663"/>
      <c r="P687" s="663"/>
      <c r="Q687" s="663"/>
      <c r="R687" s="663"/>
      <c r="S687" s="663"/>
      <c r="T687" s="663"/>
      <c r="U687" s="663"/>
      <c r="V687" s="663"/>
      <c r="W687" s="663"/>
      <c r="X687" s="663"/>
      <c r="Y687" s="663"/>
      <c r="Z687" s="663"/>
    </row>
    <row r="688" spans="2:26">
      <c r="B688" s="190"/>
      <c r="D688" s="221"/>
      <c r="F688" s="277"/>
      <c r="I688" s="663"/>
      <c r="J688" s="663"/>
      <c r="K688" s="663"/>
      <c r="L688" s="663"/>
      <c r="M688" s="663"/>
      <c r="N688" s="663"/>
      <c r="O688" s="663"/>
      <c r="P688" s="663"/>
      <c r="Q688" s="663"/>
      <c r="R688" s="663"/>
      <c r="S688" s="663"/>
      <c r="T688" s="663"/>
      <c r="U688" s="663"/>
      <c r="V688" s="663"/>
      <c r="W688" s="663"/>
      <c r="X688" s="663"/>
      <c r="Y688" s="663"/>
      <c r="Z688" s="663"/>
    </row>
    <row r="689" spans="2:26">
      <c r="B689" s="190"/>
      <c r="D689" s="221"/>
      <c r="F689" s="277"/>
      <c r="I689" s="663"/>
      <c r="J689" s="663"/>
      <c r="K689" s="663"/>
      <c r="L689" s="663"/>
      <c r="M689" s="663"/>
      <c r="N689" s="663"/>
      <c r="O689" s="663"/>
      <c r="P689" s="663"/>
      <c r="Q689" s="663"/>
      <c r="R689" s="663"/>
      <c r="S689" s="663"/>
      <c r="T689" s="663"/>
      <c r="U689" s="663"/>
      <c r="V689" s="663"/>
      <c r="W689" s="663"/>
      <c r="X689" s="663"/>
      <c r="Y689" s="663"/>
      <c r="Z689" s="663"/>
    </row>
    <row r="690" spans="2:26">
      <c r="B690" s="190"/>
      <c r="D690" s="221"/>
      <c r="F690" s="277"/>
      <c r="I690" s="663"/>
      <c r="J690" s="663"/>
      <c r="K690" s="663"/>
      <c r="L690" s="663"/>
      <c r="M690" s="663"/>
      <c r="N690" s="663"/>
      <c r="O690" s="663"/>
      <c r="P690" s="663"/>
      <c r="Q690" s="663"/>
      <c r="R690" s="663"/>
      <c r="S690" s="663"/>
      <c r="T690" s="663"/>
      <c r="U690" s="663"/>
      <c r="V690" s="663"/>
      <c r="W690" s="663"/>
      <c r="X690" s="663"/>
      <c r="Y690" s="663"/>
      <c r="Z690" s="663"/>
    </row>
    <row r="691" spans="2:26">
      <c r="B691" s="190"/>
      <c r="D691" s="221"/>
      <c r="F691" s="277"/>
      <c r="I691" s="663"/>
      <c r="J691" s="663"/>
      <c r="K691" s="663"/>
      <c r="L691" s="663"/>
      <c r="M691" s="663"/>
      <c r="N691" s="663"/>
      <c r="O691" s="663"/>
      <c r="P691" s="663"/>
      <c r="Q691" s="663"/>
      <c r="R691" s="663"/>
      <c r="S691" s="663"/>
      <c r="T691" s="663"/>
      <c r="U691" s="663"/>
      <c r="V691" s="663"/>
      <c r="W691" s="663"/>
      <c r="X691" s="663"/>
      <c r="Y691" s="663"/>
      <c r="Z691" s="663"/>
    </row>
    <row r="692" spans="2:26">
      <c r="B692" s="190"/>
      <c r="D692" s="221"/>
      <c r="F692" s="277"/>
      <c r="I692" s="663"/>
      <c r="J692" s="663"/>
      <c r="K692" s="663"/>
      <c r="L692" s="663"/>
      <c r="M692" s="663"/>
      <c r="N692" s="663"/>
      <c r="O692" s="663"/>
      <c r="P692" s="663"/>
      <c r="Q692" s="663"/>
      <c r="R692" s="663"/>
      <c r="S692" s="663"/>
      <c r="T692" s="663"/>
      <c r="U692" s="663"/>
      <c r="V692" s="663"/>
      <c r="W692" s="663"/>
      <c r="X692" s="663"/>
      <c r="Y692" s="663"/>
      <c r="Z692" s="663"/>
    </row>
    <row r="693" spans="2:26">
      <c r="B693" s="190"/>
      <c r="D693" s="221"/>
      <c r="F693" s="277"/>
      <c r="I693" s="663"/>
      <c r="J693" s="663"/>
      <c r="K693" s="663"/>
      <c r="L693" s="663"/>
      <c r="M693" s="663"/>
      <c r="N693" s="663"/>
      <c r="O693" s="663"/>
      <c r="P693" s="663"/>
      <c r="Q693" s="663"/>
      <c r="R693" s="663"/>
      <c r="S693" s="663"/>
      <c r="T693" s="663"/>
      <c r="U693" s="663"/>
      <c r="V693" s="663"/>
      <c r="W693" s="663"/>
      <c r="X693" s="663"/>
      <c r="Y693" s="663"/>
      <c r="Z693" s="663"/>
    </row>
    <row r="694" spans="2:26">
      <c r="B694" s="190"/>
      <c r="D694" s="221"/>
      <c r="F694" s="277"/>
      <c r="I694" s="663"/>
      <c r="J694" s="663"/>
      <c r="K694" s="663"/>
      <c r="L694" s="663"/>
      <c r="M694" s="663"/>
      <c r="N694" s="663"/>
      <c r="O694" s="663"/>
      <c r="P694" s="663"/>
      <c r="Q694" s="663"/>
      <c r="R694" s="663"/>
      <c r="S694" s="663"/>
      <c r="T694" s="663"/>
      <c r="U694" s="663"/>
      <c r="V694" s="663"/>
      <c r="W694" s="663"/>
      <c r="X694" s="663"/>
      <c r="Y694" s="663"/>
      <c r="Z694" s="663"/>
    </row>
    <row r="695" spans="2:26">
      <c r="B695" s="190"/>
      <c r="D695" s="221"/>
      <c r="F695" s="277"/>
      <c r="I695" s="663"/>
      <c r="J695" s="663"/>
      <c r="K695" s="663"/>
      <c r="L695" s="663"/>
      <c r="M695" s="663"/>
      <c r="N695" s="663"/>
      <c r="O695" s="663"/>
      <c r="P695" s="663"/>
      <c r="Q695" s="663"/>
      <c r="R695" s="663"/>
      <c r="S695" s="663"/>
      <c r="T695" s="663"/>
      <c r="U695" s="663"/>
      <c r="V695" s="663"/>
      <c r="W695" s="663"/>
      <c r="X695" s="663"/>
      <c r="Y695" s="663"/>
      <c r="Z695" s="663"/>
    </row>
    <row r="696" spans="2:26">
      <c r="B696" s="190"/>
      <c r="D696" s="221"/>
      <c r="F696" s="277"/>
      <c r="I696" s="663"/>
      <c r="J696" s="663"/>
      <c r="K696" s="663"/>
      <c r="L696" s="663"/>
      <c r="M696" s="663"/>
      <c r="N696" s="663"/>
      <c r="O696" s="663"/>
      <c r="P696" s="663"/>
      <c r="Q696" s="663"/>
      <c r="R696" s="663"/>
      <c r="S696" s="663"/>
      <c r="T696" s="663"/>
      <c r="U696" s="663"/>
      <c r="V696" s="663"/>
      <c r="W696" s="663"/>
      <c r="X696" s="663"/>
      <c r="Y696" s="663"/>
      <c r="Z696" s="663"/>
    </row>
    <row r="697" spans="2:26">
      <c r="B697" s="190"/>
      <c r="D697" s="221"/>
      <c r="F697" s="277"/>
      <c r="I697" s="663"/>
      <c r="J697" s="663"/>
      <c r="K697" s="663"/>
      <c r="L697" s="663"/>
      <c r="M697" s="663"/>
      <c r="N697" s="663"/>
      <c r="O697" s="663"/>
      <c r="P697" s="663"/>
      <c r="Q697" s="663"/>
      <c r="R697" s="663"/>
      <c r="S697" s="663"/>
      <c r="T697" s="663"/>
      <c r="U697" s="663"/>
      <c r="V697" s="663"/>
      <c r="W697" s="663"/>
      <c r="X697" s="663"/>
      <c r="Y697" s="663"/>
      <c r="Z697" s="663"/>
    </row>
    <row r="698" spans="2:26">
      <c r="B698" s="190"/>
      <c r="D698" s="221"/>
      <c r="F698" s="277"/>
      <c r="I698" s="663"/>
      <c r="J698" s="663"/>
      <c r="K698" s="663"/>
      <c r="L698" s="663"/>
      <c r="M698" s="663"/>
      <c r="N698" s="663"/>
      <c r="O698" s="663"/>
      <c r="P698" s="663"/>
      <c r="Q698" s="663"/>
      <c r="R698" s="663"/>
      <c r="S698" s="663"/>
      <c r="T698" s="663"/>
      <c r="U698" s="663"/>
      <c r="V698" s="663"/>
      <c r="W698" s="663"/>
      <c r="X698" s="663"/>
      <c r="Y698" s="663"/>
      <c r="Z698" s="663"/>
    </row>
    <row r="699" spans="2:26">
      <c r="B699" s="190"/>
      <c r="D699" s="221"/>
      <c r="F699" s="277"/>
      <c r="I699" s="663"/>
      <c r="J699" s="663"/>
      <c r="K699" s="663"/>
      <c r="L699" s="663"/>
      <c r="M699" s="663"/>
      <c r="N699" s="663"/>
      <c r="O699" s="663"/>
      <c r="P699" s="663"/>
      <c r="Q699" s="663"/>
      <c r="R699" s="663"/>
      <c r="S699" s="663"/>
      <c r="T699" s="663"/>
      <c r="U699" s="663"/>
      <c r="V699" s="663"/>
      <c r="W699" s="663"/>
      <c r="X699" s="663"/>
      <c r="Y699" s="663"/>
      <c r="Z699" s="663"/>
    </row>
    <row r="700" spans="2:26">
      <c r="B700" s="190"/>
      <c r="D700" s="221"/>
      <c r="F700" s="277"/>
      <c r="I700" s="663"/>
      <c r="J700" s="663"/>
      <c r="K700" s="663"/>
      <c r="L700" s="663"/>
      <c r="M700" s="663"/>
      <c r="N700" s="663"/>
      <c r="O700" s="663"/>
      <c r="P700" s="663"/>
      <c r="Q700" s="663"/>
      <c r="R700" s="663"/>
      <c r="S700" s="663"/>
      <c r="T700" s="663"/>
      <c r="U700" s="663"/>
      <c r="V700" s="663"/>
      <c r="W700" s="663"/>
      <c r="X700" s="663"/>
      <c r="Y700" s="663"/>
      <c r="Z700" s="663"/>
    </row>
    <row r="701" spans="2:26">
      <c r="B701" s="190"/>
      <c r="D701" s="221"/>
      <c r="F701" s="277"/>
      <c r="I701" s="663"/>
      <c r="J701" s="663"/>
      <c r="K701" s="663"/>
      <c r="L701" s="663"/>
      <c r="M701" s="663"/>
      <c r="N701" s="663"/>
      <c r="O701" s="663"/>
      <c r="P701" s="663"/>
      <c r="Q701" s="663"/>
      <c r="R701" s="663"/>
      <c r="S701" s="663"/>
      <c r="T701" s="663"/>
      <c r="U701" s="663"/>
      <c r="V701" s="663"/>
      <c r="W701" s="663"/>
      <c r="X701" s="663"/>
      <c r="Y701" s="663"/>
      <c r="Z701" s="663"/>
    </row>
    <row r="702" spans="2:26">
      <c r="B702" s="190"/>
      <c r="D702" s="221"/>
      <c r="F702" s="277"/>
      <c r="I702" s="663"/>
      <c r="J702" s="663"/>
      <c r="K702" s="663"/>
      <c r="L702" s="663"/>
      <c r="M702" s="663"/>
      <c r="N702" s="663"/>
      <c r="O702" s="663"/>
      <c r="P702" s="663"/>
      <c r="Q702" s="663"/>
      <c r="R702" s="663"/>
      <c r="S702" s="663"/>
      <c r="T702" s="663"/>
      <c r="U702" s="663"/>
      <c r="V702" s="663"/>
      <c r="W702" s="663"/>
      <c r="X702" s="663"/>
      <c r="Y702" s="663"/>
      <c r="Z702" s="663"/>
    </row>
    <row r="703" spans="2:26">
      <c r="B703" s="190"/>
      <c r="D703" s="221"/>
      <c r="F703" s="277"/>
      <c r="I703" s="663"/>
      <c r="J703" s="663"/>
      <c r="K703" s="663"/>
      <c r="L703" s="663"/>
      <c r="M703" s="663"/>
      <c r="N703" s="663"/>
      <c r="O703" s="663"/>
      <c r="P703" s="663"/>
      <c r="Q703" s="663"/>
      <c r="R703" s="663"/>
      <c r="S703" s="663"/>
      <c r="T703" s="663"/>
      <c r="U703" s="663"/>
      <c r="V703" s="663"/>
      <c r="W703" s="663"/>
      <c r="X703" s="663"/>
      <c r="Y703" s="663"/>
      <c r="Z703" s="663"/>
    </row>
    <row r="704" spans="2:26">
      <c r="B704" s="190"/>
      <c r="D704" s="221"/>
      <c r="F704" s="277"/>
      <c r="I704" s="663"/>
      <c r="J704" s="663"/>
      <c r="K704" s="663"/>
      <c r="L704" s="663"/>
      <c r="M704" s="663"/>
      <c r="N704" s="663"/>
      <c r="O704" s="663"/>
      <c r="P704" s="663"/>
      <c r="Q704" s="663"/>
      <c r="R704" s="663"/>
      <c r="S704" s="663"/>
      <c r="T704" s="663"/>
      <c r="U704" s="663"/>
      <c r="V704" s="663"/>
      <c r="W704" s="663"/>
      <c r="X704" s="663"/>
      <c r="Y704" s="663"/>
      <c r="Z704" s="663"/>
    </row>
    <row r="705" spans="2:26">
      <c r="B705" s="190"/>
      <c r="D705" s="221"/>
      <c r="F705" s="277"/>
      <c r="I705" s="663"/>
      <c r="J705" s="663"/>
      <c r="K705" s="663"/>
      <c r="L705" s="663"/>
      <c r="M705" s="663"/>
      <c r="N705" s="663"/>
      <c r="O705" s="663"/>
      <c r="P705" s="663"/>
      <c r="Q705" s="663"/>
      <c r="R705" s="663"/>
      <c r="S705" s="663"/>
      <c r="T705" s="663"/>
      <c r="U705" s="663"/>
      <c r="V705" s="663"/>
      <c r="W705" s="663"/>
      <c r="X705" s="663"/>
      <c r="Y705" s="663"/>
      <c r="Z705" s="663"/>
    </row>
    <row r="706" spans="2:26">
      <c r="B706" s="190"/>
      <c r="D706" s="221"/>
      <c r="F706" s="277"/>
      <c r="I706" s="663"/>
      <c r="J706" s="663"/>
      <c r="K706" s="663"/>
      <c r="L706" s="663"/>
      <c r="M706" s="663"/>
      <c r="N706" s="663"/>
      <c r="O706" s="663"/>
      <c r="P706" s="663"/>
      <c r="Q706" s="663"/>
      <c r="R706" s="663"/>
      <c r="S706" s="663"/>
      <c r="T706" s="663"/>
      <c r="U706" s="663"/>
      <c r="V706" s="663"/>
      <c r="W706" s="663"/>
      <c r="X706" s="663"/>
      <c r="Y706" s="663"/>
      <c r="Z706" s="663"/>
    </row>
    <row r="707" spans="2:26">
      <c r="B707" s="190"/>
      <c r="D707" s="221"/>
      <c r="F707" s="277"/>
      <c r="I707" s="663"/>
      <c r="J707" s="663"/>
      <c r="K707" s="663"/>
      <c r="L707" s="663"/>
      <c r="M707" s="663"/>
      <c r="N707" s="663"/>
      <c r="O707" s="663"/>
      <c r="P707" s="663"/>
      <c r="Q707" s="663"/>
      <c r="R707" s="663"/>
      <c r="S707" s="663"/>
      <c r="T707" s="663"/>
      <c r="U707" s="663"/>
      <c r="V707" s="663"/>
      <c r="W707" s="663"/>
      <c r="X707" s="663"/>
      <c r="Y707" s="663"/>
      <c r="Z707" s="663"/>
    </row>
    <row r="708" spans="2:26">
      <c r="B708" s="190"/>
      <c r="D708" s="221"/>
      <c r="F708" s="277"/>
      <c r="I708" s="663"/>
      <c r="J708" s="663"/>
      <c r="K708" s="663"/>
      <c r="L708" s="663"/>
      <c r="M708" s="663"/>
      <c r="N708" s="663"/>
      <c r="O708" s="663"/>
      <c r="P708" s="663"/>
      <c r="Q708" s="663"/>
      <c r="R708" s="663"/>
      <c r="S708" s="663"/>
      <c r="T708" s="663"/>
      <c r="U708" s="663"/>
      <c r="V708" s="663"/>
      <c r="W708" s="663"/>
      <c r="X708" s="663"/>
      <c r="Y708" s="663"/>
      <c r="Z708" s="663"/>
    </row>
    <row r="709" spans="2:26">
      <c r="B709" s="190"/>
      <c r="D709" s="221"/>
      <c r="F709" s="277"/>
      <c r="I709" s="663"/>
      <c r="J709" s="663"/>
      <c r="K709" s="663"/>
      <c r="L709" s="663"/>
      <c r="M709" s="663"/>
      <c r="N709" s="663"/>
      <c r="O709" s="663"/>
      <c r="P709" s="663"/>
      <c r="Q709" s="663"/>
      <c r="R709" s="663"/>
      <c r="S709" s="663"/>
      <c r="T709" s="663"/>
      <c r="U709" s="663"/>
      <c r="V709" s="663"/>
      <c r="W709" s="663"/>
      <c r="X709" s="663"/>
      <c r="Y709" s="663"/>
      <c r="Z709" s="663"/>
    </row>
    <row r="710" spans="2:26">
      <c r="B710" s="190"/>
      <c r="D710" s="221"/>
      <c r="F710" s="277"/>
      <c r="I710" s="663"/>
      <c r="J710" s="663"/>
      <c r="K710" s="663"/>
      <c r="L710" s="663"/>
      <c r="M710" s="663"/>
      <c r="N710" s="663"/>
      <c r="O710" s="663"/>
      <c r="P710" s="663"/>
      <c r="Q710" s="663"/>
      <c r="R710" s="663"/>
      <c r="S710" s="663"/>
      <c r="T710" s="663"/>
      <c r="U710" s="663"/>
      <c r="V710" s="663"/>
      <c r="W710" s="663"/>
      <c r="X710" s="663"/>
      <c r="Y710" s="663"/>
      <c r="Z710" s="663"/>
    </row>
    <row r="711" spans="2:26">
      <c r="B711" s="190"/>
      <c r="D711" s="221"/>
      <c r="F711" s="277"/>
      <c r="I711" s="663"/>
      <c r="J711" s="663"/>
      <c r="K711" s="663"/>
      <c r="L711" s="663"/>
      <c r="M711" s="663"/>
      <c r="N711" s="663"/>
      <c r="O711" s="663"/>
      <c r="P711" s="663"/>
      <c r="Q711" s="663"/>
      <c r="R711" s="663"/>
      <c r="S711" s="663"/>
      <c r="T711" s="663"/>
      <c r="U711" s="663"/>
      <c r="V711" s="663"/>
      <c r="W711" s="663"/>
      <c r="X711" s="663"/>
      <c r="Y711" s="663"/>
      <c r="Z711" s="663"/>
    </row>
    <row r="712" spans="2:26">
      <c r="B712" s="190"/>
      <c r="D712" s="221"/>
      <c r="F712" s="277"/>
      <c r="I712" s="663"/>
      <c r="J712" s="663"/>
      <c r="K712" s="663"/>
      <c r="L712" s="663"/>
      <c r="M712" s="663"/>
      <c r="N712" s="663"/>
      <c r="O712" s="663"/>
      <c r="P712" s="663"/>
      <c r="Q712" s="663"/>
      <c r="R712" s="663"/>
      <c r="S712" s="663"/>
      <c r="T712" s="663"/>
      <c r="U712" s="663"/>
      <c r="V712" s="663"/>
      <c r="W712" s="663"/>
      <c r="X712" s="663"/>
      <c r="Y712" s="663"/>
      <c r="Z712" s="663"/>
    </row>
    <row r="713" spans="2:26">
      <c r="B713" s="190"/>
      <c r="D713" s="221"/>
      <c r="F713" s="277"/>
      <c r="I713" s="663"/>
      <c r="J713" s="663"/>
      <c r="K713" s="663"/>
      <c r="L713" s="663"/>
      <c r="M713" s="663"/>
      <c r="N713" s="663"/>
      <c r="O713" s="663"/>
      <c r="P713" s="663"/>
      <c r="Q713" s="663"/>
      <c r="R713" s="663"/>
      <c r="S713" s="663"/>
      <c r="T713" s="663"/>
      <c r="U713" s="663"/>
      <c r="V713" s="663"/>
      <c r="W713" s="663"/>
      <c r="X713" s="663"/>
      <c r="Y713" s="663"/>
      <c r="Z713" s="663"/>
    </row>
    <row r="714" spans="2:26">
      <c r="B714" s="190"/>
      <c r="D714" s="221"/>
      <c r="F714" s="277"/>
      <c r="I714" s="663"/>
      <c r="J714" s="663"/>
      <c r="K714" s="663"/>
      <c r="L714" s="663"/>
      <c r="M714" s="663"/>
      <c r="N714" s="663"/>
      <c r="O714" s="663"/>
      <c r="P714" s="663"/>
      <c r="Q714" s="663"/>
      <c r="R714" s="663"/>
      <c r="S714" s="663"/>
      <c r="T714" s="663"/>
      <c r="U714" s="663"/>
      <c r="V714" s="663"/>
      <c r="W714" s="663"/>
      <c r="X714" s="663"/>
      <c r="Y714" s="663"/>
      <c r="Z714" s="663"/>
    </row>
    <row r="715" spans="2:26">
      <c r="B715" s="190"/>
      <c r="D715" s="221"/>
      <c r="F715" s="277"/>
      <c r="I715" s="663"/>
      <c r="J715" s="663"/>
      <c r="K715" s="663"/>
      <c r="L715" s="663"/>
      <c r="M715" s="663"/>
      <c r="N715" s="663"/>
      <c r="O715" s="663"/>
      <c r="P715" s="663"/>
      <c r="Q715" s="663"/>
      <c r="R715" s="663"/>
      <c r="S715" s="663"/>
      <c r="T715" s="663"/>
      <c r="U715" s="663"/>
      <c r="V715" s="663"/>
      <c r="W715" s="663"/>
      <c r="X715" s="663"/>
      <c r="Y715" s="663"/>
      <c r="Z715" s="663"/>
    </row>
    <row r="716" spans="2:26">
      <c r="B716" s="190"/>
      <c r="D716" s="221"/>
      <c r="F716" s="277"/>
      <c r="I716" s="663"/>
      <c r="J716" s="663"/>
      <c r="K716" s="663"/>
      <c r="L716" s="663"/>
      <c r="M716" s="663"/>
      <c r="N716" s="663"/>
      <c r="O716" s="663"/>
      <c r="P716" s="663"/>
      <c r="Q716" s="663"/>
      <c r="R716" s="663"/>
      <c r="S716" s="663"/>
      <c r="T716" s="663"/>
      <c r="U716" s="663"/>
      <c r="V716" s="663"/>
      <c r="W716" s="663"/>
      <c r="X716" s="663"/>
      <c r="Y716" s="663"/>
      <c r="Z716" s="663"/>
    </row>
    <row r="717" spans="2:26">
      <c r="B717" s="190"/>
      <c r="D717" s="221"/>
      <c r="F717" s="277"/>
      <c r="I717" s="663"/>
      <c r="J717" s="663"/>
      <c r="K717" s="663"/>
      <c r="L717" s="663"/>
      <c r="M717" s="663"/>
      <c r="N717" s="663"/>
      <c r="O717" s="663"/>
      <c r="P717" s="663"/>
      <c r="Q717" s="663"/>
      <c r="R717" s="663"/>
      <c r="S717" s="663"/>
      <c r="T717" s="663"/>
      <c r="U717" s="663"/>
      <c r="V717" s="663"/>
      <c r="W717" s="663"/>
      <c r="X717" s="663"/>
      <c r="Y717" s="663"/>
      <c r="Z717" s="663"/>
    </row>
    <row r="718" spans="2:26">
      <c r="B718" s="190"/>
      <c r="D718" s="221"/>
      <c r="F718" s="277"/>
      <c r="I718" s="663"/>
      <c r="J718" s="663"/>
      <c r="K718" s="663"/>
      <c r="L718" s="663"/>
      <c r="M718" s="663"/>
      <c r="N718" s="663"/>
      <c r="O718" s="663"/>
      <c r="P718" s="663"/>
      <c r="Q718" s="663"/>
      <c r="R718" s="663"/>
      <c r="S718" s="663"/>
      <c r="T718" s="663"/>
      <c r="U718" s="663"/>
      <c r="V718" s="663"/>
      <c r="W718" s="663"/>
      <c r="X718" s="663"/>
      <c r="Y718" s="663"/>
      <c r="Z718" s="663"/>
    </row>
    <row r="719" spans="2:26">
      <c r="B719" s="190"/>
      <c r="D719" s="221"/>
      <c r="F719" s="277"/>
      <c r="I719" s="663"/>
      <c r="J719" s="663"/>
      <c r="K719" s="663"/>
      <c r="L719" s="663"/>
      <c r="M719" s="663"/>
      <c r="N719" s="663"/>
      <c r="O719" s="663"/>
      <c r="P719" s="663"/>
      <c r="Q719" s="663"/>
      <c r="R719" s="663"/>
      <c r="S719" s="663"/>
      <c r="T719" s="663"/>
      <c r="U719" s="663"/>
      <c r="V719" s="663"/>
      <c r="W719" s="663"/>
      <c r="X719" s="663"/>
      <c r="Y719" s="663"/>
      <c r="Z719" s="663"/>
    </row>
    <row r="720" spans="2:26">
      <c r="B720" s="190"/>
      <c r="D720" s="221"/>
      <c r="F720" s="277"/>
      <c r="I720" s="663"/>
      <c r="J720" s="663"/>
      <c r="K720" s="663"/>
      <c r="L720" s="663"/>
      <c r="M720" s="663"/>
      <c r="N720" s="663"/>
      <c r="O720" s="663"/>
      <c r="P720" s="663"/>
      <c r="Q720" s="663"/>
      <c r="R720" s="663"/>
      <c r="S720" s="663"/>
      <c r="T720" s="663"/>
      <c r="U720" s="663"/>
      <c r="V720" s="663"/>
      <c r="W720" s="663"/>
      <c r="X720" s="663"/>
      <c r="Y720" s="663"/>
      <c r="Z720" s="663"/>
    </row>
    <row r="721" spans="2:26">
      <c r="B721" s="190"/>
      <c r="D721" s="221"/>
      <c r="F721" s="277"/>
      <c r="I721" s="663"/>
      <c r="J721" s="663"/>
      <c r="K721" s="663"/>
      <c r="L721" s="663"/>
      <c r="M721" s="663"/>
      <c r="N721" s="663"/>
      <c r="O721" s="663"/>
      <c r="P721" s="663"/>
      <c r="Q721" s="663"/>
      <c r="R721" s="663"/>
      <c r="S721" s="663"/>
      <c r="T721" s="663"/>
      <c r="U721" s="663"/>
      <c r="V721" s="663"/>
      <c r="W721" s="663"/>
      <c r="X721" s="663"/>
      <c r="Y721" s="663"/>
      <c r="Z721" s="663"/>
    </row>
    <row r="722" spans="2:26">
      <c r="B722" s="190"/>
      <c r="D722" s="221"/>
      <c r="F722" s="277"/>
      <c r="I722" s="663"/>
      <c r="J722" s="663"/>
      <c r="K722" s="663"/>
      <c r="L722" s="663"/>
      <c r="M722" s="663"/>
      <c r="N722" s="663"/>
      <c r="O722" s="663"/>
      <c r="P722" s="663"/>
      <c r="Q722" s="663"/>
      <c r="R722" s="663"/>
      <c r="S722" s="663"/>
      <c r="T722" s="663"/>
      <c r="U722" s="663"/>
      <c r="V722" s="663"/>
      <c r="W722" s="663"/>
      <c r="X722" s="663"/>
      <c r="Y722" s="663"/>
      <c r="Z722" s="663"/>
    </row>
    <row r="723" spans="2:26">
      <c r="B723" s="190"/>
      <c r="D723" s="221"/>
      <c r="F723" s="277"/>
      <c r="I723" s="663"/>
      <c r="J723" s="663"/>
      <c r="K723" s="663"/>
      <c r="L723" s="663"/>
      <c r="M723" s="663"/>
      <c r="N723" s="663"/>
      <c r="O723" s="663"/>
      <c r="P723" s="663"/>
      <c r="Q723" s="663"/>
      <c r="R723" s="663"/>
      <c r="S723" s="663"/>
      <c r="T723" s="663"/>
      <c r="U723" s="663"/>
      <c r="V723" s="663"/>
      <c r="W723" s="663"/>
      <c r="X723" s="663"/>
      <c r="Y723" s="663"/>
      <c r="Z723" s="663"/>
    </row>
    <row r="724" spans="2:26">
      <c r="B724" s="190"/>
      <c r="D724" s="221"/>
      <c r="F724" s="277"/>
      <c r="I724" s="663"/>
      <c r="J724" s="663"/>
      <c r="K724" s="663"/>
      <c r="L724" s="663"/>
      <c r="M724" s="663"/>
      <c r="N724" s="663"/>
      <c r="O724" s="663"/>
      <c r="P724" s="663"/>
      <c r="Q724" s="663"/>
      <c r="R724" s="663"/>
      <c r="S724" s="663"/>
      <c r="T724" s="663"/>
      <c r="U724" s="663"/>
      <c r="V724" s="663"/>
      <c r="W724" s="663"/>
      <c r="X724" s="663"/>
      <c r="Y724" s="663"/>
      <c r="Z724" s="663"/>
    </row>
    <row r="725" spans="2:26">
      <c r="B725" s="190"/>
      <c r="D725" s="221"/>
      <c r="F725" s="277"/>
      <c r="I725" s="663"/>
      <c r="J725" s="663"/>
      <c r="K725" s="663"/>
      <c r="L725" s="663"/>
      <c r="M725" s="663"/>
      <c r="N725" s="663"/>
      <c r="O725" s="663"/>
      <c r="P725" s="663"/>
      <c r="Q725" s="663"/>
      <c r="R725" s="663"/>
      <c r="S725" s="663"/>
      <c r="T725" s="663"/>
      <c r="U725" s="663"/>
      <c r="V725" s="663"/>
      <c r="W725" s="663"/>
      <c r="X725" s="663"/>
      <c r="Y725" s="663"/>
      <c r="Z725" s="663"/>
    </row>
    <row r="726" spans="2:26">
      <c r="B726" s="190"/>
      <c r="D726" s="221"/>
      <c r="F726" s="277"/>
      <c r="I726" s="663"/>
      <c r="J726" s="663"/>
      <c r="K726" s="663"/>
      <c r="L726" s="663"/>
      <c r="M726" s="663"/>
      <c r="N726" s="663"/>
      <c r="O726" s="663"/>
      <c r="P726" s="663"/>
      <c r="Q726" s="663"/>
      <c r="R726" s="663"/>
      <c r="S726" s="663"/>
      <c r="T726" s="663"/>
      <c r="U726" s="663"/>
      <c r="V726" s="663"/>
      <c r="W726" s="663"/>
      <c r="X726" s="663"/>
      <c r="Y726" s="663"/>
      <c r="Z726" s="663"/>
    </row>
    <row r="727" spans="2:26">
      <c r="B727" s="190"/>
      <c r="D727" s="221"/>
      <c r="F727" s="277"/>
      <c r="I727" s="663"/>
      <c r="J727" s="663"/>
      <c r="K727" s="663"/>
      <c r="L727" s="663"/>
      <c r="M727" s="663"/>
      <c r="N727" s="663"/>
      <c r="O727" s="663"/>
      <c r="P727" s="663"/>
      <c r="Q727" s="663"/>
      <c r="R727" s="663"/>
      <c r="S727" s="663"/>
      <c r="T727" s="663"/>
      <c r="U727" s="663"/>
      <c r="V727" s="663"/>
      <c r="W727" s="663"/>
      <c r="X727" s="663"/>
      <c r="Y727" s="663"/>
      <c r="Z727" s="663"/>
    </row>
    <row r="728" spans="2:26">
      <c r="B728" s="190"/>
      <c r="D728" s="221"/>
      <c r="F728" s="277"/>
      <c r="I728" s="663"/>
      <c r="J728" s="663"/>
      <c r="K728" s="663"/>
      <c r="L728" s="663"/>
      <c r="M728" s="663"/>
      <c r="N728" s="663"/>
      <c r="O728" s="663"/>
      <c r="P728" s="663"/>
      <c r="Q728" s="663"/>
      <c r="R728" s="663"/>
      <c r="S728" s="663"/>
      <c r="T728" s="663"/>
      <c r="U728" s="663"/>
      <c r="V728" s="663"/>
      <c r="W728" s="663"/>
      <c r="X728" s="663"/>
      <c r="Y728" s="663"/>
      <c r="Z728" s="663"/>
    </row>
    <row r="729" spans="2:26">
      <c r="B729" s="190"/>
      <c r="D729" s="221"/>
      <c r="F729" s="277"/>
      <c r="I729" s="663"/>
      <c r="J729" s="663"/>
      <c r="K729" s="663"/>
      <c r="L729" s="663"/>
      <c r="M729" s="663"/>
      <c r="N729" s="663"/>
      <c r="O729" s="663"/>
      <c r="P729" s="663"/>
      <c r="Q729" s="663"/>
      <c r="R729" s="663"/>
      <c r="S729" s="663"/>
      <c r="T729" s="663"/>
      <c r="U729" s="663"/>
      <c r="V729" s="663"/>
      <c r="W729" s="663"/>
      <c r="X729" s="663"/>
      <c r="Y729" s="663"/>
      <c r="Z729" s="663"/>
    </row>
    <row r="730" spans="2:26">
      <c r="B730" s="190"/>
      <c r="D730" s="221"/>
      <c r="F730" s="277"/>
      <c r="I730" s="663"/>
      <c r="J730" s="663"/>
      <c r="K730" s="663"/>
      <c r="L730" s="663"/>
      <c r="M730" s="663"/>
      <c r="N730" s="663"/>
      <c r="O730" s="663"/>
      <c r="P730" s="663"/>
      <c r="Q730" s="663"/>
      <c r="R730" s="663"/>
      <c r="S730" s="663"/>
      <c r="T730" s="663"/>
      <c r="U730" s="663"/>
      <c r="V730" s="663"/>
      <c r="W730" s="663"/>
      <c r="X730" s="663"/>
      <c r="Y730" s="663"/>
      <c r="Z730" s="663"/>
    </row>
    <row r="731" spans="2:26">
      <c r="B731" s="190"/>
      <c r="D731" s="221"/>
      <c r="F731" s="277"/>
      <c r="I731" s="663"/>
      <c r="J731" s="663"/>
      <c r="K731" s="663"/>
      <c r="L731" s="663"/>
      <c r="M731" s="663"/>
      <c r="N731" s="663"/>
      <c r="O731" s="663"/>
      <c r="P731" s="663"/>
      <c r="Q731" s="663"/>
      <c r="R731" s="663"/>
      <c r="S731" s="663"/>
      <c r="T731" s="663"/>
      <c r="U731" s="663"/>
      <c r="V731" s="663"/>
      <c r="W731" s="663"/>
      <c r="X731" s="663"/>
      <c r="Y731" s="663"/>
      <c r="Z731" s="663"/>
    </row>
    <row r="732" spans="2:26">
      <c r="B732" s="190"/>
      <c r="D732" s="221"/>
      <c r="F732" s="277"/>
      <c r="I732" s="663"/>
      <c r="J732" s="663"/>
      <c r="K732" s="663"/>
      <c r="L732" s="663"/>
      <c r="M732" s="663"/>
      <c r="N732" s="663"/>
      <c r="O732" s="663"/>
      <c r="P732" s="663"/>
      <c r="Q732" s="663"/>
      <c r="R732" s="663"/>
      <c r="S732" s="663"/>
      <c r="T732" s="663"/>
      <c r="U732" s="663"/>
      <c r="V732" s="663"/>
      <c r="W732" s="663"/>
      <c r="X732" s="663"/>
      <c r="Y732" s="663"/>
      <c r="Z732" s="663"/>
    </row>
    <row r="733" spans="2:26">
      <c r="B733" s="190"/>
      <c r="D733" s="221"/>
      <c r="F733" s="277"/>
      <c r="I733" s="663"/>
      <c r="J733" s="663"/>
      <c r="K733" s="663"/>
      <c r="L733" s="663"/>
      <c r="M733" s="663"/>
      <c r="N733" s="663"/>
      <c r="O733" s="663"/>
      <c r="P733" s="663"/>
      <c r="Q733" s="663"/>
      <c r="R733" s="663"/>
      <c r="S733" s="663"/>
      <c r="T733" s="663"/>
      <c r="U733" s="663"/>
      <c r="V733" s="663"/>
      <c r="W733" s="663"/>
      <c r="X733" s="663"/>
      <c r="Y733" s="663"/>
      <c r="Z733" s="663"/>
    </row>
    <row r="734" spans="2:26">
      <c r="B734" s="190"/>
      <c r="D734" s="221"/>
      <c r="F734" s="277"/>
      <c r="I734" s="663"/>
      <c r="J734" s="663"/>
      <c r="K734" s="663"/>
      <c r="L734" s="663"/>
      <c r="M734" s="663"/>
      <c r="N734" s="663"/>
      <c r="O734" s="663"/>
      <c r="P734" s="663"/>
      <c r="Q734" s="663"/>
      <c r="R734" s="663"/>
      <c r="S734" s="663"/>
      <c r="T734" s="663"/>
      <c r="U734" s="663"/>
      <c r="V734" s="663"/>
      <c r="W734" s="663"/>
      <c r="X734" s="663"/>
      <c r="Y734" s="663"/>
      <c r="Z734" s="663"/>
    </row>
    <row r="735" spans="2:26">
      <c r="B735" s="190"/>
      <c r="D735" s="221"/>
      <c r="F735" s="277"/>
      <c r="I735" s="663"/>
      <c r="J735" s="663"/>
      <c r="K735" s="663"/>
      <c r="L735" s="663"/>
      <c r="M735" s="663"/>
      <c r="N735" s="663"/>
      <c r="O735" s="663"/>
      <c r="P735" s="663"/>
      <c r="Q735" s="663"/>
      <c r="R735" s="663"/>
      <c r="S735" s="663"/>
      <c r="T735" s="663"/>
      <c r="U735" s="663"/>
      <c r="V735" s="663"/>
      <c r="W735" s="663"/>
      <c r="X735" s="663"/>
      <c r="Y735" s="663"/>
      <c r="Z735" s="663"/>
    </row>
    <row r="736" spans="2:26">
      <c r="B736" s="190"/>
      <c r="D736" s="221"/>
      <c r="F736" s="277"/>
      <c r="I736" s="663"/>
      <c r="J736" s="663"/>
      <c r="K736" s="663"/>
      <c r="L736" s="663"/>
      <c r="M736" s="663"/>
      <c r="N736" s="663"/>
      <c r="O736" s="663"/>
      <c r="P736" s="663"/>
      <c r="Q736" s="663"/>
      <c r="R736" s="663"/>
      <c r="S736" s="663"/>
      <c r="T736" s="663"/>
      <c r="U736" s="663"/>
      <c r="V736" s="663"/>
      <c r="W736" s="663"/>
      <c r="X736" s="663"/>
      <c r="Y736" s="663"/>
      <c r="Z736" s="663"/>
    </row>
    <row r="737" spans="2:26">
      <c r="B737" s="190"/>
      <c r="D737" s="221"/>
      <c r="F737" s="277"/>
      <c r="I737" s="663"/>
      <c r="J737" s="663"/>
      <c r="K737" s="663"/>
      <c r="L737" s="663"/>
      <c r="M737" s="663"/>
      <c r="N737" s="663"/>
      <c r="O737" s="663"/>
      <c r="P737" s="663"/>
      <c r="Q737" s="663"/>
      <c r="R737" s="663"/>
      <c r="S737" s="663"/>
      <c r="T737" s="663"/>
      <c r="U737" s="663"/>
      <c r="V737" s="663"/>
      <c r="W737" s="663"/>
      <c r="X737" s="663"/>
      <c r="Y737" s="663"/>
      <c r="Z737" s="663"/>
    </row>
    <row r="738" spans="2:26">
      <c r="B738" s="190"/>
      <c r="D738" s="221"/>
      <c r="F738" s="277"/>
      <c r="I738" s="663"/>
      <c r="J738" s="663"/>
      <c r="K738" s="663"/>
      <c r="L738" s="663"/>
      <c r="M738" s="663"/>
      <c r="N738" s="663"/>
      <c r="O738" s="663"/>
      <c r="P738" s="663"/>
      <c r="Q738" s="663"/>
      <c r="R738" s="663"/>
      <c r="S738" s="663"/>
      <c r="T738" s="663"/>
      <c r="U738" s="663"/>
      <c r="V738" s="663"/>
      <c r="W738" s="663"/>
      <c r="X738" s="663"/>
      <c r="Y738" s="663"/>
      <c r="Z738" s="663"/>
    </row>
    <row r="739" spans="2:26">
      <c r="B739" s="190"/>
      <c r="D739" s="221"/>
      <c r="F739" s="277"/>
      <c r="I739" s="663"/>
      <c r="J739" s="663"/>
      <c r="K739" s="663"/>
      <c r="L739" s="663"/>
      <c r="M739" s="663"/>
      <c r="N739" s="663"/>
      <c r="O739" s="663"/>
      <c r="P739" s="663"/>
      <c r="Q739" s="663"/>
      <c r="R739" s="663"/>
      <c r="S739" s="663"/>
      <c r="T739" s="663"/>
      <c r="U739" s="663"/>
      <c r="V739" s="663"/>
      <c r="W739" s="663"/>
      <c r="X739" s="663"/>
      <c r="Y739" s="663"/>
      <c r="Z739" s="663"/>
    </row>
    <row r="740" spans="2:26">
      <c r="B740" s="190"/>
      <c r="D740" s="221"/>
      <c r="F740" s="277"/>
      <c r="I740" s="663"/>
      <c r="J740" s="663"/>
      <c r="K740" s="663"/>
      <c r="L740" s="663"/>
      <c r="M740" s="663"/>
      <c r="N740" s="663"/>
      <c r="O740" s="663"/>
      <c r="P740" s="663"/>
      <c r="Q740" s="663"/>
      <c r="R740" s="663"/>
      <c r="S740" s="663"/>
      <c r="T740" s="663"/>
      <c r="U740" s="663"/>
      <c r="V740" s="663"/>
      <c r="W740" s="663"/>
      <c r="X740" s="663"/>
      <c r="Y740" s="663"/>
      <c r="Z740" s="663"/>
    </row>
    <row r="741" spans="2:26">
      <c r="B741" s="190"/>
      <c r="D741" s="221"/>
      <c r="F741" s="277"/>
      <c r="I741" s="663"/>
      <c r="J741" s="663"/>
      <c r="K741" s="663"/>
      <c r="L741" s="663"/>
      <c r="M741" s="663"/>
      <c r="N741" s="663"/>
      <c r="O741" s="663"/>
      <c r="P741" s="663"/>
      <c r="Q741" s="663"/>
      <c r="R741" s="663"/>
      <c r="S741" s="663"/>
      <c r="T741" s="663"/>
      <c r="U741" s="663"/>
      <c r="V741" s="663"/>
      <c r="W741" s="663"/>
      <c r="X741" s="663"/>
      <c r="Y741" s="663"/>
      <c r="Z741" s="663"/>
    </row>
    <row r="742" spans="2:26">
      <c r="B742" s="190"/>
      <c r="D742" s="221"/>
      <c r="F742" s="277"/>
      <c r="I742" s="663"/>
      <c r="J742" s="663"/>
      <c r="K742" s="663"/>
      <c r="L742" s="663"/>
      <c r="M742" s="663"/>
      <c r="N742" s="663"/>
      <c r="O742" s="663"/>
      <c r="P742" s="663"/>
      <c r="Q742" s="663"/>
      <c r="R742" s="663"/>
      <c r="S742" s="663"/>
      <c r="T742" s="663"/>
      <c r="U742" s="663"/>
      <c r="V742" s="663"/>
      <c r="W742" s="663"/>
      <c r="X742" s="663"/>
      <c r="Y742" s="663"/>
      <c r="Z742" s="663"/>
    </row>
    <row r="743" spans="2:26">
      <c r="B743" s="190"/>
      <c r="D743" s="221"/>
      <c r="F743" s="277"/>
      <c r="I743" s="663"/>
      <c r="J743" s="663"/>
      <c r="K743" s="663"/>
      <c r="L743" s="663"/>
      <c r="M743" s="663"/>
      <c r="N743" s="663"/>
      <c r="O743" s="663"/>
      <c r="P743" s="663"/>
      <c r="Q743" s="663"/>
      <c r="R743" s="663"/>
      <c r="S743" s="663"/>
      <c r="T743" s="663"/>
      <c r="U743" s="663"/>
      <c r="V743" s="663"/>
      <c r="W743" s="663"/>
      <c r="X743" s="663"/>
      <c r="Y743" s="663"/>
      <c r="Z743" s="663"/>
    </row>
    <row r="744" spans="2:26">
      <c r="B744" s="190"/>
      <c r="D744" s="221"/>
      <c r="F744" s="277"/>
      <c r="I744" s="663"/>
      <c r="J744" s="663"/>
      <c r="K744" s="663"/>
      <c r="L744" s="663"/>
      <c r="M744" s="663"/>
      <c r="N744" s="663"/>
      <c r="O744" s="663"/>
      <c r="P744" s="663"/>
      <c r="Q744" s="663"/>
      <c r="R744" s="663"/>
      <c r="S744" s="663"/>
      <c r="T744" s="663"/>
      <c r="U744" s="663"/>
      <c r="V744" s="663"/>
      <c r="W744" s="663"/>
      <c r="X744" s="663"/>
      <c r="Y744" s="663"/>
      <c r="Z744" s="663"/>
    </row>
    <row r="745" spans="2:26">
      <c r="B745" s="190"/>
      <c r="D745" s="221"/>
      <c r="F745" s="277"/>
      <c r="I745" s="663"/>
      <c r="J745" s="663"/>
      <c r="K745" s="663"/>
      <c r="L745" s="663"/>
      <c r="M745" s="663"/>
      <c r="N745" s="663"/>
      <c r="O745" s="663"/>
      <c r="P745" s="663"/>
      <c r="Q745" s="663"/>
      <c r="R745" s="663"/>
      <c r="S745" s="663"/>
      <c r="T745" s="663"/>
      <c r="U745" s="663"/>
      <c r="V745" s="663"/>
      <c r="W745" s="663"/>
      <c r="X745" s="663"/>
      <c r="Y745" s="663"/>
      <c r="Z745" s="663"/>
    </row>
    <row r="746" spans="2:26">
      <c r="B746" s="190"/>
      <c r="D746" s="221"/>
      <c r="F746" s="277"/>
      <c r="I746" s="663"/>
      <c r="J746" s="663"/>
      <c r="K746" s="663"/>
      <c r="L746" s="663"/>
      <c r="M746" s="663"/>
      <c r="N746" s="663"/>
      <c r="O746" s="663"/>
      <c r="P746" s="663"/>
      <c r="Q746" s="663"/>
      <c r="R746" s="663"/>
      <c r="S746" s="663"/>
      <c r="T746" s="663"/>
      <c r="U746" s="663"/>
      <c r="V746" s="663"/>
      <c r="W746" s="663"/>
      <c r="X746" s="663"/>
      <c r="Y746" s="663"/>
      <c r="Z746" s="663"/>
    </row>
    <row r="747" spans="2:26">
      <c r="B747" s="190"/>
      <c r="D747" s="221"/>
      <c r="F747" s="277"/>
      <c r="I747" s="663"/>
      <c r="J747" s="663"/>
      <c r="K747" s="663"/>
      <c r="L747" s="663"/>
      <c r="M747" s="663"/>
      <c r="N747" s="663"/>
      <c r="O747" s="663"/>
      <c r="P747" s="663"/>
      <c r="Q747" s="663"/>
      <c r="R747" s="663"/>
      <c r="S747" s="663"/>
      <c r="T747" s="663"/>
      <c r="U747" s="663"/>
      <c r="V747" s="663"/>
      <c r="W747" s="663"/>
      <c r="X747" s="663"/>
      <c r="Y747" s="663"/>
      <c r="Z747" s="663"/>
    </row>
    <row r="748" spans="2:26">
      <c r="B748" s="190"/>
      <c r="D748" s="221"/>
      <c r="F748" s="277"/>
      <c r="I748" s="663"/>
      <c r="J748" s="663"/>
      <c r="K748" s="663"/>
      <c r="L748" s="663"/>
      <c r="M748" s="663"/>
      <c r="N748" s="663"/>
      <c r="O748" s="663"/>
      <c r="P748" s="663"/>
      <c r="Q748" s="663"/>
      <c r="R748" s="663"/>
      <c r="S748" s="663"/>
      <c r="T748" s="663"/>
      <c r="U748" s="663"/>
      <c r="V748" s="663"/>
      <c r="W748" s="663"/>
      <c r="X748" s="663"/>
      <c r="Y748" s="663"/>
      <c r="Z748" s="663"/>
    </row>
    <row r="749" spans="2:26">
      <c r="B749" s="190"/>
      <c r="D749" s="221"/>
      <c r="F749" s="277"/>
      <c r="I749" s="663"/>
      <c r="J749" s="663"/>
      <c r="K749" s="663"/>
      <c r="L749" s="663"/>
      <c r="M749" s="663"/>
      <c r="N749" s="663"/>
      <c r="O749" s="663"/>
      <c r="P749" s="663"/>
      <c r="Q749" s="663"/>
      <c r="R749" s="663"/>
      <c r="S749" s="663"/>
      <c r="T749" s="663"/>
      <c r="U749" s="663"/>
      <c r="V749" s="663"/>
      <c r="W749" s="663"/>
      <c r="X749" s="663"/>
      <c r="Y749" s="663"/>
      <c r="Z749" s="663"/>
    </row>
    <row r="750" spans="2:26">
      <c r="B750" s="190"/>
      <c r="D750" s="221"/>
      <c r="F750" s="277"/>
      <c r="I750" s="663"/>
      <c r="J750" s="663"/>
      <c r="K750" s="663"/>
      <c r="L750" s="663"/>
      <c r="M750" s="663"/>
      <c r="N750" s="663"/>
      <c r="O750" s="663"/>
      <c r="P750" s="663"/>
      <c r="Q750" s="663"/>
      <c r="R750" s="663"/>
      <c r="S750" s="663"/>
      <c r="T750" s="663"/>
      <c r="U750" s="663"/>
      <c r="V750" s="663"/>
      <c r="W750" s="663"/>
      <c r="X750" s="663"/>
      <c r="Y750" s="663"/>
      <c r="Z750" s="663"/>
    </row>
    <row r="751" spans="2:26">
      <c r="B751" s="190"/>
      <c r="D751" s="221"/>
      <c r="F751" s="277"/>
      <c r="I751" s="663"/>
      <c r="J751" s="663"/>
      <c r="K751" s="663"/>
      <c r="L751" s="663"/>
      <c r="M751" s="663"/>
      <c r="N751" s="663"/>
      <c r="O751" s="663"/>
      <c r="P751" s="663"/>
      <c r="Q751" s="663"/>
      <c r="R751" s="663"/>
      <c r="S751" s="663"/>
      <c r="T751" s="663"/>
      <c r="U751" s="663"/>
      <c r="V751" s="663"/>
      <c r="W751" s="663"/>
      <c r="X751" s="663"/>
      <c r="Y751" s="663"/>
      <c r="Z751" s="663"/>
    </row>
    <row r="752" spans="2:26">
      <c r="B752" s="190"/>
      <c r="D752" s="221"/>
      <c r="F752" s="277"/>
      <c r="I752" s="663"/>
      <c r="J752" s="663"/>
      <c r="K752" s="663"/>
      <c r="L752" s="663"/>
      <c r="M752" s="663"/>
      <c r="N752" s="663"/>
      <c r="O752" s="663"/>
      <c r="P752" s="663"/>
      <c r="Q752" s="663"/>
      <c r="R752" s="663"/>
      <c r="S752" s="663"/>
      <c r="T752" s="663"/>
      <c r="U752" s="663"/>
      <c r="V752" s="663"/>
      <c r="W752" s="663"/>
      <c r="X752" s="663"/>
      <c r="Y752" s="663"/>
      <c r="Z752" s="663"/>
    </row>
    <row r="753" spans="2:26">
      <c r="B753" s="190"/>
      <c r="D753" s="221"/>
      <c r="F753" s="277"/>
      <c r="I753" s="663"/>
      <c r="J753" s="663"/>
      <c r="K753" s="663"/>
      <c r="L753" s="663"/>
      <c r="M753" s="663"/>
      <c r="N753" s="663"/>
      <c r="O753" s="663"/>
      <c r="P753" s="663"/>
      <c r="Q753" s="663"/>
      <c r="R753" s="663"/>
      <c r="S753" s="663"/>
      <c r="T753" s="663"/>
      <c r="U753" s="663"/>
      <c r="V753" s="663"/>
      <c r="W753" s="663"/>
      <c r="X753" s="663"/>
      <c r="Y753" s="663"/>
      <c r="Z753" s="663"/>
    </row>
    <row r="754" spans="2:26">
      <c r="B754" s="190"/>
      <c r="D754" s="221"/>
      <c r="F754" s="277"/>
      <c r="I754" s="663"/>
      <c r="J754" s="663"/>
      <c r="K754" s="663"/>
      <c r="L754" s="663"/>
      <c r="M754" s="663"/>
      <c r="N754" s="663"/>
      <c r="O754" s="663"/>
      <c r="P754" s="663"/>
      <c r="Q754" s="663"/>
      <c r="R754" s="663"/>
      <c r="S754" s="663"/>
      <c r="T754" s="663"/>
      <c r="U754" s="663"/>
      <c r="V754" s="663"/>
      <c r="W754" s="663"/>
      <c r="X754" s="663"/>
      <c r="Y754" s="663"/>
      <c r="Z754" s="663"/>
    </row>
    <row r="755" spans="2:26">
      <c r="B755" s="190"/>
      <c r="D755" s="221"/>
      <c r="F755" s="277"/>
      <c r="I755" s="663"/>
      <c r="J755" s="663"/>
      <c r="K755" s="663"/>
      <c r="L755" s="663"/>
      <c r="M755" s="663"/>
      <c r="N755" s="663"/>
      <c r="O755" s="663"/>
      <c r="P755" s="663"/>
      <c r="Q755" s="663"/>
      <c r="R755" s="663"/>
      <c r="S755" s="663"/>
      <c r="T755" s="663"/>
      <c r="U755" s="663"/>
      <c r="V755" s="663"/>
      <c r="W755" s="663"/>
      <c r="X755" s="663"/>
      <c r="Y755" s="663"/>
      <c r="Z755" s="663"/>
    </row>
    <row r="756" spans="2:26">
      <c r="B756" s="190"/>
      <c r="D756" s="221"/>
      <c r="F756" s="277"/>
      <c r="I756" s="663"/>
      <c r="J756" s="663"/>
      <c r="K756" s="663"/>
      <c r="L756" s="663"/>
      <c r="M756" s="663"/>
      <c r="N756" s="663"/>
      <c r="O756" s="663"/>
      <c r="P756" s="663"/>
      <c r="Q756" s="663"/>
      <c r="R756" s="663"/>
      <c r="S756" s="663"/>
      <c r="T756" s="663"/>
      <c r="U756" s="663"/>
      <c r="V756" s="663"/>
      <c r="W756" s="663"/>
      <c r="X756" s="663"/>
      <c r="Y756" s="663"/>
      <c r="Z756" s="663"/>
    </row>
    <row r="757" spans="2:26">
      <c r="B757" s="190"/>
      <c r="D757" s="221"/>
      <c r="F757" s="277"/>
      <c r="I757" s="663"/>
      <c r="J757" s="663"/>
      <c r="K757" s="663"/>
      <c r="L757" s="663"/>
      <c r="M757" s="663"/>
      <c r="N757" s="663"/>
      <c r="O757" s="663"/>
      <c r="P757" s="663"/>
      <c r="Q757" s="663"/>
      <c r="R757" s="663"/>
      <c r="S757" s="663"/>
      <c r="T757" s="663"/>
      <c r="U757" s="663"/>
      <c r="V757" s="663"/>
      <c r="W757" s="663"/>
      <c r="X757" s="663"/>
      <c r="Y757" s="663"/>
      <c r="Z757" s="663"/>
    </row>
    <row r="758" spans="2:26">
      <c r="B758" s="190"/>
      <c r="D758" s="221"/>
      <c r="F758" s="277"/>
      <c r="I758" s="663"/>
      <c r="J758" s="663"/>
      <c r="K758" s="663"/>
      <c r="L758" s="663"/>
      <c r="M758" s="663"/>
      <c r="N758" s="663"/>
      <c r="O758" s="663"/>
      <c r="P758" s="663"/>
      <c r="Q758" s="663"/>
      <c r="R758" s="663"/>
      <c r="S758" s="663"/>
      <c r="T758" s="663"/>
      <c r="U758" s="663"/>
      <c r="V758" s="663"/>
      <c r="W758" s="663"/>
      <c r="X758" s="663"/>
      <c r="Y758" s="663"/>
      <c r="Z758" s="663"/>
    </row>
    <row r="759" spans="2:26">
      <c r="B759" s="190"/>
      <c r="D759" s="221"/>
      <c r="F759" s="277"/>
      <c r="I759" s="663"/>
      <c r="J759" s="663"/>
      <c r="K759" s="663"/>
      <c r="L759" s="663"/>
      <c r="M759" s="663"/>
      <c r="N759" s="663"/>
      <c r="O759" s="663"/>
      <c r="P759" s="663"/>
      <c r="Q759" s="663"/>
      <c r="R759" s="663"/>
      <c r="S759" s="663"/>
      <c r="T759" s="663"/>
      <c r="U759" s="663"/>
      <c r="V759" s="663"/>
      <c r="W759" s="663"/>
      <c r="X759" s="663"/>
      <c r="Y759" s="663"/>
      <c r="Z759" s="663"/>
    </row>
    <row r="760" spans="2:26">
      <c r="B760" s="190"/>
      <c r="D760" s="221"/>
      <c r="F760" s="277"/>
      <c r="I760" s="663"/>
      <c r="J760" s="663"/>
      <c r="K760" s="663"/>
      <c r="L760" s="663"/>
      <c r="M760" s="663"/>
      <c r="N760" s="663"/>
      <c r="O760" s="663"/>
      <c r="P760" s="663"/>
      <c r="Q760" s="663"/>
      <c r="R760" s="663"/>
      <c r="S760" s="663"/>
      <c r="T760" s="663"/>
      <c r="U760" s="663"/>
      <c r="V760" s="663"/>
      <c r="W760" s="663"/>
      <c r="X760" s="663"/>
      <c r="Y760" s="663"/>
      <c r="Z760" s="663"/>
    </row>
    <row r="761" spans="2:26">
      <c r="B761" s="190"/>
      <c r="D761" s="221"/>
      <c r="F761" s="277"/>
      <c r="I761" s="663"/>
      <c r="J761" s="663"/>
      <c r="K761" s="663"/>
      <c r="L761" s="663"/>
      <c r="M761" s="663"/>
      <c r="N761" s="663"/>
      <c r="O761" s="663"/>
      <c r="P761" s="663"/>
      <c r="Q761" s="663"/>
      <c r="R761" s="663"/>
      <c r="S761" s="663"/>
      <c r="T761" s="663"/>
      <c r="U761" s="663"/>
      <c r="V761" s="663"/>
      <c r="W761" s="663"/>
      <c r="X761" s="663"/>
      <c r="Y761" s="663"/>
      <c r="Z761" s="663"/>
    </row>
    <row r="762" spans="2:26">
      <c r="B762" s="190"/>
      <c r="D762" s="221"/>
      <c r="F762" s="277"/>
      <c r="I762" s="663"/>
      <c r="J762" s="663"/>
      <c r="K762" s="663"/>
      <c r="L762" s="663"/>
      <c r="M762" s="663"/>
      <c r="N762" s="663"/>
      <c r="O762" s="663"/>
      <c r="P762" s="663"/>
      <c r="Q762" s="663"/>
      <c r="R762" s="663"/>
      <c r="S762" s="663"/>
      <c r="T762" s="663"/>
      <c r="U762" s="663"/>
      <c r="V762" s="663"/>
      <c r="W762" s="663"/>
      <c r="X762" s="663"/>
      <c r="Y762" s="663"/>
      <c r="Z762" s="663"/>
    </row>
    <row r="763" spans="2:26">
      <c r="B763" s="190"/>
      <c r="D763" s="221"/>
      <c r="F763" s="277"/>
      <c r="I763" s="663"/>
      <c r="J763" s="663"/>
      <c r="K763" s="663"/>
      <c r="L763" s="663"/>
      <c r="M763" s="663"/>
      <c r="N763" s="663"/>
      <c r="O763" s="663"/>
      <c r="P763" s="663"/>
      <c r="Q763" s="663"/>
      <c r="R763" s="663"/>
      <c r="S763" s="663"/>
      <c r="T763" s="663"/>
      <c r="U763" s="663"/>
      <c r="V763" s="663"/>
      <c r="W763" s="663"/>
      <c r="X763" s="663"/>
      <c r="Y763" s="663"/>
      <c r="Z763" s="663"/>
    </row>
    <row r="764" spans="2:26">
      <c r="B764" s="190"/>
      <c r="D764" s="221"/>
      <c r="F764" s="277"/>
      <c r="I764" s="663"/>
      <c r="J764" s="663"/>
      <c r="K764" s="663"/>
      <c r="L764" s="663"/>
      <c r="M764" s="663"/>
      <c r="N764" s="663"/>
      <c r="O764" s="663"/>
      <c r="P764" s="663"/>
      <c r="Q764" s="663"/>
      <c r="R764" s="663"/>
      <c r="S764" s="663"/>
      <c r="T764" s="663"/>
      <c r="U764" s="663"/>
      <c r="V764" s="663"/>
      <c r="W764" s="663"/>
      <c r="X764" s="663"/>
      <c r="Y764" s="663"/>
      <c r="Z764" s="663"/>
    </row>
    <row r="765" spans="2:26">
      <c r="B765" s="190"/>
      <c r="D765" s="221"/>
      <c r="F765" s="277"/>
      <c r="I765" s="663"/>
      <c r="J765" s="663"/>
      <c r="K765" s="663"/>
      <c r="L765" s="663"/>
      <c r="M765" s="663"/>
      <c r="N765" s="663"/>
      <c r="O765" s="663"/>
      <c r="P765" s="663"/>
      <c r="Q765" s="663"/>
      <c r="R765" s="663"/>
      <c r="S765" s="663"/>
      <c r="T765" s="663"/>
      <c r="U765" s="663"/>
      <c r="V765" s="663"/>
      <c r="W765" s="663"/>
      <c r="X765" s="663"/>
      <c r="Y765" s="663"/>
      <c r="Z765" s="663"/>
    </row>
    <row r="766" spans="2:26">
      <c r="B766" s="190"/>
      <c r="D766" s="221"/>
      <c r="F766" s="277"/>
      <c r="I766" s="663"/>
      <c r="J766" s="663"/>
      <c r="K766" s="663"/>
      <c r="L766" s="663"/>
      <c r="M766" s="663"/>
      <c r="N766" s="663"/>
      <c r="O766" s="663"/>
      <c r="P766" s="663"/>
      <c r="Q766" s="663"/>
      <c r="R766" s="663"/>
      <c r="S766" s="663"/>
      <c r="T766" s="663"/>
      <c r="U766" s="663"/>
      <c r="V766" s="663"/>
      <c r="W766" s="663"/>
      <c r="X766" s="663"/>
      <c r="Y766" s="663"/>
      <c r="Z766" s="663"/>
    </row>
    <row r="767" spans="2:26">
      <c r="B767" s="190"/>
      <c r="D767" s="221"/>
      <c r="F767" s="277"/>
      <c r="I767" s="663"/>
      <c r="J767" s="663"/>
      <c r="K767" s="663"/>
      <c r="L767" s="663"/>
      <c r="M767" s="663"/>
      <c r="N767" s="663"/>
      <c r="O767" s="663"/>
      <c r="P767" s="663"/>
      <c r="Q767" s="663"/>
      <c r="R767" s="663"/>
      <c r="S767" s="663"/>
      <c r="T767" s="663"/>
      <c r="U767" s="663"/>
      <c r="V767" s="663"/>
      <c r="W767" s="663"/>
      <c r="X767" s="663"/>
      <c r="Y767" s="663"/>
      <c r="Z767" s="663"/>
    </row>
    <row r="768" spans="2:26">
      <c r="B768" s="190"/>
      <c r="D768" s="221"/>
      <c r="F768" s="277"/>
      <c r="I768" s="663"/>
      <c r="J768" s="663"/>
      <c r="K768" s="663"/>
      <c r="L768" s="663"/>
      <c r="M768" s="663"/>
      <c r="N768" s="663"/>
      <c r="O768" s="663"/>
      <c r="P768" s="663"/>
      <c r="Q768" s="663"/>
      <c r="R768" s="663"/>
      <c r="S768" s="663"/>
      <c r="T768" s="663"/>
      <c r="U768" s="663"/>
      <c r="V768" s="663"/>
      <c r="W768" s="663"/>
      <c r="X768" s="663"/>
      <c r="Y768" s="663"/>
      <c r="Z768" s="663"/>
    </row>
    <row r="769" spans="2:26">
      <c r="B769" s="190"/>
      <c r="D769" s="221"/>
      <c r="F769" s="277"/>
      <c r="I769" s="663"/>
      <c r="J769" s="663"/>
      <c r="K769" s="663"/>
      <c r="L769" s="663"/>
      <c r="M769" s="663"/>
      <c r="N769" s="663"/>
      <c r="O769" s="663"/>
      <c r="P769" s="663"/>
      <c r="Q769" s="663"/>
      <c r="R769" s="663"/>
      <c r="S769" s="663"/>
      <c r="T769" s="663"/>
      <c r="U769" s="663"/>
      <c r="V769" s="663"/>
      <c r="W769" s="663"/>
      <c r="X769" s="663"/>
      <c r="Y769" s="663"/>
      <c r="Z769" s="663"/>
    </row>
    <row r="770" spans="2:26">
      <c r="B770" s="190"/>
      <c r="D770" s="221"/>
      <c r="F770" s="277"/>
      <c r="I770" s="663"/>
      <c r="J770" s="663"/>
      <c r="K770" s="663"/>
      <c r="L770" s="663"/>
      <c r="M770" s="663"/>
      <c r="N770" s="663"/>
      <c r="O770" s="663"/>
      <c r="P770" s="663"/>
      <c r="Q770" s="663"/>
      <c r="R770" s="663"/>
      <c r="S770" s="663"/>
      <c r="T770" s="663"/>
      <c r="U770" s="663"/>
      <c r="V770" s="663"/>
      <c r="W770" s="663"/>
      <c r="X770" s="663"/>
      <c r="Y770" s="663"/>
      <c r="Z770" s="663"/>
    </row>
    <row r="771" spans="2:26">
      <c r="B771" s="190"/>
      <c r="D771" s="221"/>
      <c r="F771" s="277"/>
      <c r="I771" s="663"/>
      <c r="J771" s="663"/>
      <c r="K771" s="663"/>
      <c r="L771" s="663"/>
      <c r="M771" s="663"/>
      <c r="N771" s="663"/>
      <c r="O771" s="663"/>
      <c r="P771" s="663"/>
      <c r="Q771" s="663"/>
      <c r="R771" s="663"/>
      <c r="S771" s="663"/>
      <c r="T771" s="663"/>
      <c r="U771" s="663"/>
      <c r="V771" s="663"/>
      <c r="W771" s="663"/>
      <c r="X771" s="663"/>
      <c r="Y771" s="663"/>
      <c r="Z771" s="663"/>
    </row>
    <row r="772" spans="2:26">
      <c r="B772" s="190"/>
      <c r="D772" s="221"/>
      <c r="F772" s="277"/>
      <c r="I772" s="663"/>
      <c r="J772" s="663"/>
      <c r="K772" s="663"/>
      <c r="L772" s="663"/>
      <c r="M772" s="663"/>
      <c r="N772" s="663"/>
      <c r="O772" s="663"/>
      <c r="P772" s="663"/>
      <c r="Q772" s="663"/>
      <c r="R772" s="663"/>
      <c r="S772" s="663"/>
      <c r="T772" s="663"/>
      <c r="U772" s="663"/>
      <c r="V772" s="663"/>
      <c r="W772" s="663"/>
      <c r="X772" s="663"/>
      <c r="Y772" s="663"/>
      <c r="Z772" s="663"/>
    </row>
    <row r="773" spans="2:26">
      <c r="B773" s="190"/>
      <c r="D773" s="221"/>
      <c r="F773" s="277"/>
      <c r="I773" s="663"/>
      <c r="J773" s="663"/>
      <c r="K773" s="663"/>
      <c r="L773" s="663"/>
      <c r="M773" s="663"/>
      <c r="N773" s="663"/>
      <c r="O773" s="663"/>
      <c r="P773" s="663"/>
      <c r="Q773" s="663"/>
      <c r="R773" s="663"/>
      <c r="S773" s="663"/>
      <c r="T773" s="663"/>
      <c r="U773" s="663"/>
      <c r="V773" s="663"/>
      <c r="W773" s="663"/>
      <c r="X773" s="663"/>
      <c r="Y773" s="663"/>
      <c r="Z773" s="663"/>
    </row>
    <row r="774" spans="2:26">
      <c r="B774" s="190"/>
      <c r="D774" s="221"/>
      <c r="F774" s="277"/>
      <c r="I774" s="663"/>
      <c r="J774" s="663"/>
      <c r="K774" s="663"/>
      <c r="L774" s="663"/>
      <c r="M774" s="663"/>
      <c r="N774" s="663"/>
      <c r="O774" s="663"/>
      <c r="P774" s="663"/>
      <c r="Q774" s="663"/>
      <c r="R774" s="663"/>
      <c r="S774" s="663"/>
      <c r="T774" s="663"/>
      <c r="U774" s="663"/>
      <c r="V774" s="663"/>
      <c r="W774" s="663"/>
      <c r="X774" s="663"/>
      <c r="Y774" s="663"/>
      <c r="Z774" s="663"/>
    </row>
    <row r="775" spans="2:26">
      <c r="B775" s="190"/>
      <c r="D775" s="221"/>
      <c r="F775" s="277"/>
      <c r="I775" s="663"/>
      <c r="J775" s="663"/>
      <c r="K775" s="663"/>
      <c r="L775" s="663"/>
      <c r="M775" s="663"/>
      <c r="N775" s="663"/>
      <c r="O775" s="663"/>
      <c r="P775" s="663"/>
      <c r="Q775" s="663"/>
      <c r="R775" s="663"/>
      <c r="S775" s="663"/>
      <c r="T775" s="663"/>
      <c r="U775" s="663"/>
      <c r="V775" s="663"/>
      <c r="W775" s="663"/>
      <c r="X775" s="663"/>
      <c r="Y775" s="663"/>
      <c r="Z775" s="663"/>
    </row>
    <row r="776" spans="2:26">
      <c r="B776" s="190"/>
      <c r="D776" s="221"/>
      <c r="F776" s="277"/>
      <c r="I776" s="663"/>
      <c r="J776" s="663"/>
      <c r="K776" s="663"/>
      <c r="L776" s="663"/>
      <c r="M776" s="663"/>
      <c r="N776" s="663"/>
      <c r="O776" s="663"/>
      <c r="P776" s="663"/>
      <c r="Q776" s="663"/>
      <c r="R776" s="663"/>
      <c r="S776" s="663"/>
      <c r="T776" s="663"/>
      <c r="U776" s="663"/>
      <c r="V776" s="663"/>
      <c r="W776" s="663"/>
      <c r="X776" s="663"/>
      <c r="Y776" s="663"/>
      <c r="Z776" s="663"/>
    </row>
    <row r="777" spans="2:26">
      <c r="B777" s="190"/>
      <c r="D777" s="221"/>
      <c r="F777" s="277"/>
      <c r="I777" s="663"/>
      <c r="J777" s="663"/>
      <c r="K777" s="663"/>
      <c r="L777" s="663"/>
      <c r="M777" s="663"/>
      <c r="N777" s="663"/>
      <c r="O777" s="663"/>
      <c r="P777" s="663"/>
      <c r="Q777" s="663"/>
      <c r="R777" s="663"/>
      <c r="S777" s="663"/>
      <c r="T777" s="663"/>
      <c r="U777" s="663"/>
      <c r="V777" s="663"/>
      <c r="W777" s="663"/>
      <c r="X777" s="663"/>
      <c r="Y777" s="663"/>
      <c r="Z777" s="663"/>
    </row>
    <row r="778" spans="2:26">
      <c r="B778" s="190"/>
      <c r="D778" s="221"/>
      <c r="F778" s="277"/>
      <c r="I778" s="663"/>
      <c r="J778" s="663"/>
      <c r="K778" s="663"/>
      <c r="L778" s="663"/>
      <c r="M778" s="663"/>
      <c r="N778" s="663"/>
      <c r="O778" s="663"/>
      <c r="P778" s="663"/>
      <c r="Q778" s="663"/>
      <c r="R778" s="663"/>
      <c r="S778" s="663"/>
      <c r="T778" s="663"/>
      <c r="U778" s="663"/>
      <c r="V778" s="663"/>
      <c r="W778" s="663"/>
      <c r="X778" s="663"/>
      <c r="Y778" s="663"/>
      <c r="Z778" s="663"/>
    </row>
    <row r="779" spans="2:26">
      <c r="B779" s="190"/>
      <c r="D779" s="221"/>
      <c r="F779" s="277"/>
      <c r="I779" s="663"/>
      <c r="J779" s="663"/>
      <c r="K779" s="663"/>
      <c r="L779" s="663"/>
      <c r="M779" s="663"/>
      <c r="N779" s="663"/>
      <c r="O779" s="663"/>
      <c r="P779" s="663"/>
      <c r="Q779" s="663"/>
      <c r="R779" s="663"/>
      <c r="S779" s="663"/>
      <c r="T779" s="663"/>
      <c r="U779" s="663"/>
      <c r="V779" s="663"/>
      <c r="W779" s="663"/>
      <c r="X779" s="663"/>
      <c r="Y779" s="663"/>
      <c r="Z779" s="663"/>
    </row>
    <row r="780" spans="2:26">
      <c r="B780" s="190"/>
      <c r="D780" s="221"/>
      <c r="F780" s="277"/>
      <c r="I780" s="663"/>
      <c r="J780" s="663"/>
      <c r="K780" s="663"/>
      <c r="L780" s="663"/>
      <c r="M780" s="663"/>
      <c r="N780" s="663"/>
      <c r="O780" s="663"/>
      <c r="P780" s="663"/>
      <c r="Q780" s="663"/>
      <c r="R780" s="663"/>
      <c r="S780" s="663"/>
      <c r="T780" s="663"/>
      <c r="U780" s="663"/>
      <c r="V780" s="663"/>
      <c r="W780" s="663"/>
      <c r="X780" s="663"/>
      <c r="Y780" s="663"/>
      <c r="Z780" s="663"/>
    </row>
    <row r="781" spans="2:26">
      <c r="B781" s="190"/>
      <c r="D781" s="221"/>
      <c r="F781" s="277"/>
      <c r="I781" s="663"/>
      <c r="J781" s="663"/>
      <c r="K781" s="663"/>
      <c r="L781" s="663"/>
      <c r="M781" s="663"/>
      <c r="N781" s="663"/>
      <c r="O781" s="663"/>
      <c r="P781" s="663"/>
      <c r="Q781" s="663"/>
      <c r="R781" s="663"/>
      <c r="S781" s="663"/>
      <c r="T781" s="663"/>
      <c r="U781" s="663"/>
      <c r="V781" s="663"/>
      <c r="W781" s="663"/>
      <c r="X781" s="663"/>
      <c r="Y781" s="663"/>
      <c r="Z781" s="663"/>
    </row>
    <row r="782" spans="2:26">
      <c r="B782" s="190"/>
      <c r="D782" s="221"/>
      <c r="F782" s="277"/>
      <c r="I782" s="663"/>
      <c r="J782" s="663"/>
      <c r="K782" s="663"/>
      <c r="L782" s="663"/>
      <c r="M782" s="663"/>
      <c r="N782" s="663"/>
      <c r="O782" s="663"/>
      <c r="P782" s="663"/>
      <c r="Q782" s="663"/>
      <c r="R782" s="663"/>
      <c r="S782" s="663"/>
      <c r="T782" s="663"/>
      <c r="U782" s="663"/>
      <c r="V782" s="663"/>
      <c r="W782" s="663"/>
      <c r="X782" s="663"/>
      <c r="Y782" s="663"/>
      <c r="Z782" s="663"/>
    </row>
    <row r="783" spans="2:26">
      <c r="B783" s="190"/>
      <c r="D783" s="221"/>
      <c r="F783" s="277"/>
      <c r="I783" s="663"/>
      <c r="J783" s="663"/>
      <c r="K783" s="663"/>
      <c r="L783" s="663"/>
      <c r="M783" s="663"/>
      <c r="N783" s="663"/>
      <c r="O783" s="663"/>
      <c r="P783" s="663"/>
      <c r="Q783" s="663"/>
      <c r="R783" s="663"/>
      <c r="S783" s="663"/>
      <c r="T783" s="663"/>
      <c r="U783" s="663"/>
      <c r="V783" s="663"/>
      <c r="W783" s="663"/>
      <c r="X783" s="663"/>
      <c r="Y783" s="663"/>
      <c r="Z783" s="663"/>
    </row>
    <row r="784" spans="2:26">
      <c r="B784" s="190"/>
      <c r="D784" s="221"/>
      <c r="F784" s="277"/>
      <c r="I784" s="663"/>
      <c r="J784" s="663"/>
      <c r="K784" s="663"/>
      <c r="L784" s="663"/>
      <c r="M784" s="663"/>
      <c r="N784" s="663"/>
      <c r="O784" s="663"/>
      <c r="P784" s="663"/>
      <c r="Q784" s="663"/>
      <c r="R784" s="663"/>
      <c r="S784" s="663"/>
      <c r="T784" s="663"/>
      <c r="U784" s="663"/>
      <c r="V784" s="663"/>
      <c r="W784" s="663"/>
      <c r="X784" s="663"/>
      <c r="Y784" s="663"/>
      <c r="Z784" s="663"/>
    </row>
    <row r="785" spans="2:26">
      <c r="B785" s="190"/>
      <c r="D785" s="221"/>
      <c r="F785" s="277"/>
      <c r="I785" s="663"/>
      <c r="J785" s="663"/>
      <c r="K785" s="663"/>
      <c r="L785" s="663"/>
      <c r="M785" s="663"/>
      <c r="N785" s="663"/>
      <c r="O785" s="663"/>
      <c r="P785" s="663"/>
      <c r="Q785" s="663"/>
      <c r="R785" s="663"/>
      <c r="S785" s="663"/>
      <c r="T785" s="663"/>
      <c r="U785" s="663"/>
      <c r="V785" s="663"/>
      <c r="W785" s="663"/>
      <c r="X785" s="663"/>
      <c r="Y785" s="663"/>
      <c r="Z785" s="663"/>
    </row>
    <row r="786" spans="2:26">
      <c r="B786" s="190"/>
      <c r="D786" s="221"/>
      <c r="F786" s="277"/>
      <c r="I786" s="663"/>
      <c r="J786" s="663"/>
      <c r="K786" s="663"/>
      <c r="L786" s="663"/>
      <c r="M786" s="663"/>
      <c r="N786" s="663"/>
      <c r="O786" s="663"/>
      <c r="P786" s="663"/>
      <c r="Q786" s="663"/>
      <c r="R786" s="663"/>
      <c r="S786" s="663"/>
      <c r="T786" s="663"/>
      <c r="U786" s="663"/>
      <c r="V786" s="663"/>
      <c r="W786" s="663"/>
      <c r="X786" s="663"/>
      <c r="Y786" s="663"/>
      <c r="Z786" s="663"/>
    </row>
    <row r="787" spans="2:26">
      <c r="B787" s="190"/>
      <c r="D787" s="221"/>
      <c r="F787" s="277"/>
      <c r="I787" s="663"/>
      <c r="J787" s="663"/>
      <c r="K787" s="663"/>
      <c r="L787" s="663"/>
      <c r="M787" s="663"/>
      <c r="N787" s="663"/>
      <c r="O787" s="663"/>
      <c r="P787" s="663"/>
      <c r="Q787" s="663"/>
      <c r="R787" s="663"/>
      <c r="S787" s="663"/>
      <c r="T787" s="663"/>
      <c r="U787" s="663"/>
      <c r="V787" s="663"/>
      <c r="W787" s="663"/>
      <c r="X787" s="663"/>
      <c r="Y787" s="663"/>
      <c r="Z787" s="663"/>
    </row>
    <row r="788" spans="2:26">
      <c r="B788" s="190"/>
      <c r="D788" s="221"/>
      <c r="F788" s="277"/>
      <c r="I788" s="663"/>
      <c r="J788" s="663"/>
      <c r="K788" s="663"/>
      <c r="L788" s="663"/>
      <c r="M788" s="663"/>
      <c r="N788" s="663"/>
      <c r="O788" s="663"/>
      <c r="P788" s="663"/>
      <c r="Q788" s="663"/>
      <c r="R788" s="663"/>
      <c r="S788" s="663"/>
      <c r="T788" s="663"/>
      <c r="U788" s="663"/>
      <c r="V788" s="663"/>
      <c r="W788" s="663"/>
      <c r="X788" s="663"/>
      <c r="Y788" s="663"/>
      <c r="Z788" s="663"/>
    </row>
    <row r="789" spans="2:26">
      <c r="B789" s="190"/>
      <c r="D789" s="221"/>
      <c r="F789" s="277"/>
      <c r="I789" s="663"/>
      <c r="J789" s="663"/>
      <c r="K789" s="663"/>
      <c r="L789" s="663"/>
      <c r="M789" s="663"/>
      <c r="N789" s="663"/>
      <c r="O789" s="663"/>
      <c r="P789" s="663"/>
      <c r="Q789" s="663"/>
      <c r="R789" s="663"/>
      <c r="S789" s="663"/>
      <c r="T789" s="663"/>
      <c r="U789" s="663"/>
      <c r="V789" s="663"/>
      <c r="W789" s="663"/>
      <c r="X789" s="663"/>
      <c r="Y789" s="663"/>
      <c r="Z789" s="663"/>
    </row>
    <row r="790" spans="2:26">
      <c r="B790" s="190"/>
      <c r="D790" s="221"/>
      <c r="F790" s="277"/>
      <c r="I790" s="663"/>
      <c r="J790" s="663"/>
      <c r="K790" s="663"/>
      <c r="L790" s="663"/>
      <c r="M790" s="663"/>
      <c r="N790" s="663"/>
      <c r="O790" s="663"/>
      <c r="P790" s="663"/>
      <c r="Q790" s="663"/>
      <c r="R790" s="663"/>
      <c r="S790" s="663"/>
      <c r="T790" s="663"/>
      <c r="U790" s="663"/>
      <c r="V790" s="663"/>
      <c r="W790" s="663"/>
      <c r="X790" s="663"/>
      <c r="Y790" s="663"/>
      <c r="Z790" s="663"/>
    </row>
    <row r="791" spans="2:26">
      <c r="B791" s="190"/>
      <c r="D791" s="221"/>
      <c r="F791" s="277"/>
      <c r="I791" s="663"/>
      <c r="J791" s="663"/>
      <c r="K791" s="663"/>
      <c r="L791" s="663"/>
      <c r="M791" s="663"/>
      <c r="N791" s="663"/>
      <c r="O791" s="663"/>
      <c r="P791" s="663"/>
      <c r="Q791" s="663"/>
      <c r="R791" s="663"/>
      <c r="S791" s="663"/>
      <c r="T791" s="663"/>
      <c r="U791" s="663"/>
      <c r="V791" s="663"/>
      <c r="W791" s="663"/>
      <c r="X791" s="663"/>
      <c r="Y791" s="663"/>
      <c r="Z791" s="663"/>
    </row>
    <row r="792" spans="2:26">
      <c r="B792" s="190"/>
      <c r="D792" s="221"/>
      <c r="F792" s="277"/>
      <c r="I792" s="663"/>
      <c r="J792" s="663"/>
      <c r="K792" s="663"/>
      <c r="L792" s="663"/>
      <c r="M792" s="663"/>
      <c r="N792" s="663"/>
      <c r="O792" s="663"/>
      <c r="P792" s="663"/>
      <c r="Q792" s="663"/>
      <c r="R792" s="663"/>
      <c r="S792" s="663"/>
      <c r="T792" s="663"/>
      <c r="U792" s="663"/>
      <c r="V792" s="663"/>
      <c r="W792" s="663"/>
      <c r="X792" s="663"/>
      <c r="Y792" s="663"/>
      <c r="Z792" s="663"/>
    </row>
    <row r="793" spans="2:26">
      <c r="B793" s="190"/>
      <c r="D793" s="221"/>
      <c r="F793" s="277"/>
      <c r="I793" s="663"/>
      <c r="J793" s="663"/>
      <c r="K793" s="663"/>
      <c r="L793" s="663"/>
      <c r="M793" s="663"/>
      <c r="N793" s="663"/>
      <c r="O793" s="663"/>
      <c r="P793" s="663"/>
      <c r="Q793" s="663"/>
      <c r="R793" s="663"/>
      <c r="S793" s="663"/>
      <c r="T793" s="663"/>
      <c r="U793" s="663"/>
      <c r="V793" s="663"/>
      <c r="W793" s="663"/>
      <c r="X793" s="663"/>
      <c r="Y793" s="663"/>
      <c r="Z793" s="663"/>
    </row>
    <row r="794" spans="2:26">
      <c r="B794" s="190"/>
      <c r="D794" s="221"/>
      <c r="F794" s="277"/>
      <c r="I794" s="663"/>
      <c r="J794" s="663"/>
      <c r="K794" s="663"/>
      <c r="L794" s="663"/>
      <c r="M794" s="663"/>
      <c r="N794" s="663"/>
      <c r="O794" s="663"/>
      <c r="P794" s="663"/>
      <c r="Q794" s="663"/>
      <c r="R794" s="663"/>
      <c r="S794" s="663"/>
      <c r="T794" s="663"/>
      <c r="U794" s="663"/>
      <c r="V794" s="663"/>
      <c r="W794" s="663"/>
      <c r="X794" s="663"/>
      <c r="Y794" s="663"/>
      <c r="Z794" s="663"/>
    </row>
    <row r="795" spans="2:26">
      <c r="B795" s="190"/>
      <c r="D795" s="221"/>
      <c r="F795" s="277"/>
      <c r="I795" s="663"/>
      <c r="J795" s="663"/>
      <c r="K795" s="663"/>
      <c r="L795" s="663"/>
      <c r="M795" s="663"/>
      <c r="N795" s="663"/>
      <c r="O795" s="663"/>
      <c r="P795" s="663"/>
      <c r="Q795" s="663"/>
      <c r="R795" s="663"/>
      <c r="S795" s="663"/>
      <c r="T795" s="663"/>
      <c r="U795" s="663"/>
      <c r="V795" s="663"/>
      <c r="W795" s="663"/>
      <c r="X795" s="663"/>
      <c r="Y795" s="663"/>
      <c r="Z795" s="663"/>
    </row>
    <row r="796" spans="2:26">
      <c r="B796" s="190"/>
      <c r="D796" s="221"/>
      <c r="F796" s="277"/>
      <c r="I796" s="663"/>
      <c r="J796" s="663"/>
      <c r="K796" s="663"/>
      <c r="L796" s="663"/>
      <c r="M796" s="663"/>
      <c r="N796" s="663"/>
      <c r="O796" s="663"/>
      <c r="P796" s="663"/>
      <c r="Q796" s="663"/>
      <c r="R796" s="663"/>
      <c r="S796" s="663"/>
      <c r="T796" s="663"/>
      <c r="U796" s="663"/>
      <c r="V796" s="663"/>
      <c r="W796" s="663"/>
      <c r="X796" s="663"/>
      <c r="Y796" s="663"/>
      <c r="Z796" s="663"/>
    </row>
    <row r="797" spans="2:26">
      <c r="B797" s="190"/>
      <c r="D797" s="221"/>
      <c r="F797" s="277"/>
      <c r="I797" s="663"/>
      <c r="J797" s="663"/>
      <c r="K797" s="663"/>
      <c r="L797" s="663"/>
      <c r="M797" s="663"/>
      <c r="N797" s="663"/>
      <c r="O797" s="663"/>
      <c r="P797" s="663"/>
      <c r="Q797" s="663"/>
      <c r="R797" s="663"/>
      <c r="S797" s="663"/>
      <c r="T797" s="663"/>
      <c r="U797" s="663"/>
      <c r="V797" s="663"/>
      <c r="W797" s="663"/>
      <c r="X797" s="663"/>
      <c r="Y797" s="663"/>
      <c r="Z797" s="663"/>
    </row>
    <row r="798" spans="2:26">
      <c r="B798" s="190"/>
      <c r="D798" s="221"/>
      <c r="F798" s="277"/>
      <c r="I798" s="663"/>
      <c r="J798" s="663"/>
      <c r="K798" s="663"/>
      <c r="L798" s="663"/>
      <c r="M798" s="663"/>
      <c r="N798" s="663"/>
      <c r="O798" s="663"/>
      <c r="P798" s="663"/>
      <c r="Q798" s="663"/>
      <c r="R798" s="663"/>
      <c r="S798" s="663"/>
      <c r="T798" s="663"/>
      <c r="U798" s="663"/>
      <c r="V798" s="663"/>
      <c r="W798" s="663"/>
      <c r="X798" s="663"/>
      <c r="Y798" s="663"/>
      <c r="Z798" s="663"/>
    </row>
    <row r="799" spans="2:26">
      <c r="B799" s="190"/>
      <c r="D799" s="221"/>
      <c r="F799" s="277"/>
      <c r="I799" s="663"/>
      <c r="J799" s="663"/>
      <c r="K799" s="663"/>
      <c r="L799" s="663"/>
      <c r="M799" s="663"/>
      <c r="N799" s="663"/>
      <c r="O799" s="663"/>
      <c r="P799" s="663"/>
      <c r="Q799" s="663"/>
      <c r="R799" s="663"/>
      <c r="S799" s="663"/>
      <c r="T799" s="663"/>
      <c r="U799" s="663"/>
      <c r="V799" s="663"/>
      <c r="W799" s="663"/>
      <c r="X799" s="663"/>
      <c r="Y799" s="663"/>
      <c r="Z799" s="663"/>
    </row>
    <row r="800" spans="2:26">
      <c r="B800" s="190"/>
      <c r="D800" s="221"/>
      <c r="F800" s="277"/>
      <c r="I800" s="663"/>
      <c r="J800" s="663"/>
      <c r="K800" s="663"/>
      <c r="L800" s="663"/>
      <c r="M800" s="663"/>
      <c r="N800" s="663"/>
      <c r="O800" s="663"/>
      <c r="P800" s="663"/>
      <c r="Q800" s="663"/>
      <c r="R800" s="663"/>
      <c r="S800" s="663"/>
      <c r="T800" s="663"/>
      <c r="U800" s="663"/>
      <c r="V800" s="663"/>
      <c r="W800" s="663"/>
      <c r="X800" s="663"/>
      <c r="Y800" s="663"/>
      <c r="Z800" s="663"/>
    </row>
    <row r="801" spans="2:26">
      <c r="B801" s="190"/>
      <c r="D801" s="221"/>
      <c r="F801" s="277"/>
      <c r="I801" s="663"/>
      <c r="J801" s="663"/>
      <c r="K801" s="663"/>
      <c r="L801" s="663"/>
      <c r="M801" s="663"/>
      <c r="N801" s="663"/>
      <c r="O801" s="663"/>
      <c r="P801" s="663"/>
      <c r="Q801" s="663"/>
      <c r="R801" s="663"/>
      <c r="S801" s="663"/>
      <c r="T801" s="663"/>
      <c r="U801" s="663"/>
      <c r="V801" s="663"/>
      <c r="W801" s="663"/>
      <c r="X801" s="663"/>
      <c r="Y801" s="663"/>
      <c r="Z801" s="663"/>
    </row>
    <row r="802" spans="2:26">
      <c r="B802" s="190"/>
      <c r="D802" s="221"/>
      <c r="F802" s="277"/>
      <c r="I802" s="663"/>
      <c r="J802" s="663"/>
      <c r="K802" s="663"/>
      <c r="L802" s="663"/>
      <c r="M802" s="663"/>
      <c r="N802" s="663"/>
      <c r="O802" s="663"/>
      <c r="P802" s="663"/>
      <c r="Q802" s="663"/>
      <c r="R802" s="663"/>
      <c r="S802" s="663"/>
      <c r="T802" s="663"/>
      <c r="U802" s="663"/>
      <c r="V802" s="663"/>
      <c r="W802" s="663"/>
      <c r="X802" s="663"/>
      <c r="Y802" s="663"/>
      <c r="Z802" s="663"/>
    </row>
    <row r="803" spans="2:26">
      <c r="I803" s="663"/>
      <c r="J803" s="663"/>
      <c r="K803" s="663"/>
      <c r="L803" s="663"/>
      <c r="M803" s="663"/>
      <c r="N803" s="663"/>
      <c r="O803" s="663"/>
      <c r="P803" s="663"/>
      <c r="Q803" s="663"/>
      <c r="R803" s="663"/>
      <c r="S803" s="663"/>
      <c r="T803" s="663"/>
      <c r="U803" s="663"/>
      <c r="V803" s="663"/>
      <c r="W803" s="663"/>
      <c r="X803" s="663"/>
      <c r="Y803" s="663"/>
      <c r="Z803" s="663"/>
    </row>
    <row r="804" spans="2:26">
      <c r="I804" s="663"/>
      <c r="J804" s="663"/>
      <c r="K804" s="663"/>
      <c r="L804" s="663"/>
      <c r="M804" s="663"/>
      <c r="N804" s="663"/>
      <c r="O804" s="663"/>
      <c r="P804" s="663"/>
      <c r="Q804" s="663"/>
      <c r="R804" s="663"/>
      <c r="S804" s="663"/>
      <c r="T804" s="663"/>
      <c r="U804" s="663"/>
      <c r="V804" s="663"/>
      <c r="W804" s="663"/>
      <c r="X804" s="663"/>
      <c r="Y804" s="663"/>
      <c r="Z804" s="663"/>
    </row>
    <row r="805" spans="2:26">
      <c r="I805" s="663"/>
      <c r="J805" s="663"/>
      <c r="K805" s="663"/>
      <c r="L805" s="663"/>
      <c r="M805" s="663"/>
      <c r="N805" s="663"/>
      <c r="O805" s="663"/>
      <c r="P805" s="663"/>
      <c r="Q805" s="663"/>
      <c r="R805" s="663"/>
      <c r="S805" s="663"/>
      <c r="T805" s="663"/>
      <c r="U805" s="663"/>
      <c r="V805" s="663"/>
      <c r="W805" s="663"/>
      <c r="X805" s="663"/>
      <c r="Y805" s="663"/>
      <c r="Z805" s="663"/>
    </row>
    <row r="806" spans="2:26">
      <c r="I806" s="663"/>
      <c r="J806" s="663"/>
      <c r="K806" s="663"/>
      <c r="L806" s="663"/>
      <c r="M806" s="663"/>
      <c r="N806" s="663"/>
      <c r="O806" s="663"/>
      <c r="P806" s="663"/>
      <c r="Q806" s="663"/>
      <c r="R806" s="663"/>
      <c r="S806" s="663"/>
      <c r="T806" s="663"/>
      <c r="U806" s="663"/>
      <c r="V806" s="663"/>
      <c r="W806" s="663"/>
      <c r="X806" s="663"/>
      <c r="Y806" s="663"/>
      <c r="Z806" s="663"/>
    </row>
    <row r="807" spans="2:26">
      <c r="I807" s="663"/>
      <c r="J807" s="663"/>
      <c r="K807" s="663"/>
      <c r="L807" s="663"/>
      <c r="M807" s="663"/>
      <c r="N807" s="663"/>
      <c r="O807" s="663"/>
      <c r="P807" s="663"/>
      <c r="Q807" s="663"/>
      <c r="R807" s="663"/>
      <c r="S807" s="663"/>
      <c r="T807" s="663"/>
      <c r="U807" s="663"/>
      <c r="V807" s="663"/>
      <c r="W807" s="663"/>
      <c r="X807" s="663"/>
      <c r="Y807" s="663"/>
      <c r="Z807" s="663"/>
    </row>
    <row r="808" spans="2:26">
      <c r="I808" s="663"/>
      <c r="J808" s="663"/>
      <c r="K808" s="663"/>
      <c r="L808" s="663"/>
      <c r="M808" s="663"/>
      <c r="N808" s="663"/>
      <c r="O808" s="663"/>
      <c r="P808" s="663"/>
      <c r="Q808" s="663"/>
      <c r="R808" s="663"/>
      <c r="S808" s="663"/>
      <c r="T808" s="663"/>
      <c r="U808" s="663"/>
      <c r="V808" s="663"/>
      <c r="W808" s="663"/>
      <c r="X808" s="663"/>
      <c r="Y808" s="663"/>
      <c r="Z808" s="663"/>
    </row>
    <row r="809" spans="2:26">
      <c r="I809" s="663"/>
      <c r="J809" s="663"/>
      <c r="K809" s="663"/>
      <c r="L809" s="663"/>
      <c r="M809" s="663"/>
      <c r="N809" s="663"/>
      <c r="O809" s="663"/>
      <c r="P809" s="663"/>
      <c r="Q809" s="663"/>
      <c r="R809" s="663"/>
      <c r="S809" s="663"/>
      <c r="T809" s="663"/>
      <c r="U809" s="663"/>
      <c r="V809" s="663"/>
      <c r="W809" s="663"/>
      <c r="X809" s="663"/>
      <c r="Y809" s="663"/>
      <c r="Z809" s="663"/>
    </row>
    <row r="810" spans="2:26">
      <c r="I810" s="663"/>
      <c r="J810" s="663"/>
      <c r="K810" s="663"/>
      <c r="L810" s="663"/>
      <c r="M810" s="663"/>
      <c r="N810" s="663"/>
      <c r="O810" s="663"/>
      <c r="P810" s="663"/>
      <c r="Q810" s="663"/>
      <c r="R810" s="663"/>
      <c r="S810" s="663"/>
      <c r="T810" s="663"/>
      <c r="U810" s="663"/>
      <c r="V810" s="663"/>
      <c r="W810" s="663"/>
      <c r="X810" s="663"/>
      <c r="Y810" s="663"/>
      <c r="Z810" s="663"/>
    </row>
    <row r="811" spans="2:26">
      <c r="I811" s="663"/>
      <c r="J811" s="663"/>
      <c r="K811" s="663"/>
      <c r="L811" s="663"/>
      <c r="M811" s="663"/>
      <c r="N811" s="663"/>
      <c r="O811" s="663"/>
      <c r="P811" s="663"/>
      <c r="Q811" s="663"/>
      <c r="R811" s="663"/>
      <c r="S811" s="663"/>
      <c r="T811" s="663"/>
      <c r="U811" s="663"/>
      <c r="V811" s="663"/>
      <c r="W811" s="663"/>
      <c r="X811" s="663"/>
      <c r="Y811" s="663"/>
      <c r="Z811" s="663"/>
    </row>
    <row r="812" spans="2:26">
      <c r="I812" s="663"/>
      <c r="J812" s="663"/>
      <c r="K812" s="663"/>
      <c r="L812" s="663"/>
      <c r="M812" s="663"/>
      <c r="N812" s="663"/>
      <c r="O812" s="663"/>
      <c r="P812" s="663"/>
      <c r="Q812" s="663"/>
      <c r="R812" s="663"/>
      <c r="S812" s="663"/>
      <c r="T812" s="663"/>
      <c r="U812" s="663"/>
      <c r="V812" s="663"/>
      <c r="W812" s="663"/>
      <c r="X812" s="663"/>
      <c r="Y812" s="663"/>
      <c r="Z812" s="663"/>
    </row>
    <row r="813" spans="2:26">
      <c r="I813" s="663"/>
      <c r="J813" s="663"/>
      <c r="K813" s="663"/>
      <c r="L813" s="663"/>
      <c r="M813" s="663"/>
      <c r="N813" s="663"/>
      <c r="O813" s="663"/>
      <c r="P813" s="663"/>
      <c r="Q813" s="663"/>
      <c r="R813" s="663"/>
      <c r="S813" s="663"/>
      <c r="T813" s="663"/>
      <c r="U813" s="663"/>
      <c r="V813" s="663"/>
      <c r="W813" s="663"/>
      <c r="X813" s="663"/>
      <c r="Y813" s="663"/>
      <c r="Z813" s="663"/>
    </row>
    <row r="814" spans="2:26">
      <c r="I814" s="663"/>
      <c r="J814" s="663"/>
      <c r="K814" s="663"/>
      <c r="L814" s="663"/>
      <c r="M814" s="663"/>
      <c r="N814" s="663"/>
      <c r="O814" s="663"/>
      <c r="P814" s="663"/>
      <c r="Q814" s="663"/>
      <c r="R814" s="663"/>
      <c r="S814" s="663"/>
      <c r="T814" s="663"/>
      <c r="U814" s="663"/>
      <c r="V814" s="663"/>
      <c r="W814" s="663"/>
      <c r="X814" s="663"/>
      <c r="Y814" s="663"/>
      <c r="Z814" s="663"/>
    </row>
    <row r="815" spans="2:26">
      <c r="I815" s="663"/>
      <c r="J815" s="663"/>
      <c r="K815" s="663"/>
      <c r="L815" s="663"/>
      <c r="M815" s="663"/>
      <c r="N815" s="663"/>
      <c r="O815" s="663"/>
      <c r="P815" s="663"/>
      <c r="Q815" s="663"/>
      <c r="R815" s="663"/>
      <c r="S815" s="663"/>
      <c r="T815" s="663"/>
      <c r="U815" s="663"/>
      <c r="V815" s="663"/>
      <c r="W815" s="663"/>
      <c r="X815" s="663"/>
      <c r="Y815" s="663"/>
      <c r="Z815" s="663"/>
    </row>
    <row r="816" spans="2:26">
      <c r="I816" s="663"/>
      <c r="J816" s="663"/>
      <c r="K816" s="663"/>
      <c r="L816" s="663"/>
      <c r="M816" s="663"/>
      <c r="N816" s="663"/>
      <c r="O816" s="663"/>
      <c r="P816" s="663"/>
      <c r="Q816" s="663"/>
      <c r="R816" s="663"/>
      <c r="S816" s="663"/>
      <c r="T816" s="663"/>
      <c r="U816" s="663"/>
      <c r="V816" s="663"/>
      <c r="W816" s="663"/>
      <c r="X816" s="663"/>
      <c r="Y816" s="663"/>
      <c r="Z816" s="663"/>
    </row>
    <row r="817" spans="9:26">
      <c r="I817" s="663"/>
      <c r="J817" s="663"/>
      <c r="K817" s="663"/>
      <c r="L817" s="663"/>
      <c r="M817" s="663"/>
      <c r="N817" s="663"/>
      <c r="O817" s="663"/>
      <c r="P817" s="663"/>
      <c r="Q817" s="663"/>
      <c r="R817" s="663"/>
      <c r="S817" s="663"/>
      <c r="T817" s="663"/>
      <c r="U817" s="663"/>
      <c r="V817" s="663"/>
      <c r="W817" s="663"/>
      <c r="X817" s="663"/>
      <c r="Y817" s="663"/>
      <c r="Z817" s="663"/>
    </row>
    <row r="818" spans="9:26">
      <c r="I818" s="663"/>
      <c r="J818" s="663"/>
      <c r="K818" s="663"/>
      <c r="L818" s="663"/>
      <c r="M818" s="663"/>
      <c r="N818" s="663"/>
      <c r="O818" s="663"/>
      <c r="P818" s="663"/>
      <c r="Q818" s="663"/>
      <c r="R818" s="663"/>
      <c r="S818" s="663"/>
      <c r="T818" s="663"/>
      <c r="U818" s="663"/>
      <c r="V818" s="663"/>
      <c r="W818" s="663"/>
      <c r="X818" s="663"/>
      <c r="Y818" s="663"/>
      <c r="Z818" s="663"/>
    </row>
    <row r="819" spans="9:26">
      <c r="I819" s="663"/>
      <c r="J819" s="663"/>
      <c r="K819" s="663"/>
      <c r="L819" s="663"/>
      <c r="M819" s="663"/>
      <c r="N819" s="663"/>
      <c r="O819" s="663"/>
      <c r="P819" s="663"/>
      <c r="Q819" s="663"/>
      <c r="R819" s="663"/>
      <c r="S819" s="663"/>
      <c r="T819" s="663"/>
      <c r="U819" s="663"/>
      <c r="V819" s="663"/>
      <c r="W819" s="663"/>
      <c r="X819" s="663"/>
      <c r="Y819" s="663"/>
      <c r="Z819" s="663"/>
    </row>
    <row r="820" spans="9:26">
      <c r="I820" s="663"/>
      <c r="J820" s="663"/>
      <c r="K820" s="663"/>
      <c r="L820" s="663"/>
      <c r="M820" s="663"/>
      <c r="N820" s="663"/>
      <c r="O820" s="663"/>
      <c r="P820" s="663"/>
      <c r="Q820" s="663"/>
      <c r="R820" s="663"/>
      <c r="S820" s="663"/>
      <c r="T820" s="663"/>
      <c r="U820" s="663"/>
      <c r="V820" s="663"/>
      <c r="W820" s="663"/>
      <c r="X820" s="663"/>
      <c r="Y820" s="663"/>
      <c r="Z820" s="663"/>
    </row>
    <row r="821" spans="9:26">
      <c r="I821" s="663"/>
      <c r="J821" s="663"/>
      <c r="K821" s="663"/>
      <c r="L821" s="663"/>
      <c r="M821" s="663"/>
      <c r="N821" s="663"/>
      <c r="O821" s="663"/>
      <c r="P821" s="663"/>
      <c r="Q821" s="663"/>
      <c r="R821" s="663"/>
      <c r="S821" s="663"/>
      <c r="T821" s="663"/>
      <c r="U821" s="663"/>
      <c r="V821" s="663"/>
      <c r="W821" s="663"/>
      <c r="X821" s="663"/>
      <c r="Y821" s="663"/>
      <c r="Z821" s="663"/>
    </row>
    <row r="822" spans="9:26">
      <c r="I822" s="663"/>
      <c r="J822" s="663"/>
      <c r="K822" s="663"/>
      <c r="L822" s="663"/>
      <c r="M822" s="663"/>
      <c r="N822" s="663"/>
      <c r="O822" s="663"/>
      <c r="P822" s="663"/>
      <c r="Q822" s="663"/>
      <c r="R822" s="663"/>
      <c r="S822" s="663"/>
      <c r="T822" s="663"/>
      <c r="U822" s="663"/>
      <c r="V822" s="663"/>
      <c r="W822" s="663"/>
      <c r="X822" s="663"/>
      <c r="Y822" s="663"/>
      <c r="Z822" s="663"/>
    </row>
    <row r="823" spans="9:26">
      <c r="I823" s="663"/>
      <c r="J823" s="663"/>
      <c r="K823" s="663"/>
      <c r="L823" s="663"/>
      <c r="M823" s="663"/>
      <c r="N823" s="663"/>
      <c r="O823" s="663"/>
      <c r="P823" s="663"/>
      <c r="Q823" s="663"/>
      <c r="R823" s="663"/>
      <c r="S823" s="663"/>
      <c r="T823" s="663"/>
      <c r="U823" s="663"/>
      <c r="V823" s="663"/>
      <c r="W823" s="663"/>
      <c r="X823" s="663"/>
      <c r="Y823" s="663"/>
      <c r="Z823" s="663"/>
    </row>
    <row r="824" spans="9:26">
      <c r="I824" s="663"/>
      <c r="J824" s="663"/>
      <c r="K824" s="663"/>
      <c r="L824" s="663"/>
      <c r="M824" s="663"/>
      <c r="N824" s="663"/>
      <c r="O824" s="663"/>
      <c r="P824" s="663"/>
      <c r="Q824" s="663"/>
      <c r="R824" s="663"/>
      <c r="S824" s="663"/>
      <c r="T824" s="663"/>
      <c r="U824" s="663"/>
      <c r="V824" s="663"/>
      <c r="W824" s="663"/>
      <c r="X824" s="663"/>
      <c r="Y824" s="663"/>
      <c r="Z824" s="663"/>
    </row>
    <row r="825" spans="9:26">
      <c r="I825" s="663"/>
      <c r="J825" s="663"/>
      <c r="K825" s="663"/>
      <c r="L825" s="663"/>
      <c r="M825" s="663"/>
      <c r="N825" s="663"/>
      <c r="O825" s="663"/>
      <c r="P825" s="663"/>
      <c r="Q825" s="663"/>
      <c r="R825" s="663"/>
      <c r="S825" s="663"/>
      <c r="T825" s="663"/>
      <c r="U825" s="663"/>
      <c r="V825" s="663"/>
      <c r="W825" s="663"/>
      <c r="X825" s="663"/>
      <c r="Y825" s="663"/>
      <c r="Z825" s="663"/>
    </row>
    <row r="826" spans="9:26">
      <c r="I826" s="663"/>
      <c r="J826" s="663"/>
      <c r="K826" s="663"/>
      <c r="L826" s="663"/>
      <c r="M826" s="663"/>
      <c r="N826" s="663"/>
      <c r="O826" s="663"/>
      <c r="P826" s="663"/>
      <c r="Q826" s="663"/>
      <c r="R826" s="663"/>
      <c r="S826" s="663"/>
      <c r="T826" s="663"/>
      <c r="U826" s="663"/>
      <c r="V826" s="663"/>
      <c r="W826" s="663"/>
      <c r="X826" s="663"/>
      <c r="Y826" s="663"/>
      <c r="Z826" s="663"/>
    </row>
    <row r="827" spans="9:26">
      <c r="I827" s="663"/>
      <c r="J827" s="663"/>
      <c r="K827" s="663"/>
      <c r="L827" s="663"/>
      <c r="M827" s="663"/>
      <c r="N827" s="663"/>
      <c r="O827" s="663"/>
      <c r="P827" s="663"/>
      <c r="Q827" s="663"/>
      <c r="R827" s="663"/>
      <c r="S827" s="663"/>
      <c r="T827" s="663"/>
      <c r="U827" s="663"/>
      <c r="V827" s="663"/>
      <c r="W827" s="663"/>
      <c r="X827" s="663"/>
      <c r="Y827" s="663"/>
      <c r="Z827" s="663"/>
    </row>
    <row r="828" spans="9:26">
      <c r="I828" s="663"/>
      <c r="J828" s="663"/>
      <c r="K828" s="663"/>
      <c r="L828" s="663"/>
      <c r="M828" s="663"/>
      <c r="N828" s="663"/>
      <c r="O828" s="663"/>
      <c r="P828" s="663"/>
      <c r="Q828" s="663"/>
      <c r="R828" s="663"/>
      <c r="S828" s="663"/>
      <c r="T828" s="663"/>
      <c r="U828" s="663"/>
      <c r="V828" s="663"/>
      <c r="W828" s="663"/>
      <c r="X828" s="663"/>
      <c r="Y828" s="663"/>
      <c r="Z828" s="663"/>
    </row>
    <row r="829" spans="9:26">
      <c r="I829" s="663"/>
      <c r="J829" s="663"/>
      <c r="K829" s="663"/>
      <c r="L829" s="663"/>
      <c r="M829" s="663"/>
      <c r="N829" s="663"/>
      <c r="O829" s="663"/>
      <c r="P829" s="663"/>
      <c r="Q829" s="663"/>
      <c r="R829" s="663"/>
      <c r="S829" s="663"/>
      <c r="T829" s="663"/>
      <c r="U829" s="663"/>
      <c r="V829" s="663"/>
      <c r="W829" s="663"/>
      <c r="X829" s="663"/>
      <c r="Y829" s="663"/>
      <c r="Z829" s="663"/>
    </row>
    <row r="830" spans="9:26">
      <c r="I830" s="663"/>
      <c r="J830" s="663"/>
      <c r="K830" s="663"/>
      <c r="L830" s="663"/>
      <c r="M830" s="663"/>
      <c r="N830" s="663"/>
      <c r="O830" s="663"/>
      <c r="P830" s="663"/>
      <c r="Q830" s="663"/>
      <c r="R830" s="663"/>
      <c r="S830" s="663"/>
      <c r="T830" s="663"/>
      <c r="U830" s="663"/>
      <c r="V830" s="663"/>
      <c r="W830" s="663"/>
      <c r="X830" s="663"/>
      <c r="Y830" s="663"/>
      <c r="Z830" s="663"/>
    </row>
    <row r="831" spans="9:26">
      <c r="I831" s="663"/>
      <c r="J831" s="663"/>
      <c r="K831" s="663"/>
      <c r="L831" s="663"/>
      <c r="M831" s="663"/>
      <c r="N831" s="663"/>
      <c r="O831" s="663"/>
      <c r="P831" s="663"/>
      <c r="Q831" s="663"/>
      <c r="R831" s="663"/>
      <c r="S831" s="663"/>
      <c r="T831" s="663"/>
      <c r="U831" s="663"/>
      <c r="V831" s="663"/>
      <c r="W831" s="663"/>
      <c r="X831" s="663"/>
      <c r="Y831" s="663"/>
      <c r="Z831" s="663"/>
    </row>
    <row r="832" spans="9:26">
      <c r="I832" s="663"/>
      <c r="J832" s="663"/>
      <c r="K832" s="663"/>
      <c r="L832" s="663"/>
      <c r="M832" s="663"/>
      <c r="N832" s="663"/>
      <c r="O832" s="663"/>
      <c r="P832" s="663"/>
      <c r="Q832" s="663"/>
      <c r="R832" s="663"/>
      <c r="S832" s="663"/>
      <c r="T832" s="663"/>
      <c r="U832" s="663"/>
      <c r="V832" s="663"/>
      <c r="W832" s="663"/>
      <c r="X832" s="663"/>
      <c r="Y832" s="663"/>
      <c r="Z832" s="663"/>
    </row>
    <row r="833" spans="9:26">
      <c r="I833" s="663"/>
      <c r="J833" s="663"/>
      <c r="K833" s="663"/>
      <c r="L833" s="663"/>
      <c r="M833" s="663"/>
      <c r="N833" s="663"/>
      <c r="O833" s="663"/>
      <c r="P833" s="663"/>
      <c r="Q833" s="663"/>
      <c r="R833" s="663"/>
      <c r="S833" s="663"/>
      <c r="T833" s="663"/>
      <c r="U833" s="663"/>
      <c r="V833" s="663"/>
      <c r="W833" s="663"/>
      <c r="X833" s="663"/>
      <c r="Y833" s="663"/>
      <c r="Z833" s="663"/>
    </row>
    <row r="834" spans="9:26">
      <c r="I834" s="663"/>
      <c r="J834" s="663"/>
      <c r="K834" s="663"/>
      <c r="L834" s="663"/>
      <c r="M834" s="663"/>
      <c r="N834" s="663"/>
      <c r="O834" s="663"/>
      <c r="P834" s="663"/>
      <c r="Q834" s="663"/>
      <c r="R834" s="663"/>
      <c r="S834" s="663"/>
      <c r="T834" s="663"/>
      <c r="U834" s="663"/>
      <c r="V834" s="663"/>
      <c r="W834" s="663"/>
      <c r="X834" s="663"/>
      <c r="Y834" s="663"/>
      <c r="Z834" s="663"/>
    </row>
    <row r="835" spans="9:26">
      <c r="I835" s="663"/>
      <c r="J835" s="663"/>
      <c r="K835" s="663"/>
      <c r="L835" s="663"/>
      <c r="M835" s="663"/>
      <c r="N835" s="663"/>
      <c r="O835" s="663"/>
      <c r="P835" s="663"/>
      <c r="Q835" s="663"/>
      <c r="R835" s="663"/>
      <c r="S835" s="663"/>
      <c r="T835" s="663"/>
      <c r="U835" s="663"/>
      <c r="V835" s="663"/>
      <c r="W835" s="663"/>
      <c r="X835" s="663"/>
      <c r="Y835" s="663"/>
      <c r="Z835" s="663"/>
    </row>
    <row r="836" spans="9:26">
      <c r="I836" s="663"/>
      <c r="J836" s="663"/>
      <c r="K836" s="663"/>
      <c r="L836" s="663"/>
      <c r="M836" s="663"/>
      <c r="N836" s="663"/>
      <c r="O836" s="663"/>
      <c r="P836" s="663"/>
      <c r="Q836" s="663"/>
      <c r="R836" s="663"/>
      <c r="S836" s="663"/>
      <c r="T836" s="663"/>
      <c r="U836" s="663"/>
      <c r="V836" s="663"/>
      <c r="W836" s="663"/>
      <c r="X836" s="663"/>
      <c r="Y836" s="663"/>
      <c r="Z836" s="663"/>
    </row>
    <row r="837" spans="9:26">
      <c r="I837" s="663"/>
      <c r="J837" s="663"/>
      <c r="K837" s="663"/>
      <c r="L837" s="663"/>
      <c r="M837" s="663"/>
      <c r="N837" s="663"/>
      <c r="O837" s="663"/>
      <c r="P837" s="663"/>
      <c r="Q837" s="663"/>
      <c r="R837" s="663"/>
      <c r="S837" s="663"/>
      <c r="T837" s="663"/>
      <c r="U837" s="663"/>
      <c r="V837" s="663"/>
      <c r="W837" s="663"/>
      <c r="X837" s="663"/>
      <c r="Y837" s="663"/>
      <c r="Z837" s="663"/>
    </row>
    <row r="838" spans="9:26">
      <c r="I838" s="663"/>
      <c r="J838" s="663"/>
      <c r="K838" s="663"/>
      <c r="L838" s="663"/>
      <c r="M838" s="663"/>
      <c r="N838" s="663"/>
      <c r="O838" s="663"/>
      <c r="P838" s="663"/>
      <c r="Q838" s="663"/>
      <c r="R838" s="663"/>
      <c r="S838" s="663"/>
      <c r="T838" s="663"/>
      <c r="U838" s="663"/>
      <c r="V838" s="663"/>
      <c r="W838" s="663"/>
      <c r="X838" s="663"/>
      <c r="Y838" s="663"/>
      <c r="Z838" s="663"/>
    </row>
    <row r="839" spans="9:26">
      <c r="I839" s="663"/>
      <c r="J839" s="663"/>
      <c r="K839" s="663"/>
      <c r="L839" s="663"/>
      <c r="M839" s="663"/>
      <c r="N839" s="663"/>
      <c r="O839" s="663"/>
      <c r="P839" s="663"/>
      <c r="Q839" s="663"/>
      <c r="R839" s="663"/>
      <c r="S839" s="663"/>
      <c r="T839" s="663"/>
      <c r="U839" s="663"/>
      <c r="V839" s="663"/>
      <c r="W839" s="663"/>
      <c r="X839" s="663"/>
      <c r="Y839" s="663"/>
      <c r="Z839" s="663"/>
    </row>
    <row r="840" spans="9:26">
      <c r="I840" s="663"/>
      <c r="J840" s="663"/>
      <c r="K840" s="663"/>
      <c r="L840" s="663"/>
      <c r="M840" s="663"/>
      <c r="N840" s="663"/>
      <c r="O840" s="663"/>
      <c r="P840" s="663"/>
      <c r="Q840" s="663"/>
      <c r="R840" s="663"/>
      <c r="S840" s="663"/>
      <c r="T840" s="663"/>
      <c r="U840" s="663"/>
      <c r="V840" s="663"/>
      <c r="W840" s="663"/>
      <c r="X840" s="663"/>
      <c r="Y840" s="663"/>
      <c r="Z840" s="663"/>
    </row>
    <row r="841" spans="9:26">
      <c r="I841" s="663"/>
      <c r="J841" s="663"/>
      <c r="K841" s="663"/>
      <c r="L841" s="663"/>
      <c r="M841" s="663"/>
      <c r="N841" s="663"/>
      <c r="O841" s="663"/>
      <c r="P841" s="663"/>
      <c r="Q841" s="663"/>
      <c r="R841" s="663"/>
      <c r="S841" s="663"/>
      <c r="T841" s="663"/>
      <c r="U841" s="663"/>
      <c r="V841" s="663"/>
      <c r="W841" s="663"/>
      <c r="X841" s="663"/>
      <c r="Y841" s="663"/>
      <c r="Z841" s="663"/>
    </row>
    <row r="842" spans="9:26">
      <c r="I842" s="663"/>
      <c r="J842" s="663"/>
      <c r="K842" s="663"/>
      <c r="L842" s="663"/>
      <c r="M842" s="663"/>
      <c r="N842" s="663"/>
      <c r="O842" s="663"/>
      <c r="P842" s="663"/>
      <c r="Q842" s="663"/>
      <c r="R842" s="663"/>
      <c r="S842" s="663"/>
      <c r="T842" s="663"/>
      <c r="U842" s="663"/>
      <c r="V842" s="663"/>
      <c r="W842" s="663"/>
      <c r="X842" s="663"/>
      <c r="Y842" s="663"/>
      <c r="Z842" s="663"/>
    </row>
    <row r="843" spans="9:26">
      <c r="I843" s="663"/>
      <c r="J843" s="663"/>
      <c r="K843" s="663"/>
      <c r="L843" s="663"/>
      <c r="M843" s="663"/>
      <c r="N843" s="663"/>
      <c r="O843" s="663"/>
      <c r="P843" s="663"/>
      <c r="Q843" s="663"/>
      <c r="R843" s="663"/>
      <c r="S843" s="663"/>
      <c r="T843" s="663"/>
      <c r="U843" s="663"/>
      <c r="V843" s="663"/>
      <c r="W843" s="663"/>
      <c r="X843" s="663"/>
      <c r="Y843" s="663"/>
      <c r="Z843" s="663"/>
    </row>
    <row r="844" spans="9:26">
      <c r="I844" s="663"/>
      <c r="J844" s="663"/>
      <c r="K844" s="663"/>
      <c r="L844" s="663"/>
      <c r="M844" s="663"/>
      <c r="N844" s="663"/>
      <c r="O844" s="663"/>
      <c r="P844" s="663"/>
      <c r="Q844" s="663"/>
      <c r="R844" s="663"/>
      <c r="S844" s="663"/>
      <c r="T844" s="663"/>
      <c r="U844" s="663"/>
      <c r="V844" s="663"/>
      <c r="W844" s="663"/>
      <c r="X844" s="663"/>
      <c r="Y844" s="663"/>
      <c r="Z844" s="663"/>
    </row>
    <row r="845" spans="9:26">
      <c r="I845" s="663"/>
      <c r="J845" s="663"/>
      <c r="K845" s="663"/>
      <c r="L845" s="663"/>
      <c r="M845" s="663"/>
      <c r="N845" s="663"/>
      <c r="O845" s="663"/>
      <c r="P845" s="663"/>
      <c r="Q845" s="663"/>
      <c r="R845" s="663"/>
      <c r="S845" s="663"/>
      <c r="T845" s="663"/>
      <c r="U845" s="663"/>
      <c r="V845" s="663"/>
      <c r="W845" s="663"/>
      <c r="X845" s="663"/>
      <c r="Y845" s="663"/>
      <c r="Z845" s="663"/>
    </row>
    <row r="846" spans="9:26">
      <c r="I846" s="663"/>
      <c r="J846" s="663"/>
      <c r="K846" s="663"/>
      <c r="L846" s="663"/>
      <c r="M846" s="663"/>
      <c r="N846" s="663"/>
      <c r="O846" s="663"/>
      <c r="P846" s="663"/>
      <c r="Q846" s="663"/>
      <c r="R846" s="663"/>
      <c r="S846" s="663"/>
      <c r="T846" s="663"/>
      <c r="U846" s="663"/>
      <c r="V846" s="663"/>
      <c r="W846" s="663"/>
      <c r="X846" s="663"/>
      <c r="Y846" s="663"/>
      <c r="Z846" s="663"/>
    </row>
    <row r="847" spans="9:26">
      <c r="I847" s="663"/>
      <c r="J847" s="663"/>
      <c r="K847" s="663"/>
      <c r="L847" s="663"/>
      <c r="M847" s="663"/>
      <c r="N847" s="663"/>
      <c r="O847" s="663"/>
      <c r="P847" s="663"/>
      <c r="Q847" s="663"/>
      <c r="R847" s="663"/>
      <c r="S847" s="663"/>
      <c r="T847" s="663"/>
      <c r="U847" s="663"/>
      <c r="V847" s="663"/>
      <c r="W847" s="663"/>
      <c r="X847" s="663"/>
      <c r="Y847" s="663"/>
      <c r="Z847" s="663"/>
    </row>
    <row r="848" spans="9:26">
      <c r="I848" s="663"/>
      <c r="J848" s="663"/>
      <c r="K848" s="663"/>
      <c r="L848" s="663"/>
      <c r="M848" s="663"/>
      <c r="N848" s="663"/>
      <c r="O848" s="663"/>
      <c r="P848" s="663"/>
      <c r="Q848" s="663"/>
      <c r="R848" s="663"/>
      <c r="S848" s="663"/>
      <c r="T848" s="663"/>
      <c r="U848" s="663"/>
      <c r="V848" s="663"/>
      <c r="W848" s="663"/>
      <c r="X848" s="663"/>
      <c r="Y848" s="663"/>
      <c r="Z848" s="663"/>
    </row>
    <row r="849" spans="9:26">
      <c r="I849" s="663"/>
      <c r="J849" s="663"/>
      <c r="K849" s="663"/>
      <c r="L849" s="663"/>
      <c r="M849" s="663"/>
      <c r="N849" s="663"/>
      <c r="O849" s="663"/>
      <c r="P849" s="663"/>
      <c r="Q849" s="663"/>
      <c r="R849" s="663"/>
      <c r="S849" s="663"/>
      <c r="T849" s="663"/>
      <c r="U849" s="663"/>
      <c r="V849" s="663"/>
      <c r="W849" s="663"/>
      <c r="X849" s="663"/>
      <c r="Y849" s="663"/>
      <c r="Z849" s="663"/>
    </row>
    <row r="850" spans="9:26">
      <c r="I850" s="663"/>
      <c r="J850" s="663"/>
      <c r="K850" s="663"/>
      <c r="L850" s="663"/>
      <c r="M850" s="663"/>
      <c r="N850" s="663"/>
      <c r="O850" s="663"/>
      <c r="P850" s="663"/>
      <c r="Q850" s="663"/>
      <c r="R850" s="663"/>
      <c r="S850" s="663"/>
      <c r="T850" s="663"/>
      <c r="U850" s="663"/>
      <c r="V850" s="663"/>
      <c r="W850" s="663"/>
      <c r="X850" s="663"/>
      <c r="Y850" s="663"/>
      <c r="Z850" s="663"/>
    </row>
    <row r="851" spans="9:26">
      <c r="I851" s="663"/>
      <c r="J851" s="663"/>
      <c r="K851" s="663"/>
      <c r="L851" s="663"/>
      <c r="M851" s="663"/>
      <c r="N851" s="663"/>
      <c r="O851" s="663"/>
      <c r="P851" s="663"/>
      <c r="Q851" s="663"/>
      <c r="R851" s="663"/>
      <c r="S851" s="663"/>
      <c r="T851" s="663"/>
      <c r="U851" s="663"/>
      <c r="V851" s="663"/>
      <c r="W851" s="663"/>
      <c r="X851" s="663"/>
      <c r="Y851" s="663"/>
      <c r="Z851" s="663"/>
    </row>
    <row r="852" spans="9:26">
      <c r="I852" s="663"/>
      <c r="J852" s="663"/>
      <c r="K852" s="663"/>
      <c r="L852" s="663"/>
      <c r="M852" s="663"/>
      <c r="N852" s="663"/>
      <c r="O852" s="663"/>
      <c r="P852" s="663"/>
      <c r="Q852" s="663"/>
      <c r="R852" s="663"/>
      <c r="S852" s="663"/>
      <c r="T852" s="663"/>
      <c r="U852" s="663"/>
      <c r="V852" s="663"/>
      <c r="W852" s="663"/>
      <c r="X852" s="663"/>
      <c r="Y852" s="663"/>
      <c r="Z852" s="663"/>
    </row>
    <row r="853" spans="9:26">
      <c r="I853" s="663"/>
      <c r="J853" s="663"/>
      <c r="K853" s="663"/>
      <c r="L853" s="663"/>
      <c r="M853" s="663"/>
      <c r="N853" s="663"/>
      <c r="O853" s="663"/>
      <c r="P853" s="663"/>
      <c r="Q853" s="663"/>
      <c r="R853" s="663"/>
      <c r="S853" s="663"/>
      <c r="T853" s="663"/>
      <c r="U853" s="663"/>
      <c r="V853" s="663"/>
      <c r="W853" s="663"/>
      <c r="X853" s="663"/>
      <c r="Y853" s="663"/>
      <c r="Z853" s="663"/>
    </row>
    <row r="854" spans="9:26">
      <c r="I854" s="663"/>
      <c r="J854" s="663"/>
      <c r="K854" s="663"/>
      <c r="L854" s="663"/>
      <c r="M854" s="663"/>
      <c r="N854" s="663"/>
      <c r="O854" s="663"/>
      <c r="P854" s="663"/>
      <c r="Q854" s="663"/>
      <c r="R854" s="663"/>
      <c r="S854" s="663"/>
      <c r="T854" s="663"/>
      <c r="U854" s="663"/>
      <c r="V854" s="663"/>
      <c r="W854" s="663"/>
      <c r="X854" s="663"/>
      <c r="Y854" s="663"/>
      <c r="Z854" s="663"/>
    </row>
    <row r="855" spans="9:26">
      <c r="I855" s="663"/>
      <c r="J855" s="663"/>
      <c r="K855" s="663"/>
      <c r="L855" s="663"/>
      <c r="M855" s="663"/>
      <c r="N855" s="663"/>
      <c r="O855" s="663"/>
      <c r="P855" s="663"/>
      <c r="Q855" s="663"/>
      <c r="R855" s="663"/>
      <c r="S855" s="663"/>
      <c r="T855" s="663"/>
      <c r="U855" s="663"/>
      <c r="V855" s="663"/>
      <c r="W855" s="663"/>
      <c r="X855" s="663"/>
      <c r="Y855" s="663"/>
      <c r="Z855" s="663"/>
    </row>
    <row r="856" spans="9:26">
      <c r="I856" s="663"/>
      <c r="J856" s="663"/>
      <c r="K856" s="663"/>
      <c r="L856" s="663"/>
      <c r="M856" s="663"/>
      <c r="N856" s="663"/>
      <c r="O856" s="663"/>
      <c r="P856" s="663"/>
      <c r="Q856" s="663"/>
      <c r="R856" s="663"/>
      <c r="S856" s="663"/>
      <c r="T856" s="663"/>
      <c r="U856" s="663"/>
      <c r="V856" s="663"/>
      <c r="W856" s="663"/>
      <c r="X856" s="663"/>
      <c r="Y856" s="663"/>
      <c r="Z856" s="663"/>
    </row>
    <row r="857" spans="9:26">
      <c r="I857" s="663"/>
      <c r="J857" s="663"/>
      <c r="K857" s="663"/>
      <c r="L857" s="663"/>
      <c r="M857" s="663"/>
      <c r="N857" s="663"/>
      <c r="O857" s="663"/>
      <c r="P857" s="663"/>
      <c r="Q857" s="663"/>
      <c r="R857" s="663"/>
      <c r="S857" s="663"/>
      <c r="T857" s="663"/>
      <c r="U857" s="663"/>
      <c r="V857" s="663"/>
      <c r="W857" s="663"/>
      <c r="X857" s="663"/>
      <c r="Y857" s="663"/>
      <c r="Z857" s="663"/>
    </row>
    <row r="858" spans="9:26">
      <c r="I858" s="663"/>
      <c r="J858" s="663"/>
      <c r="K858" s="663"/>
      <c r="L858" s="663"/>
      <c r="M858" s="663"/>
      <c r="N858" s="663"/>
      <c r="O858" s="663"/>
      <c r="P858" s="663"/>
      <c r="Q858" s="663"/>
      <c r="R858" s="663"/>
      <c r="S858" s="663"/>
      <c r="T858" s="663"/>
      <c r="U858" s="663"/>
      <c r="V858" s="663"/>
      <c r="W858" s="663"/>
      <c r="X858" s="663"/>
      <c r="Y858" s="663"/>
      <c r="Z858" s="663"/>
    </row>
    <row r="859" spans="9:26">
      <c r="I859" s="663"/>
      <c r="J859" s="663"/>
      <c r="K859" s="663"/>
      <c r="L859" s="663"/>
      <c r="M859" s="663"/>
      <c r="N859" s="663"/>
      <c r="O859" s="663"/>
      <c r="P859" s="663"/>
      <c r="Q859" s="663"/>
      <c r="R859" s="663"/>
      <c r="S859" s="663"/>
      <c r="T859" s="663"/>
      <c r="U859" s="663"/>
      <c r="V859" s="663"/>
      <c r="W859" s="663"/>
      <c r="X859" s="663"/>
      <c r="Y859" s="663"/>
      <c r="Z859" s="663"/>
    </row>
    <row r="860" spans="9:26">
      <c r="I860" s="663"/>
      <c r="J860" s="663"/>
      <c r="K860" s="663"/>
      <c r="L860" s="663"/>
      <c r="M860" s="663"/>
      <c r="N860" s="663"/>
      <c r="O860" s="663"/>
      <c r="P860" s="663"/>
      <c r="Q860" s="663"/>
      <c r="R860" s="663"/>
      <c r="S860" s="663"/>
      <c r="T860" s="663"/>
      <c r="U860" s="663"/>
      <c r="V860" s="663"/>
      <c r="W860" s="663"/>
      <c r="X860" s="663"/>
      <c r="Y860" s="663"/>
      <c r="Z860" s="663"/>
    </row>
    <row r="861" spans="9:26">
      <c r="I861" s="663"/>
      <c r="J861" s="663"/>
      <c r="K861" s="663"/>
      <c r="L861" s="663"/>
      <c r="M861" s="663"/>
      <c r="N861" s="663"/>
      <c r="O861" s="663"/>
      <c r="P861" s="663"/>
      <c r="Q861" s="663"/>
      <c r="R861" s="663"/>
      <c r="S861" s="663"/>
      <c r="T861" s="663"/>
      <c r="U861" s="663"/>
      <c r="V861" s="663"/>
      <c r="W861" s="663"/>
      <c r="X861" s="663"/>
      <c r="Y861" s="663"/>
      <c r="Z861" s="663"/>
    </row>
    <row r="862" spans="9:26">
      <c r="I862" s="663"/>
      <c r="J862" s="663"/>
      <c r="K862" s="663"/>
      <c r="L862" s="663"/>
      <c r="M862" s="663"/>
      <c r="N862" s="663"/>
      <c r="O862" s="663"/>
      <c r="P862" s="663"/>
      <c r="Q862" s="663"/>
      <c r="R862" s="663"/>
      <c r="S862" s="663"/>
      <c r="T862" s="663"/>
      <c r="U862" s="663"/>
      <c r="V862" s="663"/>
      <c r="W862" s="663"/>
      <c r="X862" s="663"/>
      <c r="Y862" s="663"/>
      <c r="Z862" s="663"/>
    </row>
    <row r="863" spans="9:26">
      <c r="I863" s="663"/>
      <c r="J863" s="663"/>
      <c r="K863" s="663"/>
      <c r="L863" s="663"/>
      <c r="M863" s="663"/>
      <c r="N863" s="663"/>
      <c r="O863" s="663"/>
      <c r="P863" s="663"/>
      <c r="Q863" s="663"/>
      <c r="R863" s="663"/>
      <c r="S863" s="663"/>
      <c r="T863" s="663"/>
      <c r="U863" s="663"/>
      <c r="V863" s="663"/>
      <c r="W863" s="663"/>
      <c r="X863" s="663"/>
      <c r="Y863" s="663"/>
      <c r="Z863" s="663"/>
    </row>
    <row r="864" spans="9:26">
      <c r="I864" s="663"/>
      <c r="J864" s="663"/>
      <c r="K864" s="663"/>
      <c r="L864" s="663"/>
      <c r="M864" s="663"/>
      <c r="N864" s="663"/>
      <c r="O864" s="663"/>
      <c r="P864" s="663"/>
      <c r="Q864" s="663"/>
      <c r="R864" s="663"/>
      <c r="S864" s="663"/>
      <c r="T864" s="663"/>
      <c r="U864" s="663"/>
      <c r="V864" s="663"/>
      <c r="W864" s="663"/>
      <c r="X864" s="663"/>
      <c r="Y864" s="663"/>
      <c r="Z864" s="663"/>
    </row>
    <row r="865" spans="9:26">
      <c r="I865" s="663"/>
      <c r="J865" s="663"/>
      <c r="K865" s="663"/>
      <c r="L865" s="663"/>
      <c r="M865" s="663"/>
      <c r="N865" s="663"/>
      <c r="O865" s="663"/>
      <c r="P865" s="663"/>
      <c r="Q865" s="663"/>
      <c r="R865" s="663"/>
      <c r="S865" s="663"/>
      <c r="T865" s="663"/>
      <c r="U865" s="663"/>
      <c r="V865" s="663"/>
      <c r="W865" s="663"/>
      <c r="X865" s="663"/>
      <c r="Y865" s="663"/>
      <c r="Z865" s="663"/>
    </row>
    <row r="866" spans="9:26">
      <c r="I866" s="663"/>
      <c r="J866" s="663"/>
      <c r="K866" s="663"/>
      <c r="L866" s="663"/>
      <c r="M866" s="663"/>
      <c r="N866" s="663"/>
      <c r="O866" s="663"/>
      <c r="P866" s="663"/>
      <c r="Q866" s="663"/>
      <c r="R866" s="663"/>
      <c r="S866" s="663"/>
      <c r="T866" s="663"/>
      <c r="U866" s="663"/>
      <c r="V866" s="663"/>
      <c r="W866" s="663"/>
      <c r="X866" s="663"/>
      <c r="Y866" s="663"/>
      <c r="Z866" s="663"/>
    </row>
    <row r="867" spans="9:26">
      <c r="I867" s="663"/>
      <c r="J867" s="663"/>
      <c r="K867" s="663"/>
      <c r="L867" s="663"/>
      <c r="M867" s="663"/>
      <c r="N867" s="663"/>
      <c r="O867" s="663"/>
      <c r="P867" s="663"/>
      <c r="Q867" s="663"/>
      <c r="R867" s="663"/>
      <c r="S867" s="663"/>
      <c r="T867" s="663"/>
      <c r="U867" s="663"/>
      <c r="V867" s="663"/>
      <c r="W867" s="663"/>
      <c r="X867" s="663"/>
      <c r="Y867" s="663"/>
      <c r="Z867" s="663"/>
    </row>
    <row r="868" spans="9:26">
      <c r="I868" s="663"/>
      <c r="J868" s="663"/>
      <c r="K868" s="663"/>
      <c r="L868" s="663"/>
      <c r="M868" s="663"/>
      <c r="N868" s="663"/>
      <c r="O868" s="663"/>
      <c r="P868" s="663"/>
      <c r="Q868" s="663"/>
      <c r="R868" s="663"/>
      <c r="S868" s="663"/>
      <c r="T868" s="663"/>
      <c r="U868" s="663"/>
      <c r="V868" s="663"/>
      <c r="W868" s="663"/>
      <c r="X868" s="663"/>
      <c r="Y868" s="663"/>
      <c r="Z868" s="663"/>
    </row>
    <row r="869" spans="9:26">
      <c r="I869" s="663"/>
      <c r="J869" s="663"/>
      <c r="K869" s="663"/>
      <c r="L869" s="663"/>
      <c r="M869" s="663"/>
      <c r="N869" s="663"/>
      <c r="O869" s="663"/>
      <c r="P869" s="663"/>
      <c r="Q869" s="663"/>
      <c r="R869" s="663"/>
      <c r="S869" s="663"/>
      <c r="T869" s="663"/>
      <c r="U869" s="663"/>
      <c r="V869" s="663"/>
      <c r="W869" s="663"/>
      <c r="X869" s="663"/>
      <c r="Y869" s="663"/>
      <c r="Z869" s="663"/>
    </row>
    <row r="870" spans="9:26">
      <c r="I870" s="663"/>
      <c r="J870" s="663"/>
      <c r="K870" s="663"/>
      <c r="L870" s="663"/>
      <c r="M870" s="663"/>
      <c r="N870" s="663"/>
      <c r="O870" s="663"/>
      <c r="P870" s="663"/>
      <c r="Q870" s="663"/>
      <c r="R870" s="663"/>
      <c r="S870" s="663"/>
      <c r="T870" s="663"/>
      <c r="U870" s="663"/>
      <c r="V870" s="663"/>
      <c r="W870" s="663"/>
      <c r="X870" s="663"/>
      <c r="Y870" s="663"/>
      <c r="Z870" s="663"/>
    </row>
    <row r="871" spans="9:26">
      <c r="I871" s="663"/>
      <c r="J871" s="663"/>
      <c r="K871" s="663"/>
      <c r="L871" s="663"/>
      <c r="M871" s="663"/>
      <c r="N871" s="663"/>
      <c r="O871" s="663"/>
      <c r="P871" s="663"/>
      <c r="Q871" s="663"/>
      <c r="R871" s="663"/>
      <c r="S871" s="663"/>
      <c r="T871" s="663"/>
      <c r="U871" s="663"/>
      <c r="V871" s="663"/>
      <c r="W871" s="663"/>
      <c r="X871" s="663"/>
      <c r="Y871" s="663"/>
      <c r="Z871" s="663"/>
    </row>
    <row r="872" spans="9:26">
      <c r="I872" s="663"/>
      <c r="J872" s="663"/>
      <c r="K872" s="663"/>
      <c r="L872" s="663"/>
      <c r="M872" s="663"/>
      <c r="N872" s="663"/>
      <c r="O872" s="663"/>
      <c r="P872" s="663"/>
      <c r="Q872" s="663"/>
      <c r="R872" s="663"/>
      <c r="S872" s="663"/>
      <c r="T872" s="663"/>
      <c r="U872" s="663"/>
      <c r="V872" s="663"/>
      <c r="W872" s="663"/>
      <c r="X872" s="663"/>
      <c r="Y872" s="663"/>
      <c r="Z872" s="663"/>
    </row>
    <row r="873" spans="9:26">
      <c r="I873" s="663"/>
      <c r="J873" s="663"/>
      <c r="K873" s="663"/>
      <c r="L873" s="663"/>
      <c r="M873" s="663"/>
      <c r="N873" s="663"/>
      <c r="O873" s="663"/>
      <c r="P873" s="663"/>
      <c r="Q873" s="663"/>
      <c r="R873" s="663"/>
      <c r="S873" s="663"/>
      <c r="T873" s="663"/>
      <c r="U873" s="663"/>
      <c r="V873" s="663"/>
      <c r="W873" s="663"/>
      <c r="X873" s="663"/>
      <c r="Y873" s="663"/>
      <c r="Z873" s="663"/>
    </row>
    <row r="874" spans="9:26">
      <c r="I874" s="663"/>
      <c r="J874" s="663"/>
      <c r="K874" s="663"/>
      <c r="L874" s="663"/>
      <c r="M874" s="663"/>
      <c r="N874" s="663"/>
      <c r="O874" s="663"/>
      <c r="P874" s="663"/>
      <c r="Q874" s="663"/>
      <c r="R874" s="663"/>
      <c r="S874" s="663"/>
      <c r="T874" s="663"/>
      <c r="U874" s="663"/>
      <c r="V874" s="663"/>
      <c r="W874" s="663"/>
      <c r="X874" s="663"/>
      <c r="Y874" s="663"/>
      <c r="Z874" s="663"/>
    </row>
    <row r="875" spans="9:26">
      <c r="I875" s="663"/>
      <c r="J875" s="663"/>
      <c r="K875" s="663"/>
      <c r="L875" s="663"/>
      <c r="M875" s="663"/>
      <c r="N875" s="663"/>
      <c r="O875" s="663"/>
      <c r="P875" s="663"/>
      <c r="Q875" s="663"/>
      <c r="R875" s="663"/>
      <c r="S875" s="663"/>
      <c r="T875" s="663"/>
      <c r="U875" s="663"/>
      <c r="V875" s="663"/>
      <c r="W875" s="663"/>
      <c r="X875" s="663"/>
      <c r="Y875" s="663"/>
      <c r="Z875" s="663"/>
    </row>
    <row r="876" spans="9:26">
      <c r="I876" s="663"/>
      <c r="J876" s="663"/>
      <c r="K876" s="663"/>
      <c r="L876" s="663"/>
      <c r="M876" s="663"/>
      <c r="N876" s="663"/>
      <c r="O876" s="663"/>
      <c r="P876" s="663"/>
      <c r="Q876" s="663"/>
      <c r="R876" s="663"/>
      <c r="S876" s="663"/>
      <c r="T876" s="663"/>
      <c r="U876" s="663"/>
      <c r="V876" s="663"/>
      <c r="W876" s="663"/>
      <c r="X876" s="663"/>
      <c r="Y876" s="663"/>
      <c r="Z876" s="663"/>
    </row>
    <row r="877" spans="9:26">
      <c r="I877" s="663"/>
      <c r="J877" s="663"/>
      <c r="K877" s="663"/>
      <c r="L877" s="663"/>
      <c r="M877" s="663"/>
      <c r="N877" s="663"/>
      <c r="O877" s="663"/>
      <c r="P877" s="663"/>
      <c r="Q877" s="663"/>
      <c r="R877" s="663"/>
      <c r="S877" s="663"/>
      <c r="T877" s="663"/>
      <c r="U877" s="663"/>
      <c r="V877" s="663"/>
      <c r="W877" s="663"/>
      <c r="X877" s="663"/>
      <c r="Y877" s="663"/>
      <c r="Z877" s="663"/>
    </row>
    <row r="878" spans="9:26">
      <c r="I878" s="663"/>
      <c r="J878" s="663"/>
      <c r="K878" s="663"/>
      <c r="L878" s="663"/>
      <c r="M878" s="663"/>
      <c r="N878" s="663"/>
      <c r="O878" s="663"/>
      <c r="P878" s="663"/>
      <c r="Q878" s="663"/>
      <c r="R878" s="663"/>
      <c r="S878" s="663"/>
      <c r="T878" s="663"/>
      <c r="U878" s="663"/>
      <c r="V878" s="663"/>
      <c r="W878" s="663"/>
      <c r="X878" s="663"/>
      <c r="Y878" s="663"/>
      <c r="Z878" s="663"/>
    </row>
    <row r="879" spans="9:26">
      <c r="I879" s="663"/>
      <c r="J879" s="663"/>
      <c r="K879" s="663"/>
      <c r="L879" s="663"/>
      <c r="M879" s="663"/>
      <c r="N879" s="663"/>
      <c r="O879" s="663"/>
      <c r="P879" s="663"/>
      <c r="Q879" s="663"/>
      <c r="R879" s="663"/>
      <c r="S879" s="663"/>
      <c r="T879" s="663"/>
      <c r="U879" s="663"/>
      <c r="V879" s="663"/>
      <c r="W879" s="663"/>
      <c r="X879" s="663"/>
      <c r="Y879" s="663"/>
      <c r="Z879" s="663"/>
    </row>
    <row r="880" spans="9:26">
      <c r="I880" s="663"/>
      <c r="J880" s="663"/>
      <c r="K880" s="663"/>
      <c r="L880" s="663"/>
      <c r="M880" s="663"/>
      <c r="N880" s="663"/>
      <c r="O880" s="663"/>
      <c r="P880" s="663"/>
      <c r="Q880" s="663"/>
      <c r="R880" s="663"/>
      <c r="S880" s="663"/>
      <c r="T880" s="663"/>
      <c r="U880" s="663"/>
      <c r="V880" s="663"/>
      <c r="W880" s="663"/>
      <c r="X880" s="663"/>
      <c r="Y880" s="663"/>
      <c r="Z880" s="663"/>
    </row>
    <row r="881" spans="9:26">
      <c r="I881" s="663"/>
      <c r="J881" s="663"/>
      <c r="K881" s="663"/>
      <c r="L881" s="663"/>
      <c r="M881" s="663"/>
      <c r="N881" s="663"/>
      <c r="O881" s="663"/>
      <c r="P881" s="663"/>
      <c r="Q881" s="663"/>
      <c r="R881" s="663"/>
      <c r="S881" s="663"/>
      <c r="T881" s="663"/>
      <c r="U881" s="663"/>
      <c r="V881" s="663"/>
      <c r="W881" s="663"/>
      <c r="X881" s="663"/>
      <c r="Y881" s="663"/>
      <c r="Z881" s="663"/>
    </row>
    <row r="882" spans="9:26">
      <c r="I882" s="663"/>
      <c r="J882" s="663"/>
      <c r="K882" s="663"/>
      <c r="L882" s="663"/>
      <c r="M882" s="663"/>
      <c r="N882" s="663"/>
      <c r="O882" s="663"/>
      <c r="P882" s="663"/>
      <c r="Q882" s="663"/>
      <c r="R882" s="663"/>
      <c r="S882" s="663"/>
      <c r="T882" s="663"/>
      <c r="U882" s="663"/>
      <c r="V882" s="663"/>
      <c r="W882" s="663"/>
      <c r="X882" s="663"/>
      <c r="Y882" s="663"/>
      <c r="Z882" s="663"/>
    </row>
    <row r="883" spans="9:26">
      <c r="I883" s="663"/>
      <c r="J883" s="663"/>
      <c r="K883" s="663"/>
      <c r="L883" s="663"/>
      <c r="M883" s="663"/>
      <c r="N883" s="663"/>
      <c r="O883" s="663"/>
      <c r="P883" s="663"/>
      <c r="Q883" s="663"/>
      <c r="R883" s="663"/>
      <c r="S883" s="663"/>
      <c r="T883" s="663"/>
      <c r="U883" s="663"/>
      <c r="V883" s="663"/>
      <c r="W883" s="663"/>
      <c r="X883" s="663"/>
      <c r="Y883" s="663"/>
      <c r="Z883" s="663"/>
    </row>
    <row r="884" spans="9:26">
      <c r="I884" s="663"/>
      <c r="J884" s="663"/>
      <c r="K884" s="663"/>
      <c r="L884" s="663"/>
      <c r="M884" s="663"/>
      <c r="N884" s="663"/>
      <c r="O884" s="663"/>
      <c r="P884" s="663"/>
      <c r="Q884" s="663"/>
      <c r="R884" s="663"/>
      <c r="S884" s="663"/>
      <c r="T884" s="663"/>
      <c r="U884" s="663"/>
      <c r="V884" s="663"/>
      <c r="W884" s="663"/>
      <c r="X884" s="663"/>
      <c r="Y884" s="663"/>
      <c r="Z884" s="663"/>
    </row>
    <row r="885" spans="9:26">
      <c r="I885" s="663"/>
      <c r="J885" s="663"/>
      <c r="K885" s="663"/>
      <c r="L885" s="663"/>
      <c r="M885" s="663"/>
      <c r="N885" s="663"/>
      <c r="O885" s="663"/>
      <c r="P885" s="663"/>
      <c r="Q885" s="663"/>
      <c r="R885" s="663"/>
      <c r="S885" s="663"/>
      <c r="T885" s="663"/>
      <c r="U885" s="663"/>
      <c r="V885" s="663"/>
      <c r="W885" s="663"/>
      <c r="X885" s="663"/>
      <c r="Y885" s="663"/>
      <c r="Z885" s="663"/>
    </row>
    <row r="886" spans="9:26">
      <c r="I886" s="663"/>
      <c r="J886" s="663"/>
      <c r="K886" s="663"/>
      <c r="L886" s="663"/>
      <c r="M886" s="663"/>
      <c r="N886" s="663"/>
      <c r="O886" s="663"/>
      <c r="P886" s="663"/>
      <c r="Q886" s="663"/>
      <c r="R886" s="663"/>
      <c r="S886" s="663"/>
      <c r="T886" s="663"/>
      <c r="U886" s="663"/>
      <c r="V886" s="663"/>
      <c r="W886" s="663"/>
      <c r="X886" s="663"/>
      <c r="Y886" s="663"/>
      <c r="Z886" s="663"/>
    </row>
    <row r="887" spans="9:26">
      <c r="I887" s="663"/>
      <c r="J887" s="663"/>
      <c r="K887" s="663"/>
      <c r="L887" s="663"/>
      <c r="M887" s="663"/>
      <c r="N887" s="663"/>
      <c r="O887" s="663"/>
      <c r="P887" s="663"/>
      <c r="Q887" s="663"/>
      <c r="R887" s="663"/>
      <c r="S887" s="663"/>
      <c r="T887" s="663"/>
      <c r="U887" s="663"/>
      <c r="V887" s="663"/>
      <c r="W887" s="663"/>
      <c r="X887" s="663"/>
      <c r="Y887" s="663"/>
      <c r="Z887" s="663"/>
    </row>
    <row r="888" spans="9:26">
      <c r="I888" s="663"/>
      <c r="J888" s="663"/>
      <c r="K888" s="663"/>
      <c r="L888" s="663"/>
      <c r="M888" s="663"/>
      <c r="N888" s="663"/>
      <c r="O888" s="663"/>
      <c r="P888" s="663"/>
      <c r="Q888" s="663"/>
      <c r="R888" s="663"/>
      <c r="S888" s="663"/>
      <c r="T888" s="663"/>
      <c r="U888" s="663"/>
      <c r="V888" s="663"/>
      <c r="W888" s="663"/>
      <c r="X888" s="663"/>
      <c r="Y888" s="663"/>
      <c r="Z888" s="663"/>
    </row>
    <row r="889" spans="9:26">
      <c r="I889" s="663"/>
      <c r="J889" s="663"/>
      <c r="K889" s="663"/>
      <c r="L889" s="663"/>
      <c r="M889" s="663"/>
      <c r="N889" s="663"/>
      <c r="O889" s="663"/>
      <c r="P889" s="663"/>
      <c r="Q889" s="663"/>
      <c r="R889" s="663"/>
      <c r="S889" s="663"/>
      <c r="T889" s="663"/>
      <c r="U889" s="663"/>
      <c r="V889" s="663"/>
      <c r="W889" s="663"/>
      <c r="X889" s="663"/>
      <c r="Y889" s="663"/>
      <c r="Z889" s="663"/>
    </row>
    <row r="890" spans="9:26">
      <c r="I890" s="663"/>
      <c r="J890" s="663"/>
      <c r="K890" s="663"/>
      <c r="L890" s="663"/>
      <c r="M890" s="663"/>
      <c r="N890" s="663"/>
      <c r="O890" s="663"/>
      <c r="P890" s="663"/>
      <c r="Q890" s="663"/>
      <c r="R890" s="663"/>
      <c r="S890" s="663"/>
      <c r="T890" s="663"/>
      <c r="U890" s="663"/>
      <c r="V890" s="663"/>
      <c r="W890" s="663"/>
      <c r="X890" s="663"/>
      <c r="Y890" s="663"/>
      <c r="Z890" s="663"/>
    </row>
    <row r="891" spans="9:26">
      <c r="I891" s="663"/>
      <c r="J891" s="663"/>
      <c r="K891" s="663"/>
      <c r="L891" s="663"/>
      <c r="M891" s="663"/>
      <c r="N891" s="663"/>
      <c r="O891" s="663"/>
      <c r="P891" s="663"/>
      <c r="Q891" s="663"/>
      <c r="R891" s="663"/>
      <c r="S891" s="663"/>
      <c r="T891" s="663"/>
      <c r="U891" s="663"/>
      <c r="V891" s="663"/>
      <c r="W891" s="663"/>
      <c r="X891" s="663"/>
      <c r="Y891" s="663"/>
      <c r="Z891" s="663"/>
    </row>
    <row r="892" spans="9:26">
      <c r="I892" s="663"/>
      <c r="J892" s="663"/>
      <c r="K892" s="663"/>
      <c r="L892" s="663"/>
      <c r="M892" s="663"/>
      <c r="N892" s="663"/>
      <c r="O892" s="663"/>
      <c r="P892" s="663"/>
      <c r="Q892" s="663"/>
      <c r="R892" s="663"/>
      <c r="S892" s="663"/>
      <c r="T892" s="663"/>
      <c r="U892" s="663"/>
      <c r="V892" s="663"/>
      <c r="W892" s="663"/>
      <c r="X892" s="663"/>
      <c r="Y892" s="663"/>
      <c r="Z892" s="663"/>
    </row>
    <row r="893" spans="9:26">
      <c r="I893" s="663"/>
      <c r="J893" s="663"/>
      <c r="K893" s="663"/>
      <c r="L893" s="663"/>
      <c r="M893" s="663"/>
      <c r="N893" s="663"/>
      <c r="O893" s="663"/>
      <c r="P893" s="663"/>
      <c r="Q893" s="663"/>
      <c r="R893" s="663"/>
      <c r="S893" s="663"/>
      <c r="T893" s="663"/>
      <c r="U893" s="663"/>
      <c r="V893" s="663"/>
      <c r="W893" s="663"/>
      <c r="X893" s="663"/>
      <c r="Y893" s="663"/>
      <c r="Z893" s="663"/>
    </row>
    <row r="894" spans="9:26">
      <c r="I894" s="663"/>
      <c r="J894" s="663"/>
      <c r="K894" s="663"/>
      <c r="L894" s="663"/>
      <c r="M894" s="663"/>
      <c r="N894" s="663"/>
      <c r="O894" s="663"/>
      <c r="P894" s="663"/>
      <c r="Q894" s="663"/>
      <c r="R894" s="663"/>
      <c r="S894" s="663"/>
      <c r="T894" s="663"/>
      <c r="U894" s="663"/>
      <c r="V894" s="663"/>
      <c r="W894" s="663"/>
      <c r="X894" s="663"/>
      <c r="Y894" s="663"/>
      <c r="Z894" s="663"/>
    </row>
    <row r="895" spans="9:26">
      <c r="I895" s="663"/>
      <c r="J895" s="663"/>
      <c r="K895" s="663"/>
      <c r="L895" s="663"/>
      <c r="M895" s="663"/>
      <c r="N895" s="663"/>
      <c r="O895" s="663"/>
      <c r="P895" s="663"/>
      <c r="Q895" s="663"/>
      <c r="R895" s="663"/>
      <c r="S895" s="663"/>
      <c r="T895" s="663"/>
      <c r="U895" s="663"/>
      <c r="V895" s="663"/>
      <c r="W895" s="663"/>
      <c r="X895" s="663"/>
      <c r="Y895" s="663"/>
      <c r="Z895" s="663"/>
    </row>
    <row r="896" spans="9:26">
      <c r="I896" s="663"/>
      <c r="J896" s="663"/>
      <c r="K896" s="663"/>
      <c r="L896" s="663"/>
      <c r="M896" s="663"/>
      <c r="N896" s="663"/>
      <c r="O896" s="663"/>
      <c r="P896" s="663"/>
      <c r="Q896" s="663"/>
      <c r="R896" s="663"/>
      <c r="S896" s="663"/>
      <c r="T896" s="663"/>
      <c r="U896" s="663"/>
      <c r="V896" s="663"/>
      <c r="W896" s="663"/>
      <c r="X896" s="663"/>
      <c r="Y896" s="663"/>
      <c r="Z896" s="663"/>
    </row>
    <row r="897" spans="9:26">
      <c r="I897" s="663"/>
      <c r="J897" s="663"/>
      <c r="K897" s="663"/>
      <c r="L897" s="663"/>
      <c r="M897" s="663"/>
      <c r="N897" s="663"/>
      <c r="O897" s="663"/>
      <c r="P897" s="663"/>
      <c r="Q897" s="663"/>
      <c r="R897" s="663"/>
      <c r="S897" s="663"/>
      <c r="T897" s="663"/>
      <c r="U897" s="663"/>
      <c r="V897" s="663"/>
      <c r="W897" s="663"/>
      <c r="X897" s="663"/>
      <c r="Y897" s="663"/>
      <c r="Z897" s="663"/>
    </row>
    <row r="898" spans="9:26">
      <c r="I898" s="663"/>
      <c r="J898" s="663"/>
      <c r="K898" s="663"/>
      <c r="L898" s="663"/>
      <c r="M898" s="663"/>
      <c r="N898" s="663"/>
      <c r="O898" s="663"/>
      <c r="P898" s="663"/>
      <c r="Q898" s="663"/>
      <c r="R898" s="663"/>
      <c r="S898" s="663"/>
      <c r="T898" s="663"/>
      <c r="U898" s="663"/>
      <c r="V898" s="663"/>
      <c r="W898" s="663"/>
      <c r="X898" s="663"/>
      <c r="Y898" s="663"/>
      <c r="Z898" s="663"/>
    </row>
    <row r="899" spans="9:26">
      <c r="I899" s="663"/>
      <c r="J899" s="663"/>
      <c r="K899" s="663"/>
      <c r="L899" s="663"/>
      <c r="M899" s="663"/>
      <c r="N899" s="663"/>
      <c r="O899" s="663"/>
      <c r="P899" s="663"/>
      <c r="Q899" s="663"/>
      <c r="R899" s="663"/>
      <c r="S899" s="663"/>
      <c r="T899" s="663"/>
      <c r="U899" s="663"/>
      <c r="V899" s="663"/>
      <c r="W899" s="663"/>
      <c r="X899" s="663"/>
      <c r="Y899" s="663"/>
      <c r="Z899" s="663"/>
    </row>
    <row r="900" spans="9:26">
      <c r="I900" s="663"/>
      <c r="J900" s="663"/>
      <c r="K900" s="663"/>
      <c r="L900" s="663"/>
      <c r="M900" s="663"/>
      <c r="N900" s="663"/>
      <c r="O900" s="663"/>
      <c r="P900" s="663"/>
      <c r="Q900" s="663"/>
      <c r="R900" s="663"/>
      <c r="S900" s="663"/>
      <c r="T900" s="663"/>
      <c r="U900" s="663"/>
      <c r="V900" s="663"/>
      <c r="W900" s="663"/>
      <c r="X900" s="663"/>
      <c r="Y900" s="663"/>
      <c r="Z900" s="663"/>
    </row>
    <row r="901" spans="9:26">
      <c r="I901" s="663"/>
      <c r="J901" s="663"/>
      <c r="K901" s="663"/>
      <c r="L901" s="663"/>
      <c r="M901" s="663"/>
      <c r="N901" s="663"/>
      <c r="O901" s="663"/>
      <c r="P901" s="663"/>
      <c r="Q901" s="663"/>
      <c r="R901" s="663"/>
      <c r="S901" s="663"/>
      <c r="T901" s="663"/>
      <c r="U901" s="663"/>
      <c r="V901" s="663"/>
      <c r="W901" s="663"/>
      <c r="X901" s="663"/>
      <c r="Y901" s="663"/>
      <c r="Z901" s="663"/>
    </row>
    <row r="902" spans="9:26">
      <c r="I902" s="663"/>
      <c r="J902" s="663"/>
      <c r="K902" s="663"/>
      <c r="L902" s="663"/>
      <c r="M902" s="663"/>
      <c r="N902" s="663"/>
      <c r="O902" s="663"/>
      <c r="P902" s="663"/>
      <c r="Q902" s="663"/>
      <c r="R902" s="663"/>
      <c r="S902" s="663"/>
      <c r="T902" s="663"/>
      <c r="U902" s="663"/>
      <c r="V902" s="663"/>
      <c r="W902" s="663"/>
      <c r="X902" s="663"/>
      <c r="Y902" s="663"/>
      <c r="Z902" s="663"/>
    </row>
    <row r="903" spans="9:26">
      <c r="I903" s="663"/>
      <c r="J903" s="663"/>
      <c r="K903" s="663"/>
      <c r="L903" s="663"/>
      <c r="M903" s="663"/>
      <c r="N903" s="663"/>
      <c r="O903" s="663"/>
      <c r="P903" s="663"/>
      <c r="Q903" s="663"/>
      <c r="R903" s="663"/>
      <c r="S903" s="663"/>
      <c r="T903" s="663"/>
      <c r="U903" s="663"/>
      <c r="V903" s="663"/>
      <c r="W903" s="663"/>
      <c r="X903" s="663"/>
      <c r="Y903" s="663"/>
      <c r="Z903" s="663"/>
    </row>
    <row r="904" spans="9:26">
      <c r="I904" s="663"/>
      <c r="J904" s="663"/>
      <c r="K904" s="663"/>
      <c r="L904" s="663"/>
      <c r="M904" s="663"/>
      <c r="N904" s="663"/>
      <c r="O904" s="663"/>
      <c r="P904" s="663"/>
      <c r="Q904" s="663"/>
      <c r="R904" s="663"/>
      <c r="S904" s="663"/>
      <c r="T904" s="663"/>
      <c r="U904" s="663"/>
      <c r="V904" s="663"/>
      <c r="W904" s="663"/>
      <c r="X904" s="663"/>
      <c r="Y904" s="663"/>
      <c r="Z904" s="663"/>
    </row>
    <row r="905" spans="9:26">
      <c r="I905" s="663"/>
      <c r="J905" s="663"/>
      <c r="K905" s="663"/>
      <c r="L905" s="663"/>
      <c r="M905" s="663"/>
      <c r="N905" s="663"/>
      <c r="O905" s="663"/>
      <c r="P905" s="663"/>
      <c r="Q905" s="663"/>
      <c r="R905" s="663"/>
      <c r="S905" s="663"/>
      <c r="T905" s="663"/>
      <c r="U905" s="663"/>
      <c r="V905" s="663"/>
      <c r="W905" s="663"/>
      <c r="X905" s="663"/>
      <c r="Y905" s="663"/>
      <c r="Z905" s="663"/>
    </row>
    <row r="906" spans="9:26">
      <c r="I906" s="663"/>
      <c r="J906" s="663"/>
      <c r="K906" s="663"/>
      <c r="L906" s="663"/>
      <c r="M906" s="663"/>
      <c r="N906" s="663"/>
      <c r="O906" s="663"/>
      <c r="P906" s="663"/>
      <c r="Q906" s="663"/>
      <c r="R906" s="663"/>
      <c r="S906" s="663"/>
      <c r="T906" s="663"/>
      <c r="U906" s="663"/>
      <c r="V906" s="663"/>
      <c r="W906" s="663"/>
      <c r="X906" s="663"/>
      <c r="Y906" s="663"/>
      <c r="Z906" s="663"/>
    </row>
    <row r="907" spans="9:26">
      <c r="I907" s="663"/>
      <c r="J907" s="663"/>
      <c r="K907" s="663"/>
      <c r="L907" s="663"/>
      <c r="M907" s="663"/>
      <c r="N907" s="663"/>
      <c r="O907" s="663"/>
      <c r="P907" s="663"/>
      <c r="Q907" s="663"/>
      <c r="R907" s="663"/>
      <c r="S907" s="663"/>
      <c r="T907" s="663"/>
      <c r="U907" s="663"/>
      <c r="V907" s="663"/>
      <c r="W907" s="663"/>
      <c r="X907" s="663"/>
      <c r="Y907" s="663"/>
      <c r="Z907" s="663"/>
    </row>
    <row r="908" spans="9:26">
      <c r="I908" s="663"/>
      <c r="J908" s="663"/>
      <c r="K908" s="663"/>
      <c r="L908" s="663"/>
      <c r="M908" s="663"/>
      <c r="N908" s="663"/>
      <c r="O908" s="663"/>
      <c r="P908" s="663"/>
      <c r="Q908" s="663"/>
      <c r="R908" s="663"/>
      <c r="S908" s="663"/>
      <c r="T908" s="663"/>
      <c r="U908" s="663"/>
      <c r="V908" s="663"/>
      <c r="W908" s="663"/>
      <c r="X908" s="663"/>
      <c r="Y908" s="663"/>
      <c r="Z908" s="663"/>
    </row>
    <row r="909" spans="9:26">
      <c r="I909" s="663"/>
      <c r="J909" s="663"/>
      <c r="K909" s="663"/>
      <c r="L909" s="663"/>
      <c r="M909" s="663"/>
      <c r="N909" s="663"/>
      <c r="O909" s="663"/>
      <c r="P909" s="663"/>
      <c r="Q909" s="663"/>
      <c r="R909" s="663"/>
      <c r="S909" s="663"/>
      <c r="T909" s="663"/>
      <c r="U909" s="663"/>
      <c r="V909" s="663"/>
      <c r="W909" s="663"/>
      <c r="X909" s="663"/>
      <c r="Y909" s="663"/>
      <c r="Z909" s="663"/>
    </row>
    <row r="910" spans="9:26">
      <c r="I910" s="663"/>
      <c r="J910" s="663"/>
      <c r="K910" s="663"/>
      <c r="L910" s="663"/>
      <c r="M910" s="663"/>
      <c r="N910" s="663"/>
      <c r="O910" s="663"/>
      <c r="P910" s="663"/>
      <c r="Q910" s="663"/>
      <c r="R910" s="663"/>
      <c r="S910" s="663"/>
      <c r="T910" s="663"/>
      <c r="U910" s="663"/>
      <c r="V910" s="663"/>
      <c r="W910" s="663"/>
      <c r="X910" s="663"/>
      <c r="Y910" s="663"/>
      <c r="Z910" s="663"/>
    </row>
    <row r="911" spans="9:26">
      <c r="I911" s="663"/>
      <c r="J911" s="663"/>
      <c r="K911" s="663"/>
      <c r="L911" s="663"/>
      <c r="M911" s="663"/>
      <c r="N911" s="663"/>
      <c r="O911" s="663"/>
      <c r="P911" s="663"/>
      <c r="Q911" s="663"/>
      <c r="R911" s="663"/>
      <c r="S911" s="663"/>
      <c r="T911" s="663"/>
      <c r="U911" s="663"/>
      <c r="V911" s="663"/>
      <c r="W911" s="663"/>
      <c r="X911" s="663"/>
      <c r="Y911" s="663"/>
      <c r="Z911" s="663"/>
    </row>
    <row r="912" spans="9:26">
      <c r="I912" s="663"/>
      <c r="J912" s="663"/>
      <c r="K912" s="663"/>
      <c r="L912" s="663"/>
      <c r="M912" s="663"/>
      <c r="N912" s="663"/>
      <c r="O912" s="663"/>
      <c r="P912" s="663"/>
      <c r="Q912" s="663"/>
      <c r="R912" s="663"/>
      <c r="S912" s="663"/>
      <c r="T912" s="663"/>
      <c r="U912" s="663"/>
      <c r="V912" s="663"/>
      <c r="W912" s="663"/>
      <c r="X912" s="663"/>
      <c r="Y912" s="663"/>
      <c r="Z912" s="663"/>
    </row>
    <row r="913" spans="9:26">
      <c r="I913" s="663"/>
      <c r="J913" s="663"/>
      <c r="K913" s="663"/>
      <c r="L913" s="663"/>
      <c r="M913" s="663"/>
      <c r="N913" s="663"/>
      <c r="O913" s="663"/>
      <c r="P913" s="663"/>
      <c r="Q913" s="663"/>
      <c r="R913" s="663"/>
      <c r="S913" s="663"/>
      <c r="T913" s="663"/>
      <c r="U913" s="663"/>
      <c r="V913" s="663"/>
      <c r="W913" s="663"/>
      <c r="X913" s="663"/>
      <c r="Y913" s="663"/>
      <c r="Z913" s="663"/>
    </row>
    <row r="914" spans="9:26">
      <c r="I914" s="663"/>
      <c r="J914" s="663"/>
      <c r="K914" s="663"/>
      <c r="L914" s="663"/>
      <c r="M914" s="663"/>
      <c r="N914" s="663"/>
      <c r="O914" s="663"/>
      <c r="P914" s="663"/>
      <c r="Q914" s="663"/>
      <c r="R914" s="663"/>
      <c r="S914" s="663"/>
      <c r="T914" s="663"/>
      <c r="U914" s="663"/>
      <c r="V914" s="663"/>
      <c r="W914" s="663"/>
      <c r="X914" s="663"/>
      <c r="Y914" s="663"/>
      <c r="Z914" s="663"/>
    </row>
    <row r="915" spans="9:26">
      <c r="I915" s="663"/>
      <c r="J915" s="663"/>
      <c r="K915" s="663"/>
      <c r="L915" s="663"/>
      <c r="M915" s="663"/>
      <c r="N915" s="663"/>
      <c r="O915" s="663"/>
      <c r="P915" s="663"/>
      <c r="Q915" s="663"/>
      <c r="R915" s="663"/>
      <c r="S915" s="663"/>
      <c r="T915" s="663"/>
      <c r="U915" s="663"/>
      <c r="V915" s="663"/>
      <c r="W915" s="663"/>
      <c r="X915" s="663"/>
      <c r="Y915" s="663"/>
      <c r="Z915" s="663"/>
    </row>
    <row r="916" spans="9:26">
      <c r="I916" s="663"/>
      <c r="J916" s="663"/>
      <c r="K916" s="663"/>
      <c r="L916" s="663"/>
      <c r="M916" s="663"/>
      <c r="N916" s="663"/>
      <c r="O916" s="663"/>
      <c r="P916" s="663"/>
      <c r="Q916" s="663"/>
      <c r="R916" s="663"/>
      <c r="S916" s="663"/>
      <c r="T916" s="663"/>
      <c r="U916" s="663"/>
      <c r="V916" s="663"/>
      <c r="W916" s="663"/>
      <c r="X916" s="663"/>
      <c r="Y916" s="663"/>
      <c r="Z916" s="663"/>
    </row>
    <row r="917" spans="9:26">
      <c r="I917" s="663"/>
      <c r="J917" s="663"/>
      <c r="K917" s="663"/>
      <c r="L917" s="663"/>
      <c r="M917" s="663"/>
      <c r="N917" s="663"/>
      <c r="O917" s="663"/>
      <c r="P917" s="663"/>
      <c r="Q917" s="663"/>
      <c r="R917" s="663"/>
      <c r="S917" s="663"/>
      <c r="T917" s="663"/>
      <c r="U917" s="663"/>
      <c r="V917" s="663"/>
      <c r="W917" s="663"/>
      <c r="X917" s="663"/>
      <c r="Y917" s="663"/>
      <c r="Z917" s="663"/>
    </row>
    <row r="918" spans="9:26">
      <c r="I918" s="663"/>
      <c r="J918" s="663"/>
      <c r="K918" s="663"/>
      <c r="L918" s="663"/>
      <c r="M918" s="663"/>
      <c r="N918" s="663"/>
      <c r="O918" s="663"/>
      <c r="P918" s="663"/>
      <c r="Q918" s="663"/>
      <c r="R918" s="663"/>
      <c r="S918" s="663"/>
      <c r="T918" s="663"/>
      <c r="U918" s="663"/>
      <c r="V918" s="663"/>
      <c r="W918" s="663"/>
      <c r="X918" s="663"/>
      <c r="Y918" s="663"/>
      <c r="Z918" s="663"/>
    </row>
    <row r="919" spans="9:26">
      <c r="I919" s="663"/>
      <c r="J919" s="663"/>
      <c r="K919" s="663"/>
      <c r="L919" s="663"/>
      <c r="M919" s="663"/>
      <c r="N919" s="663"/>
      <c r="O919" s="663"/>
      <c r="P919" s="663"/>
      <c r="Q919" s="663"/>
      <c r="R919" s="663"/>
      <c r="S919" s="663"/>
      <c r="T919" s="663"/>
      <c r="U919" s="663"/>
      <c r="V919" s="663"/>
      <c r="W919" s="663"/>
      <c r="X919" s="663"/>
      <c r="Y919" s="663"/>
      <c r="Z919" s="663"/>
    </row>
    <row r="920" spans="9:26">
      <c r="I920" s="663"/>
      <c r="J920" s="663"/>
      <c r="K920" s="663"/>
      <c r="L920" s="663"/>
      <c r="M920" s="663"/>
      <c r="N920" s="663"/>
      <c r="O920" s="663"/>
      <c r="P920" s="663"/>
      <c r="Q920" s="663"/>
      <c r="R920" s="663"/>
      <c r="S920" s="663"/>
      <c r="T920" s="663"/>
      <c r="U920" s="663"/>
      <c r="V920" s="663"/>
      <c r="W920" s="663"/>
      <c r="X920" s="663"/>
      <c r="Y920" s="663"/>
      <c r="Z920" s="663"/>
    </row>
    <row r="921" spans="9:26">
      <c r="I921" s="663"/>
      <c r="J921" s="663"/>
      <c r="K921" s="663"/>
      <c r="L921" s="663"/>
      <c r="M921" s="663"/>
      <c r="N921" s="663"/>
      <c r="O921" s="663"/>
      <c r="P921" s="663"/>
      <c r="Q921" s="663"/>
      <c r="R921" s="663"/>
      <c r="S921" s="663"/>
      <c r="T921" s="663"/>
      <c r="U921" s="663"/>
      <c r="V921" s="663"/>
      <c r="W921" s="663"/>
      <c r="X921" s="663"/>
      <c r="Y921" s="663"/>
      <c r="Z921" s="663"/>
    </row>
    <row r="922" spans="9:26">
      <c r="I922" s="663"/>
      <c r="J922" s="663"/>
      <c r="K922" s="663"/>
      <c r="L922" s="663"/>
      <c r="M922" s="663"/>
      <c r="N922" s="663"/>
      <c r="O922" s="663"/>
      <c r="P922" s="663"/>
      <c r="Q922" s="663"/>
      <c r="R922" s="663"/>
      <c r="S922" s="663"/>
      <c r="T922" s="663"/>
      <c r="U922" s="663"/>
      <c r="V922" s="663"/>
      <c r="W922" s="663"/>
      <c r="X922" s="663"/>
      <c r="Y922" s="663"/>
      <c r="Z922" s="663"/>
    </row>
    <row r="923" spans="9:26">
      <c r="I923" s="663"/>
      <c r="J923" s="663"/>
      <c r="K923" s="663"/>
      <c r="L923" s="663"/>
      <c r="M923" s="663"/>
      <c r="N923" s="663"/>
      <c r="O923" s="663"/>
      <c r="P923" s="663"/>
      <c r="Q923" s="663"/>
      <c r="R923" s="663"/>
      <c r="S923" s="663"/>
      <c r="T923" s="663"/>
      <c r="U923" s="663"/>
      <c r="V923" s="663"/>
      <c r="W923" s="663"/>
      <c r="X923" s="663"/>
      <c r="Y923" s="663"/>
      <c r="Z923" s="663"/>
    </row>
    <row r="924" spans="9:26">
      <c r="I924" s="663"/>
      <c r="J924" s="663"/>
      <c r="K924" s="663"/>
      <c r="L924" s="663"/>
      <c r="M924" s="663"/>
      <c r="N924" s="663"/>
      <c r="O924" s="663"/>
      <c r="P924" s="663"/>
      <c r="Q924" s="663"/>
      <c r="R924" s="663"/>
      <c r="S924" s="663"/>
      <c r="T924" s="663"/>
      <c r="U924" s="663"/>
      <c r="V924" s="663"/>
      <c r="W924" s="663"/>
      <c r="X924" s="663"/>
      <c r="Y924" s="663"/>
      <c r="Z924" s="663"/>
    </row>
    <row r="925" spans="9:26">
      <c r="I925" s="663"/>
      <c r="J925" s="663"/>
      <c r="K925" s="663"/>
      <c r="L925" s="663"/>
      <c r="M925" s="663"/>
      <c r="N925" s="663"/>
      <c r="O925" s="663"/>
      <c r="P925" s="663"/>
      <c r="Q925" s="663"/>
      <c r="R925" s="663"/>
      <c r="S925" s="663"/>
      <c r="T925" s="663"/>
      <c r="U925" s="663"/>
      <c r="V925" s="663"/>
      <c r="W925" s="663"/>
      <c r="X925" s="663"/>
      <c r="Y925" s="663"/>
      <c r="Z925" s="663"/>
    </row>
    <row r="926" spans="9:26">
      <c r="I926" s="663"/>
      <c r="J926" s="663"/>
      <c r="K926" s="663"/>
      <c r="L926" s="663"/>
      <c r="M926" s="663"/>
      <c r="N926" s="663"/>
      <c r="O926" s="663"/>
      <c r="P926" s="663"/>
      <c r="Q926" s="663"/>
      <c r="R926" s="663"/>
      <c r="S926" s="663"/>
      <c r="T926" s="663"/>
      <c r="U926" s="663"/>
      <c r="V926" s="663"/>
      <c r="W926" s="663"/>
      <c r="X926" s="663"/>
      <c r="Y926" s="663"/>
      <c r="Z926" s="663"/>
    </row>
    <row r="927" spans="9:26">
      <c r="I927" s="663"/>
      <c r="J927" s="663"/>
      <c r="K927" s="663"/>
      <c r="L927" s="663"/>
      <c r="M927" s="663"/>
      <c r="N927" s="663"/>
      <c r="O927" s="663"/>
      <c r="P927" s="663"/>
      <c r="Q927" s="663"/>
      <c r="R927" s="663"/>
      <c r="S927" s="663"/>
      <c r="T927" s="663"/>
      <c r="U927" s="663"/>
      <c r="V927" s="663"/>
      <c r="W927" s="663"/>
      <c r="X927" s="663"/>
      <c r="Y927" s="663"/>
      <c r="Z927" s="663"/>
    </row>
    <row r="928" spans="9:26">
      <c r="I928" s="663"/>
      <c r="J928" s="663"/>
      <c r="K928" s="663"/>
      <c r="L928" s="663"/>
      <c r="M928" s="663"/>
      <c r="N928" s="663"/>
      <c r="O928" s="663"/>
      <c r="P928" s="663"/>
      <c r="Q928" s="663"/>
      <c r="R928" s="663"/>
      <c r="S928" s="663"/>
      <c r="T928" s="663"/>
      <c r="U928" s="663"/>
      <c r="V928" s="663"/>
      <c r="W928" s="663"/>
      <c r="X928" s="663"/>
      <c r="Y928" s="663"/>
      <c r="Z928" s="663"/>
    </row>
    <row r="929" spans="9:26">
      <c r="I929" s="663"/>
      <c r="J929" s="663"/>
      <c r="K929" s="663"/>
      <c r="L929" s="663"/>
      <c r="M929" s="663"/>
      <c r="N929" s="663"/>
      <c r="O929" s="663"/>
      <c r="P929" s="663"/>
      <c r="Q929" s="663"/>
      <c r="R929" s="663"/>
      <c r="S929" s="663"/>
      <c r="T929" s="663"/>
      <c r="U929" s="663"/>
      <c r="V929" s="663"/>
      <c r="W929" s="663"/>
      <c r="X929" s="663"/>
      <c r="Y929" s="663"/>
      <c r="Z929" s="663"/>
    </row>
    <row r="930" spans="9:26">
      <c r="I930" s="663"/>
      <c r="J930" s="663"/>
      <c r="K930" s="663"/>
      <c r="L930" s="663"/>
      <c r="M930" s="663"/>
      <c r="N930" s="663"/>
      <c r="O930" s="663"/>
      <c r="P930" s="663"/>
      <c r="Q930" s="663"/>
      <c r="R930" s="663"/>
      <c r="S930" s="663"/>
      <c r="T930" s="663"/>
      <c r="U930" s="663"/>
      <c r="V930" s="663"/>
      <c r="W930" s="663"/>
      <c r="X930" s="663"/>
      <c r="Y930" s="663"/>
      <c r="Z930" s="663"/>
    </row>
    <row r="931" spans="9:26">
      <c r="I931" s="663"/>
      <c r="J931" s="663"/>
      <c r="K931" s="663"/>
      <c r="L931" s="663"/>
      <c r="M931" s="663"/>
      <c r="N931" s="663"/>
      <c r="O931" s="663"/>
      <c r="P931" s="663"/>
      <c r="Q931" s="663"/>
      <c r="R931" s="663"/>
      <c r="S931" s="663"/>
      <c r="T931" s="663"/>
      <c r="U931" s="663"/>
      <c r="V931" s="663"/>
      <c r="W931" s="663"/>
      <c r="X931" s="663"/>
      <c r="Y931" s="663"/>
      <c r="Z931" s="663"/>
    </row>
    <row r="932" spans="9:26">
      <c r="I932" s="663"/>
      <c r="J932" s="663"/>
      <c r="K932" s="663"/>
      <c r="L932" s="663"/>
      <c r="M932" s="663"/>
      <c r="N932" s="663"/>
      <c r="O932" s="663"/>
      <c r="P932" s="663"/>
      <c r="Q932" s="663"/>
      <c r="R932" s="663"/>
      <c r="S932" s="663"/>
      <c r="T932" s="663"/>
      <c r="U932" s="663"/>
      <c r="V932" s="663"/>
      <c r="W932" s="663"/>
      <c r="X932" s="663"/>
      <c r="Y932" s="663"/>
      <c r="Z932" s="663"/>
    </row>
    <row r="933" spans="9:26">
      <c r="I933" s="663"/>
      <c r="J933" s="663"/>
      <c r="K933" s="663"/>
      <c r="L933" s="663"/>
      <c r="M933" s="663"/>
      <c r="N933" s="663"/>
      <c r="O933" s="663"/>
      <c r="P933" s="663"/>
      <c r="Q933" s="663"/>
      <c r="R933" s="663"/>
      <c r="S933" s="663"/>
      <c r="T933" s="663"/>
      <c r="U933" s="663"/>
      <c r="V933" s="663"/>
      <c r="W933" s="663"/>
      <c r="X933" s="663"/>
      <c r="Y933" s="663"/>
      <c r="Z933" s="663"/>
    </row>
    <row r="934" spans="9:26">
      <c r="I934" s="663"/>
      <c r="J934" s="663"/>
      <c r="K934" s="663"/>
      <c r="L934" s="663"/>
      <c r="M934" s="663"/>
      <c r="N934" s="663"/>
      <c r="O934" s="663"/>
      <c r="P934" s="663"/>
      <c r="Q934" s="663"/>
      <c r="R934" s="663"/>
      <c r="S934" s="663"/>
      <c r="T934" s="663"/>
      <c r="U934" s="663"/>
      <c r="V934" s="663"/>
      <c r="W934" s="663"/>
      <c r="X934" s="663"/>
      <c r="Y934" s="663"/>
      <c r="Z934" s="663"/>
    </row>
    <row r="935" spans="9:26">
      <c r="I935" s="663"/>
      <c r="J935" s="663"/>
      <c r="K935" s="663"/>
      <c r="L935" s="663"/>
      <c r="M935" s="663"/>
      <c r="N935" s="663"/>
      <c r="O935" s="663"/>
      <c r="P935" s="663"/>
      <c r="Q935" s="663"/>
      <c r="R935" s="663"/>
      <c r="S935" s="663"/>
      <c r="T935" s="663"/>
      <c r="U935" s="663"/>
      <c r="V935" s="663"/>
      <c r="W935" s="663"/>
      <c r="X935" s="663"/>
      <c r="Y935" s="663"/>
      <c r="Z935" s="663"/>
    </row>
    <row r="936" spans="9:26">
      <c r="I936" s="663"/>
      <c r="J936" s="663"/>
      <c r="K936" s="663"/>
      <c r="L936" s="663"/>
      <c r="M936" s="663"/>
      <c r="N936" s="663"/>
      <c r="O936" s="663"/>
      <c r="P936" s="663"/>
      <c r="Q936" s="663"/>
      <c r="R936" s="663"/>
      <c r="S936" s="663"/>
      <c r="T936" s="663"/>
      <c r="U936" s="663"/>
      <c r="V936" s="663"/>
      <c r="W936" s="663"/>
      <c r="X936" s="663"/>
      <c r="Y936" s="663"/>
      <c r="Z936" s="663"/>
    </row>
    <row r="937" spans="9:26">
      <c r="I937" s="663"/>
      <c r="J937" s="663"/>
      <c r="K937" s="663"/>
      <c r="L937" s="663"/>
      <c r="M937" s="663"/>
      <c r="N937" s="663"/>
      <c r="O937" s="663"/>
      <c r="P937" s="663"/>
      <c r="Q937" s="663"/>
      <c r="R937" s="663"/>
      <c r="S937" s="663"/>
      <c r="T937" s="663"/>
      <c r="U937" s="663"/>
      <c r="V937" s="663"/>
      <c r="W937" s="663"/>
      <c r="X937" s="663"/>
      <c r="Y937" s="663"/>
      <c r="Z937" s="663"/>
    </row>
    <row r="938" spans="9:26">
      <c r="I938" s="663"/>
      <c r="J938" s="663"/>
      <c r="K938" s="663"/>
      <c r="L938" s="663"/>
      <c r="M938" s="663"/>
      <c r="N938" s="663"/>
      <c r="O938" s="663"/>
      <c r="P938" s="663"/>
      <c r="Q938" s="663"/>
      <c r="R938" s="663"/>
      <c r="S938" s="663"/>
      <c r="T938" s="663"/>
      <c r="U938" s="663"/>
      <c r="V938" s="663"/>
      <c r="W938" s="663"/>
      <c r="X938" s="663"/>
      <c r="Y938" s="663"/>
      <c r="Z938" s="663"/>
    </row>
    <row r="939" spans="9:26">
      <c r="I939" s="663"/>
      <c r="J939" s="663"/>
      <c r="K939" s="663"/>
      <c r="L939" s="663"/>
      <c r="M939" s="663"/>
      <c r="N939" s="663"/>
      <c r="O939" s="663"/>
      <c r="P939" s="663"/>
      <c r="Q939" s="663"/>
      <c r="R939" s="663"/>
      <c r="S939" s="663"/>
      <c r="T939" s="663"/>
      <c r="U939" s="663"/>
      <c r="V939" s="663"/>
      <c r="W939" s="663"/>
      <c r="X939" s="663"/>
      <c r="Y939" s="663"/>
      <c r="Z939" s="663"/>
    </row>
    <row r="940" spans="9:26">
      <c r="I940" s="663"/>
      <c r="J940" s="663"/>
      <c r="K940" s="663"/>
      <c r="L940" s="663"/>
      <c r="M940" s="663"/>
      <c r="N940" s="663"/>
      <c r="O940" s="663"/>
      <c r="P940" s="663"/>
      <c r="Q940" s="663"/>
      <c r="R940" s="663"/>
      <c r="S940" s="663"/>
      <c r="T940" s="663"/>
      <c r="U940" s="663"/>
      <c r="V940" s="663"/>
      <c r="W940" s="663"/>
      <c r="X940" s="663"/>
      <c r="Y940" s="663"/>
      <c r="Z940" s="663"/>
    </row>
    <row r="941" spans="9:26">
      <c r="I941" s="663"/>
      <c r="J941" s="663"/>
      <c r="K941" s="663"/>
      <c r="L941" s="663"/>
      <c r="M941" s="663"/>
      <c r="N941" s="663"/>
      <c r="O941" s="663"/>
      <c r="P941" s="663"/>
      <c r="Q941" s="663"/>
      <c r="R941" s="663"/>
      <c r="S941" s="663"/>
      <c r="T941" s="663"/>
      <c r="U941" s="663"/>
      <c r="V941" s="663"/>
      <c r="W941" s="663"/>
      <c r="X941" s="663"/>
      <c r="Y941" s="663"/>
      <c r="Z941" s="663"/>
    </row>
    <row r="942" spans="9:26">
      <c r="I942" s="663"/>
      <c r="J942" s="663"/>
      <c r="K942" s="663"/>
      <c r="L942" s="663"/>
      <c r="M942" s="663"/>
      <c r="N942" s="663"/>
      <c r="O942" s="663"/>
      <c r="P942" s="663"/>
      <c r="Q942" s="663"/>
      <c r="R942" s="663"/>
      <c r="S942" s="663"/>
      <c r="T942" s="663"/>
      <c r="U942" s="663"/>
      <c r="V942" s="663"/>
      <c r="W942" s="663"/>
      <c r="X942" s="663"/>
      <c r="Y942" s="663"/>
      <c r="Z942" s="663"/>
    </row>
    <row r="943" spans="9:26">
      <c r="I943" s="663"/>
      <c r="J943" s="663"/>
      <c r="K943" s="663"/>
      <c r="L943" s="663"/>
      <c r="M943" s="663"/>
      <c r="N943" s="663"/>
      <c r="O943" s="663"/>
      <c r="P943" s="663"/>
      <c r="Q943" s="663"/>
      <c r="R943" s="663"/>
      <c r="S943" s="663"/>
      <c r="T943" s="663"/>
      <c r="U943" s="663"/>
      <c r="V943" s="663"/>
      <c r="W943" s="663"/>
      <c r="X943" s="663"/>
      <c r="Y943" s="663"/>
      <c r="Z943" s="663"/>
    </row>
    <row r="944" spans="9:26">
      <c r="I944" s="663"/>
      <c r="J944" s="663"/>
      <c r="K944" s="663"/>
      <c r="L944" s="663"/>
      <c r="M944" s="663"/>
      <c r="N944" s="663"/>
      <c r="O944" s="663"/>
      <c r="P944" s="663"/>
      <c r="Q944" s="663"/>
      <c r="R944" s="663"/>
      <c r="S944" s="663"/>
      <c r="T944" s="663"/>
      <c r="U944" s="663"/>
      <c r="V944" s="663"/>
      <c r="W944" s="663"/>
      <c r="X944" s="663"/>
      <c r="Y944" s="663"/>
      <c r="Z944" s="663"/>
    </row>
    <row r="945" spans="9:26">
      <c r="I945" s="663"/>
      <c r="J945" s="663"/>
      <c r="K945" s="663"/>
      <c r="L945" s="663"/>
      <c r="M945" s="663"/>
      <c r="N945" s="663"/>
      <c r="O945" s="663"/>
      <c r="P945" s="663"/>
      <c r="Q945" s="663"/>
      <c r="R945" s="663"/>
      <c r="S945" s="663"/>
      <c r="T945" s="663"/>
      <c r="U945" s="663"/>
      <c r="V945" s="663"/>
      <c r="W945" s="663"/>
      <c r="X945" s="663"/>
      <c r="Y945" s="663"/>
      <c r="Z945" s="663"/>
    </row>
    <row r="946" spans="9:26">
      <c r="I946" s="663"/>
      <c r="J946" s="663"/>
      <c r="K946" s="663"/>
      <c r="L946" s="663"/>
      <c r="M946" s="663"/>
      <c r="N946" s="663"/>
      <c r="O946" s="663"/>
      <c r="P946" s="663"/>
      <c r="Q946" s="663"/>
      <c r="R946" s="663"/>
      <c r="S946" s="663"/>
      <c r="T946" s="663"/>
      <c r="U946" s="663"/>
      <c r="V946" s="663"/>
      <c r="W946" s="663"/>
      <c r="X946" s="663"/>
      <c r="Y946" s="663"/>
      <c r="Z946" s="663"/>
    </row>
    <row r="947" spans="9:26">
      <c r="I947" s="663"/>
      <c r="J947" s="663"/>
      <c r="K947" s="663"/>
      <c r="L947" s="663"/>
      <c r="M947" s="663"/>
      <c r="N947" s="663"/>
      <c r="O947" s="663"/>
      <c r="P947" s="663"/>
      <c r="Q947" s="663"/>
      <c r="R947" s="663"/>
      <c r="S947" s="663"/>
      <c r="T947" s="663"/>
      <c r="U947" s="663"/>
      <c r="V947" s="663"/>
      <c r="W947" s="663"/>
      <c r="X947" s="663"/>
      <c r="Y947" s="663"/>
      <c r="Z947" s="663"/>
    </row>
    <row r="948" spans="9:26">
      <c r="I948" s="663"/>
      <c r="J948" s="663"/>
      <c r="K948" s="663"/>
      <c r="L948" s="663"/>
      <c r="M948" s="663"/>
      <c r="N948" s="663"/>
      <c r="O948" s="663"/>
      <c r="P948" s="663"/>
      <c r="Q948" s="663"/>
      <c r="R948" s="663"/>
      <c r="S948" s="663"/>
      <c r="T948" s="663"/>
      <c r="U948" s="663"/>
      <c r="V948" s="663"/>
      <c r="W948" s="663"/>
      <c r="X948" s="663"/>
      <c r="Y948" s="663"/>
      <c r="Z948" s="663"/>
    </row>
    <row r="949" spans="9:26">
      <c r="I949" s="663"/>
      <c r="J949" s="663"/>
      <c r="K949" s="663"/>
      <c r="L949" s="663"/>
      <c r="M949" s="663"/>
      <c r="N949" s="663"/>
      <c r="O949" s="663"/>
      <c r="P949" s="663"/>
      <c r="Q949" s="663"/>
      <c r="R949" s="663"/>
      <c r="S949" s="663"/>
      <c r="T949" s="663"/>
      <c r="U949" s="663"/>
      <c r="V949" s="663"/>
      <c r="W949" s="663"/>
      <c r="X949" s="663"/>
      <c r="Y949" s="663"/>
      <c r="Z949" s="663"/>
    </row>
    <row r="950" spans="9:26">
      <c r="I950" s="663"/>
      <c r="J950" s="663"/>
      <c r="K950" s="663"/>
      <c r="L950" s="663"/>
      <c r="M950" s="663"/>
      <c r="N950" s="663"/>
      <c r="O950" s="663"/>
      <c r="P950" s="663"/>
      <c r="Q950" s="663"/>
      <c r="R950" s="663"/>
      <c r="S950" s="663"/>
      <c r="T950" s="663"/>
      <c r="U950" s="663"/>
      <c r="V950" s="663"/>
      <c r="W950" s="663"/>
      <c r="X950" s="663"/>
      <c r="Y950" s="663"/>
      <c r="Z950" s="663"/>
    </row>
    <row r="951" spans="9:26">
      <c r="I951" s="663"/>
      <c r="J951" s="663"/>
      <c r="K951" s="663"/>
      <c r="L951" s="663"/>
      <c r="M951" s="663"/>
      <c r="N951" s="663"/>
      <c r="O951" s="663"/>
      <c r="P951" s="663"/>
      <c r="Q951" s="663"/>
      <c r="R951" s="663"/>
      <c r="S951" s="663"/>
      <c r="T951" s="663"/>
      <c r="U951" s="663"/>
      <c r="V951" s="663"/>
      <c r="W951" s="663"/>
      <c r="X951" s="663"/>
      <c r="Y951" s="663"/>
      <c r="Z951" s="663"/>
    </row>
    <row r="952" spans="9:26">
      <c r="I952" s="663"/>
      <c r="J952" s="663"/>
      <c r="K952" s="663"/>
      <c r="L952" s="663"/>
      <c r="M952" s="663"/>
      <c r="N952" s="663"/>
      <c r="O952" s="663"/>
      <c r="P952" s="663"/>
      <c r="Q952" s="663"/>
      <c r="R952" s="663"/>
      <c r="S952" s="663"/>
      <c r="T952" s="663"/>
      <c r="U952" s="663"/>
      <c r="V952" s="663"/>
      <c r="W952" s="663"/>
      <c r="X952" s="663"/>
      <c r="Y952" s="663"/>
      <c r="Z952" s="663"/>
    </row>
    <row r="953" spans="9:26">
      <c r="I953" s="663"/>
      <c r="J953" s="663"/>
      <c r="K953" s="663"/>
      <c r="L953" s="663"/>
      <c r="M953" s="663"/>
      <c r="N953" s="663"/>
      <c r="O953" s="663"/>
      <c r="P953" s="663"/>
      <c r="Q953" s="663"/>
      <c r="R953" s="663"/>
      <c r="S953" s="663"/>
      <c r="T953" s="663"/>
      <c r="U953" s="663"/>
      <c r="V953" s="663"/>
      <c r="W953" s="663"/>
      <c r="X953" s="663"/>
      <c r="Y953" s="663"/>
      <c r="Z953" s="663"/>
    </row>
    <row r="954" spans="9:26">
      <c r="I954" s="663"/>
      <c r="J954" s="663"/>
      <c r="K954" s="663"/>
      <c r="L954" s="663"/>
      <c r="M954" s="663"/>
      <c r="N954" s="663"/>
      <c r="O954" s="663"/>
      <c r="P954" s="663"/>
      <c r="Q954" s="663"/>
      <c r="R954" s="663"/>
      <c r="S954" s="663"/>
      <c r="T954" s="663"/>
      <c r="U954" s="663"/>
      <c r="V954" s="663"/>
      <c r="W954" s="663"/>
      <c r="X954" s="663"/>
      <c r="Y954" s="663"/>
      <c r="Z954" s="663"/>
    </row>
    <row r="955" spans="9:26">
      <c r="I955" s="663"/>
      <c r="J955" s="663"/>
      <c r="K955" s="663"/>
      <c r="L955" s="663"/>
      <c r="M955" s="663"/>
      <c r="N955" s="663"/>
      <c r="O955" s="663"/>
      <c r="P955" s="663"/>
      <c r="Q955" s="663"/>
      <c r="R955" s="663"/>
      <c r="S955" s="663"/>
      <c r="T955" s="663"/>
      <c r="U955" s="663"/>
      <c r="V955" s="663"/>
      <c r="W955" s="663"/>
      <c r="X955" s="663"/>
      <c r="Y955" s="663"/>
      <c r="Z955" s="663"/>
    </row>
    <row r="956" spans="9:26">
      <c r="I956" s="663"/>
      <c r="J956" s="663"/>
      <c r="K956" s="663"/>
      <c r="L956" s="663"/>
      <c r="M956" s="663"/>
      <c r="N956" s="663"/>
      <c r="O956" s="663"/>
      <c r="P956" s="663"/>
      <c r="Q956" s="663"/>
      <c r="R956" s="663"/>
      <c r="S956" s="663"/>
      <c r="T956" s="663"/>
      <c r="U956" s="663"/>
      <c r="V956" s="663"/>
      <c r="W956" s="663"/>
      <c r="X956" s="663"/>
      <c r="Y956" s="663"/>
      <c r="Z956" s="663"/>
    </row>
    <row r="957" spans="9:26">
      <c r="I957" s="663"/>
      <c r="J957" s="663"/>
      <c r="K957" s="663"/>
      <c r="L957" s="663"/>
      <c r="M957" s="663"/>
      <c r="N957" s="663"/>
      <c r="O957" s="663"/>
      <c r="P957" s="663"/>
      <c r="Q957" s="663"/>
      <c r="R957" s="663"/>
      <c r="S957" s="663"/>
      <c r="T957" s="663"/>
      <c r="U957" s="663"/>
      <c r="V957" s="663"/>
      <c r="W957" s="663"/>
      <c r="X957" s="663"/>
      <c r="Y957" s="663"/>
      <c r="Z957" s="663"/>
    </row>
    <row r="958" spans="9:26">
      <c r="I958" s="663"/>
      <c r="J958" s="663"/>
      <c r="K958" s="663"/>
      <c r="L958" s="663"/>
      <c r="M958" s="663"/>
      <c r="N958" s="663"/>
      <c r="O958" s="663"/>
      <c r="P958" s="663"/>
      <c r="Q958" s="663"/>
      <c r="R958" s="663"/>
      <c r="S958" s="663"/>
      <c r="T958" s="663"/>
      <c r="U958" s="663"/>
      <c r="V958" s="663"/>
      <c r="W958" s="663"/>
      <c r="X958" s="663"/>
      <c r="Y958" s="663"/>
      <c r="Z958" s="663"/>
    </row>
    <row r="959" spans="9:26">
      <c r="I959" s="663"/>
      <c r="J959" s="663"/>
      <c r="K959" s="663"/>
      <c r="L959" s="663"/>
      <c r="M959" s="663"/>
      <c r="N959" s="663"/>
      <c r="O959" s="663"/>
      <c r="P959" s="663"/>
      <c r="Q959" s="663"/>
      <c r="R959" s="663"/>
      <c r="S959" s="663"/>
      <c r="T959" s="663"/>
      <c r="U959" s="663"/>
      <c r="V959" s="663"/>
      <c r="W959" s="663"/>
      <c r="X959" s="663"/>
      <c r="Y959" s="663"/>
      <c r="Z959" s="663"/>
    </row>
    <row r="960" spans="9:26">
      <c r="I960" s="663"/>
      <c r="J960" s="663"/>
      <c r="K960" s="663"/>
      <c r="L960" s="663"/>
      <c r="M960" s="663"/>
      <c r="N960" s="663"/>
      <c r="O960" s="663"/>
      <c r="P960" s="663"/>
      <c r="Q960" s="663"/>
      <c r="R960" s="663"/>
      <c r="S960" s="663"/>
      <c r="T960" s="663"/>
      <c r="U960" s="663"/>
      <c r="V960" s="663"/>
      <c r="W960" s="663"/>
      <c r="X960" s="663"/>
      <c r="Y960" s="663"/>
      <c r="Z960" s="663"/>
    </row>
    <row r="961" spans="9:26">
      <c r="I961" s="663"/>
      <c r="J961" s="663"/>
      <c r="K961" s="663"/>
      <c r="L961" s="663"/>
      <c r="M961" s="663"/>
      <c r="N961" s="663"/>
      <c r="O961" s="663"/>
      <c r="P961" s="663"/>
      <c r="Q961" s="663"/>
      <c r="R961" s="663"/>
      <c r="S961" s="663"/>
      <c r="T961" s="663"/>
      <c r="U961" s="663"/>
      <c r="V961" s="663"/>
      <c r="W961" s="663"/>
      <c r="X961" s="663"/>
      <c r="Y961" s="663"/>
      <c r="Z961" s="663"/>
    </row>
    <row r="962" spans="9:26">
      <c r="I962" s="663"/>
      <c r="J962" s="663"/>
      <c r="K962" s="663"/>
      <c r="L962" s="663"/>
      <c r="M962" s="663"/>
      <c r="N962" s="663"/>
      <c r="O962" s="663"/>
      <c r="P962" s="663"/>
      <c r="Q962" s="663"/>
      <c r="R962" s="663"/>
      <c r="S962" s="663"/>
      <c r="T962" s="663"/>
      <c r="U962" s="663"/>
      <c r="V962" s="663"/>
      <c r="W962" s="663"/>
      <c r="X962" s="663"/>
      <c r="Y962" s="663"/>
      <c r="Z962" s="663"/>
    </row>
    <row r="963" spans="9:26">
      <c r="I963" s="663"/>
      <c r="J963" s="663"/>
      <c r="K963" s="663"/>
      <c r="L963" s="663"/>
      <c r="M963" s="663"/>
      <c r="N963" s="663"/>
      <c r="O963" s="663"/>
      <c r="P963" s="663"/>
      <c r="Q963" s="663"/>
      <c r="R963" s="663"/>
      <c r="S963" s="663"/>
      <c r="T963" s="663"/>
      <c r="U963" s="663"/>
      <c r="V963" s="663"/>
      <c r="W963" s="663"/>
      <c r="X963" s="663"/>
      <c r="Y963" s="663"/>
      <c r="Z963" s="663"/>
    </row>
    <row r="964" spans="9:26">
      <c r="I964" s="663"/>
      <c r="J964" s="663"/>
      <c r="K964" s="663"/>
      <c r="L964" s="663"/>
      <c r="M964" s="663"/>
      <c r="N964" s="663"/>
      <c r="O964" s="663"/>
      <c r="P964" s="663"/>
      <c r="Q964" s="663"/>
      <c r="R964" s="663"/>
      <c r="S964" s="663"/>
      <c r="T964" s="663"/>
      <c r="U964" s="663"/>
      <c r="V964" s="663"/>
      <c r="W964" s="663"/>
      <c r="X964" s="663"/>
      <c r="Y964" s="663"/>
      <c r="Z964" s="663"/>
    </row>
    <row r="965" spans="9:26">
      <c r="I965" s="663"/>
      <c r="J965" s="663"/>
      <c r="K965" s="663"/>
      <c r="L965" s="663"/>
      <c r="M965" s="663"/>
      <c r="N965" s="663"/>
      <c r="O965" s="663"/>
      <c r="P965" s="663"/>
      <c r="Q965" s="663"/>
      <c r="R965" s="663"/>
      <c r="S965" s="663"/>
      <c r="T965" s="663"/>
      <c r="U965" s="663"/>
      <c r="V965" s="663"/>
      <c r="W965" s="663"/>
      <c r="X965" s="663"/>
      <c r="Y965" s="663"/>
      <c r="Z965" s="663"/>
    </row>
    <row r="966" spans="9:26">
      <c r="I966" s="663"/>
      <c r="J966" s="663"/>
      <c r="K966" s="663"/>
      <c r="L966" s="663"/>
      <c r="M966" s="663"/>
      <c r="N966" s="663"/>
      <c r="O966" s="663"/>
      <c r="P966" s="663"/>
      <c r="Q966" s="663"/>
      <c r="R966" s="663"/>
      <c r="S966" s="663"/>
      <c r="T966" s="663"/>
      <c r="U966" s="663"/>
      <c r="V966" s="663"/>
      <c r="W966" s="663"/>
      <c r="X966" s="663"/>
      <c r="Y966" s="663"/>
      <c r="Z966" s="663"/>
    </row>
    <row r="967" spans="9:26">
      <c r="I967" s="663"/>
      <c r="J967" s="663"/>
      <c r="K967" s="663"/>
      <c r="L967" s="663"/>
      <c r="M967" s="663"/>
      <c r="N967" s="663"/>
      <c r="O967" s="663"/>
      <c r="P967" s="663"/>
      <c r="Q967" s="663"/>
      <c r="R967" s="663"/>
      <c r="S967" s="663"/>
      <c r="T967" s="663"/>
      <c r="U967" s="663"/>
      <c r="V967" s="663"/>
      <c r="W967" s="663"/>
      <c r="X967" s="663"/>
      <c r="Y967" s="663"/>
      <c r="Z967" s="663"/>
    </row>
    <row r="968" spans="9:26">
      <c r="I968" s="663"/>
      <c r="J968" s="663"/>
      <c r="K968" s="663"/>
      <c r="L968" s="663"/>
      <c r="M968" s="663"/>
      <c r="N968" s="663"/>
      <c r="O968" s="663"/>
      <c r="P968" s="663"/>
      <c r="Q968" s="663"/>
      <c r="R968" s="663"/>
      <c r="S968" s="663"/>
      <c r="T968" s="663"/>
      <c r="U968" s="663"/>
      <c r="V968" s="663"/>
      <c r="W968" s="663"/>
      <c r="X968" s="663"/>
      <c r="Y968" s="663"/>
      <c r="Z968" s="663"/>
    </row>
    <row r="969" spans="9:26">
      <c r="I969" s="663"/>
      <c r="J969" s="663"/>
      <c r="K969" s="663"/>
      <c r="L969" s="663"/>
      <c r="M969" s="663"/>
      <c r="N969" s="663"/>
      <c r="O969" s="663"/>
      <c r="P969" s="663"/>
      <c r="Q969" s="663"/>
      <c r="R969" s="663"/>
      <c r="S969" s="663"/>
      <c r="T969" s="663"/>
      <c r="U969" s="663"/>
      <c r="V969" s="663"/>
      <c r="W969" s="663"/>
      <c r="X969" s="663"/>
      <c r="Y969" s="663"/>
      <c r="Z969" s="663"/>
    </row>
    <row r="970" spans="9:26">
      <c r="I970" s="663"/>
      <c r="J970" s="663"/>
      <c r="K970" s="663"/>
      <c r="L970" s="663"/>
      <c r="M970" s="663"/>
      <c r="N970" s="663"/>
      <c r="O970" s="663"/>
      <c r="P970" s="663"/>
      <c r="Q970" s="663"/>
      <c r="R970" s="663"/>
      <c r="S970" s="663"/>
      <c r="T970" s="663"/>
      <c r="U970" s="663"/>
      <c r="V970" s="663"/>
      <c r="W970" s="663"/>
      <c r="X970" s="663"/>
      <c r="Y970" s="663"/>
      <c r="Z970" s="663"/>
    </row>
    <row r="971" spans="9:26">
      <c r="I971" s="663"/>
      <c r="J971" s="663"/>
      <c r="K971" s="663"/>
      <c r="L971" s="663"/>
      <c r="M971" s="663"/>
      <c r="N971" s="663"/>
      <c r="O971" s="663"/>
      <c r="P971" s="663"/>
      <c r="Q971" s="663"/>
      <c r="R971" s="663"/>
      <c r="S971" s="663"/>
      <c r="T971" s="663"/>
      <c r="U971" s="663"/>
      <c r="V971" s="663"/>
      <c r="W971" s="663"/>
      <c r="X971" s="663"/>
      <c r="Y971" s="663"/>
      <c r="Z971" s="663"/>
    </row>
    <row r="972" spans="9:26">
      <c r="I972" s="663"/>
      <c r="J972" s="663"/>
      <c r="K972" s="663"/>
      <c r="L972" s="663"/>
      <c r="M972" s="663"/>
      <c r="N972" s="663"/>
      <c r="O972" s="663"/>
      <c r="P972" s="663"/>
      <c r="Q972" s="663"/>
      <c r="R972" s="663"/>
      <c r="S972" s="663"/>
      <c r="T972" s="663"/>
      <c r="U972" s="663"/>
      <c r="V972" s="663"/>
      <c r="W972" s="663"/>
      <c r="X972" s="663"/>
      <c r="Y972" s="663"/>
      <c r="Z972" s="663"/>
    </row>
    <row r="973" spans="9:26">
      <c r="I973" s="663"/>
      <c r="J973" s="663"/>
      <c r="K973" s="663"/>
      <c r="L973" s="663"/>
      <c r="M973" s="663"/>
      <c r="N973" s="663"/>
      <c r="O973" s="663"/>
      <c r="P973" s="663"/>
      <c r="Q973" s="663"/>
      <c r="R973" s="663"/>
      <c r="S973" s="663"/>
      <c r="T973" s="663"/>
      <c r="U973" s="663"/>
      <c r="V973" s="663"/>
      <c r="W973" s="663"/>
      <c r="X973" s="663"/>
      <c r="Y973" s="663"/>
      <c r="Z973" s="663"/>
    </row>
    <row r="974" spans="9:26">
      <c r="I974" s="663"/>
      <c r="J974" s="663"/>
      <c r="K974" s="663"/>
      <c r="L974" s="663"/>
      <c r="M974" s="663"/>
      <c r="N974" s="663"/>
      <c r="O974" s="663"/>
      <c r="P974" s="663"/>
      <c r="Q974" s="663"/>
      <c r="R974" s="663"/>
      <c r="S974" s="663"/>
      <c r="T974" s="663"/>
      <c r="U974" s="663"/>
      <c r="V974" s="663"/>
      <c r="W974" s="663"/>
      <c r="X974" s="663"/>
      <c r="Y974" s="663"/>
      <c r="Z974" s="663"/>
    </row>
    <row r="975" spans="9:26">
      <c r="I975" s="663"/>
      <c r="J975" s="663"/>
      <c r="K975" s="663"/>
      <c r="L975" s="663"/>
      <c r="M975" s="663"/>
      <c r="N975" s="663"/>
      <c r="O975" s="663"/>
      <c r="P975" s="663"/>
      <c r="Q975" s="663"/>
      <c r="R975" s="663"/>
      <c r="S975" s="663"/>
      <c r="T975" s="663"/>
      <c r="U975" s="663"/>
      <c r="V975" s="663"/>
      <c r="W975" s="663"/>
      <c r="X975" s="663"/>
      <c r="Y975" s="663"/>
      <c r="Z975" s="663"/>
    </row>
    <row r="976" spans="9:26">
      <c r="I976" s="663"/>
      <c r="J976" s="663"/>
      <c r="K976" s="663"/>
      <c r="L976" s="663"/>
      <c r="M976" s="663"/>
      <c r="N976" s="663"/>
      <c r="O976" s="663"/>
      <c r="P976" s="663"/>
      <c r="Q976" s="663"/>
      <c r="R976" s="663"/>
      <c r="S976" s="663"/>
      <c r="T976" s="663"/>
      <c r="U976" s="663"/>
      <c r="V976" s="663"/>
      <c r="W976" s="663"/>
      <c r="X976" s="663"/>
      <c r="Y976" s="663"/>
      <c r="Z976" s="663"/>
    </row>
    <row r="977" spans="9:26">
      <c r="I977" s="663"/>
      <c r="J977" s="663"/>
      <c r="K977" s="663"/>
      <c r="L977" s="663"/>
      <c r="M977" s="663"/>
      <c r="N977" s="663"/>
      <c r="O977" s="663"/>
      <c r="P977" s="663"/>
      <c r="Q977" s="663"/>
      <c r="R977" s="663"/>
      <c r="S977" s="663"/>
      <c r="T977" s="663"/>
      <c r="U977" s="663"/>
      <c r="V977" s="663"/>
      <c r="W977" s="663"/>
      <c r="X977" s="663"/>
      <c r="Y977" s="663"/>
      <c r="Z977" s="663"/>
    </row>
    <row r="978" spans="9:26">
      <c r="I978" s="663"/>
      <c r="J978" s="663"/>
      <c r="K978" s="663"/>
      <c r="L978" s="663"/>
      <c r="M978" s="663"/>
      <c r="N978" s="663"/>
      <c r="O978" s="663"/>
      <c r="P978" s="663"/>
      <c r="Q978" s="663"/>
      <c r="R978" s="663"/>
      <c r="S978" s="663"/>
      <c r="T978" s="663"/>
      <c r="U978" s="663"/>
      <c r="V978" s="663"/>
      <c r="W978" s="663"/>
      <c r="X978" s="663"/>
      <c r="Y978" s="663"/>
      <c r="Z978" s="663"/>
    </row>
    <row r="979" spans="9:26">
      <c r="I979" s="663"/>
      <c r="J979" s="663"/>
      <c r="K979" s="663"/>
      <c r="L979" s="663"/>
      <c r="M979" s="663"/>
      <c r="N979" s="663"/>
      <c r="O979" s="663"/>
      <c r="P979" s="663"/>
      <c r="Q979" s="663"/>
      <c r="R979" s="663"/>
      <c r="S979" s="663"/>
      <c r="T979" s="663"/>
      <c r="U979" s="663"/>
      <c r="V979" s="663"/>
      <c r="W979" s="663"/>
      <c r="X979" s="663"/>
      <c r="Y979" s="663"/>
      <c r="Z979" s="663"/>
    </row>
    <row r="980" spans="9:26">
      <c r="I980" s="663"/>
      <c r="J980" s="663"/>
      <c r="K980" s="663"/>
      <c r="L980" s="663"/>
      <c r="M980" s="663"/>
      <c r="N980" s="663"/>
      <c r="O980" s="663"/>
      <c r="P980" s="663"/>
      <c r="Q980" s="663"/>
      <c r="R980" s="663"/>
      <c r="S980" s="663"/>
      <c r="T980" s="663"/>
      <c r="U980" s="663"/>
      <c r="V980" s="663"/>
      <c r="W980" s="663"/>
      <c r="X980" s="663"/>
      <c r="Y980" s="663"/>
      <c r="Z980" s="663"/>
    </row>
    <row r="981" spans="9:26">
      <c r="I981" s="663"/>
      <c r="J981" s="663"/>
      <c r="K981" s="663"/>
      <c r="L981" s="663"/>
      <c r="M981" s="663"/>
      <c r="N981" s="663"/>
      <c r="O981" s="663"/>
      <c r="P981" s="663"/>
      <c r="Q981" s="663"/>
      <c r="R981" s="663"/>
      <c r="S981" s="663"/>
      <c r="T981" s="663"/>
      <c r="U981" s="663"/>
      <c r="V981" s="663"/>
      <c r="W981" s="663"/>
      <c r="X981" s="663"/>
      <c r="Y981" s="663"/>
      <c r="Z981" s="663"/>
    </row>
    <row r="982" spans="9:26">
      <c r="I982" s="663"/>
      <c r="J982" s="663"/>
      <c r="K982" s="663"/>
      <c r="L982" s="663"/>
      <c r="M982" s="663"/>
      <c r="N982" s="663"/>
      <c r="O982" s="663"/>
      <c r="P982" s="663"/>
      <c r="Q982" s="663"/>
      <c r="R982" s="663"/>
      <c r="S982" s="663"/>
      <c r="T982" s="663"/>
      <c r="U982" s="663"/>
      <c r="V982" s="663"/>
      <c r="W982" s="663"/>
      <c r="X982" s="663"/>
      <c r="Y982" s="663"/>
      <c r="Z982" s="663"/>
    </row>
    <row r="983" spans="9:26">
      <c r="I983" s="663"/>
      <c r="J983" s="663"/>
      <c r="K983" s="663"/>
      <c r="L983" s="663"/>
      <c r="M983" s="663"/>
      <c r="N983" s="663"/>
      <c r="O983" s="663"/>
      <c r="P983" s="663"/>
      <c r="Q983" s="663"/>
      <c r="R983" s="663"/>
      <c r="S983" s="663"/>
      <c r="T983" s="663"/>
      <c r="U983" s="663"/>
      <c r="V983" s="663"/>
      <c r="W983" s="663"/>
      <c r="X983" s="663"/>
      <c r="Y983" s="663"/>
      <c r="Z983" s="663"/>
    </row>
    <row r="984" spans="9:26">
      <c r="I984" s="663"/>
      <c r="J984" s="663"/>
      <c r="K984" s="663"/>
      <c r="L984" s="663"/>
      <c r="M984" s="663"/>
      <c r="N984" s="663"/>
      <c r="O984" s="663"/>
      <c r="P984" s="663"/>
      <c r="Q984" s="663"/>
      <c r="R984" s="663"/>
      <c r="S984" s="663"/>
      <c r="T984" s="663"/>
      <c r="U984" s="663"/>
      <c r="V984" s="663"/>
      <c r="W984" s="663"/>
      <c r="X984" s="663"/>
      <c r="Y984" s="663"/>
      <c r="Z984" s="663"/>
    </row>
    <row r="985" spans="9:26">
      <c r="I985" s="663"/>
      <c r="J985" s="663"/>
      <c r="K985" s="663"/>
      <c r="L985" s="663"/>
      <c r="M985" s="663"/>
      <c r="N985" s="663"/>
      <c r="O985" s="663"/>
      <c r="P985" s="663"/>
      <c r="Q985" s="663"/>
      <c r="R985" s="663"/>
      <c r="S985" s="663"/>
      <c r="T985" s="663"/>
      <c r="U985" s="663"/>
      <c r="V985" s="663"/>
      <c r="W985" s="663"/>
      <c r="X985" s="663"/>
      <c r="Y985" s="663"/>
      <c r="Z985" s="663"/>
    </row>
    <row r="986" spans="9:26">
      <c r="I986" s="663"/>
      <c r="J986" s="663"/>
      <c r="K986" s="663"/>
      <c r="L986" s="663"/>
      <c r="M986" s="663"/>
      <c r="N986" s="663"/>
      <c r="O986" s="663"/>
      <c r="P986" s="663"/>
      <c r="Q986" s="663"/>
      <c r="R986" s="663"/>
      <c r="S986" s="663"/>
      <c r="T986" s="663"/>
      <c r="U986" s="663"/>
      <c r="V986" s="663"/>
      <c r="W986" s="663"/>
      <c r="X986" s="663"/>
      <c r="Y986" s="663"/>
      <c r="Z986" s="663"/>
    </row>
    <row r="987" spans="9:26">
      <c r="I987" s="663"/>
      <c r="J987" s="663"/>
      <c r="K987" s="663"/>
      <c r="L987" s="663"/>
      <c r="M987" s="663"/>
      <c r="N987" s="663"/>
      <c r="O987" s="663"/>
      <c r="P987" s="663"/>
      <c r="Q987" s="663"/>
      <c r="R987" s="663"/>
      <c r="S987" s="663"/>
      <c r="T987" s="663"/>
      <c r="U987" s="663"/>
      <c r="V987" s="663"/>
      <c r="W987" s="663"/>
      <c r="X987" s="663"/>
      <c r="Y987" s="663"/>
      <c r="Z987" s="663"/>
    </row>
    <row r="988" spans="9:26">
      <c r="I988" s="663"/>
      <c r="J988" s="663"/>
      <c r="K988" s="663"/>
      <c r="L988" s="663"/>
      <c r="M988" s="663"/>
      <c r="N988" s="663"/>
      <c r="O988" s="663"/>
      <c r="P988" s="663"/>
      <c r="Q988" s="663"/>
      <c r="R988" s="663"/>
      <c r="S988" s="663"/>
      <c r="T988" s="663"/>
      <c r="U988" s="663"/>
      <c r="V988" s="663"/>
      <c r="W988" s="663"/>
      <c r="X988" s="663"/>
      <c r="Y988" s="663"/>
      <c r="Z988" s="663"/>
    </row>
    <row r="989" spans="9:26">
      <c r="I989" s="663"/>
      <c r="J989" s="663"/>
      <c r="K989" s="663"/>
      <c r="L989" s="663"/>
      <c r="M989" s="663"/>
      <c r="N989" s="663"/>
      <c r="O989" s="663"/>
      <c r="P989" s="663"/>
      <c r="Q989" s="663"/>
      <c r="R989" s="663"/>
      <c r="S989" s="663"/>
      <c r="T989" s="663"/>
      <c r="U989" s="663"/>
      <c r="V989" s="663"/>
      <c r="W989" s="663"/>
      <c r="X989" s="663"/>
      <c r="Y989" s="663"/>
      <c r="Z989" s="663"/>
    </row>
    <row r="990" spans="9:26">
      <c r="I990" s="663"/>
      <c r="J990" s="663"/>
      <c r="K990" s="663"/>
      <c r="L990" s="663"/>
      <c r="M990" s="663"/>
      <c r="N990" s="663"/>
      <c r="O990" s="663"/>
      <c r="P990" s="663"/>
      <c r="Q990" s="663"/>
      <c r="R990" s="663"/>
      <c r="S990" s="663"/>
      <c r="T990" s="663"/>
      <c r="U990" s="663"/>
      <c r="V990" s="663"/>
      <c r="W990" s="663"/>
      <c r="X990" s="663"/>
      <c r="Y990" s="663"/>
      <c r="Z990" s="663"/>
    </row>
    <row r="991" spans="9:26">
      <c r="I991" s="663"/>
      <c r="J991" s="663"/>
      <c r="K991" s="663"/>
      <c r="L991" s="663"/>
      <c r="M991" s="663"/>
      <c r="N991" s="663"/>
      <c r="O991" s="663"/>
      <c r="P991" s="663"/>
      <c r="Q991" s="663"/>
      <c r="R991" s="663"/>
      <c r="S991" s="663"/>
      <c r="T991" s="663"/>
      <c r="U991" s="663"/>
      <c r="V991" s="663"/>
      <c r="W991" s="663"/>
      <c r="X991" s="663"/>
      <c r="Y991" s="663"/>
      <c r="Z991" s="663"/>
    </row>
    <row r="992" spans="9:26">
      <c r="I992" s="663"/>
      <c r="J992" s="663"/>
      <c r="K992" s="663"/>
      <c r="L992" s="663"/>
      <c r="M992" s="663"/>
      <c r="N992" s="663"/>
      <c r="O992" s="663"/>
      <c r="P992" s="663"/>
      <c r="Q992" s="663"/>
      <c r="R992" s="663"/>
      <c r="S992" s="663"/>
      <c r="T992" s="663"/>
      <c r="U992" s="663"/>
      <c r="V992" s="663"/>
      <c r="W992" s="663"/>
      <c r="X992" s="663"/>
      <c r="Y992" s="663"/>
      <c r="Z992" s="663"/>
    </row>
    <row r="993" spans="9:26">
      <c r="I993" s="663"/>
      <c r="J993" s="663"/>
      <c r="K993" s="663"/>
      <c r="L993" s="663"/>
      <c r="M993" s="663"/>
      <c r="N993" s="663"/>
      <c r="O993" s="663"/>
      <c r="P993" s="663"/>
      <c r="Q993" s="663"/>
      <c r="R993" s="663"/>
      <c r="S993" s="663"/>
      <c r="T993" s="663"/>
      <c r="U993" s="663"/>
      <c r="V993" s="663"/>
      <c r="W993" s="663"/>
      <c r="X993" s="663"/>
      <c r="Y993" s="663"/>
      <c r="Z993" s="663"/>
    </row>
    <row r="994" spans="9:26">
      <c r="I994" s="663"/>
      <c r="J994" s="663"/>
      <c r="K994" s="663"/>
      <c r="L994" s="663"/>
      <c r="M994" s="663"/>
      <c r="N994" s="663"/>
      <c r="O994" s="663"/>
      <c r="P994" s="663"/>
      <c r="Q994" s="663"/>
      <c r="R994" s="663"/>
      <c r="S994" s="663"/>
      <c r="T994" s="663"/>
      <c r="U994" s="663"/>
      <c r="V994" s="663"/>
      <c r="W994" s="663"/>
      <c r="X994" s="663"/>
      <c r="Y994" s="663"/>
      <c r="Z994" s="663"/>
    </row>
    <row r="995" spans="9:26">
      <c r="I995" s="663"/>
      <c r="J995" s="663"/>
      <c r="K995" s="663"/>
      <c r="L995" s="663"/>
      <c r="M995" s="663"/>
      <c r="N995" s="663"/>
      <c r="O995" s="663"/>
      <c r="P995" s="663"/>
      <c r="Q995" s="663"/>
      <c r="R995" s="663"/>
      <c r="S995" s="663"/>
      <c r="T995" s="663"/>
      <c r="U995" s="663"/>
      <c r="V995" s="663"/>
      <c r="W995" s="663"/>
      <c r="X995" s="663"/>
      <c r="Y995" s="663"/>
      <c r="Z995" s="663"/>
    </row>
    <row r="996" spans="9:26">
      <c r="I996" s="663"/>
      <c r="J996" s="663"/>
      <c r="K996" s="663"/>
      <c r="L996" s="663"/>
      <c r="M996" s="663"/>
      <c r="N996" s="663"/>
      <c r="O996" s="663"/>
      <c r="P996" s="663"/>
      <c r="Q996" s="663"/>
      <c r="R996" s="663"/>
      <c r="S996" s="663"/>
      <c r="T996" s="663"/>
      <c r="U996" s="663"/>
      <c r="V996" s="663"/>
      <c r="W996" s="663"/>
      <c r="X996" s="663"/>
      <c r="Y996" s="663"/>
      <c r="Z996" s="663"/>
    </row>
    <row r="997" spans="9:26">
      <c r="I997" s="663"/>
      <c r="J997" s="663"/>
      <c r="K997" s="663"/>
      <c r="L997" s="663"/>
      <c r="M997" s="663"/>
      <c r="N997" s="663"/>
      <c r="O997" s="663"/>
      <c r="P997" s="663"/>
      <c r="Q997" s="663"/>
      <c r="R997" s="663"/>
      <c r="S997" s="663"/>
      <c r="T997" s="663"/>
      <c r="U997" s="663"/>
      <c r="V997" s="663"/>
      <c r="W997" s="663"/>
      <c r="X997" s="663"/>
      <c r="Y997" s="663"/>
      <c r="Z997" s="663"/>
    </row>
    <row r="998" spans="9:26">
      <c r="I998" s="663"/>
      <c r="J998" s="663"/>
      <c r="K998" s="663"/>
      <c r="L998" s="663"/>
      <c r="M998" s="663"/>
      <c r="N998" s="663"/>
      <c r="O998" s="663"/>
      <c r="P998" s="663"/>
      <c r="Q998" s="663"/>
      <c r="R998" s="663"/>
      <c r="S998" s="663"/>
      <c r="T998" s="663"/>
      <c r="U998" s="663"/>
      <c r="V998" s="663"/>
      <c r="W998" s="663"/>
      <c r="X998" s="663"/>
      <c r="Y998" s="663"/>
      <c r="Z998" s="663"/>
    </row>
    <row r="999" spans="9:26">
      <c r="I999" s="663"/>
      <c r="J999" s="663"/>
      <c r="K999" s="663"/>
      <c r="L999" s="663"/>
      <c r="M999" s="663"/>
      <c r="N999" s="663"/>
      <c r="O999" s="663"/>
      <c r="P999" s="663"/>
      <c r="Q999" s="663"/>
      <c r="R999" s="663"/>
      <c r="S999" s="663"/>
      <c r="T999" s="663"/>
      <c r="U999" s="663"/>
      <c r="V999" s="663"/>
      <c r="W999" s="663"/>
      <c r="X999" s="663"/>
      <c r="Y999" s="663"/>
      <c r="Z999" s="663"/>
    </row>
    <row r="1000" spans="9:26">
      <c r="I1000" s="663"/>
      <c r="J1000" s="663"/>
      <c r="K1000" s="663"/>
      <c r="L1000" s="663"/>
      <c r="M1000" s="663"/>
      <c r="N1000" s="663"/>
      <c r="O1000" s="663"/>
      <c r="P1000" s="663"/>
      <c r="Q1000" s="663"/>
      <c r="R1000" s="663"/>
      <c r="S1000" s="663"/>
      <c r="T1000" s="663"/>
      <c r="U1000" s="663"/>
      <c r="V1000" s="663"/>
      <c r="W1000" s="663"/>
      <c r="X1000" s="663"/>
      <c r="Y1000" s="663"/>
      <c r="Z1000" s="663"/>
    </row>
    <row r="1001" spans="9:26">
      <c r="I1001" s="663"/>
      <c r="J1001" s="663"/>
      <c r="K1001" s="663"/>
      <c r="L1001" s="663"/>
      <c r="M1001" s="663"/>
      <c r="N1001" s="663"/>
      <c r="O1001" s="663"/>
      <c r="P1001" s="663"/>
      <c r="Q1001" s="663"/>
      <c r="R1001" s="663"/>
      <c r="S1001" s="663"/>
      <c r="T1001" s="663"/>
      <c r="U1001" s="663"/>
      <c r="V1001" s="663"/>
      <c r="W1001" s="663"/>
      <c r="X1001" s="663"/>
      <c r="Y1001" s="663"/>
      <c r="Z1001" s="663"/>
    </row>
    <row r="1002" spans="9:26">
      <c r="I1002" s="663"/>
      <c r="J1002" s="663"/>
      <c r="K1002" s="663"/>
      <c r="L1002" s="663"/>
      <c r="M1002" s="663"/>
      <c r="N1002" s="663"/>
      <c r="O1002" s="663"/>
      <c r="P1002" s="663"/>
      <c r="Q1002" s="663"/>
      <c r="R1002" s="663"/>
      <c r="S1002" s="663"/>
      <c r="T1002" s="663"/>
      <c r="U1002" s="663"/>
      <c r="V1002" s="663"/>
      <c r="W1002" s="663"/>
      <c r="X1002" s="663"/>
      <c r="Y1002" s="663"/>
      <c r="Z1002" s="663"/>
    </row>
    <row r="1003" spans="9:26">
      <c r="I1003" s="663"/>
      <c r="J1003" s="663"/>
      <c r="K1003" s="663"/>
      <c r="L1003" s="663"/>
      <c r="M1003" s="663"/>
      <c r="N1003" s="663"/>
      <c r="O1003" s="663"/>
      <c r="P1003" s="663"/>
      <c r="Q1003" s="663"/>
      <c r="R1003" s="663"/>
      <c r="S1003" s="663"/>
      <c r="T1003" s="663"/>
      <c r="U1003" s="663"/>
      <c r="V1003" s="663"/>
      <c r="W1003" s="663"/>
      <c r="X1003" s="663"/>
      <c r="Y1003" s="663"/>
      <c r="Z1003" s="663"/>
    </row>
    <row r="1004" spans="9:26">
      <c r="I1004" s="663"/>
      <c r="J1004" s="663"/>
      <c r="K1004" s="663"/>
      <c r="L1004" s="663"/>
      <c r="M1004" s="663"/>
      <c r="N1004" s="663"/>
      <c r="O1004" s="663"/>
      <c r="P1004" s="663"/>
      <c r="Q1004" s="663"/>
      <c r="R1004" s="663"/>
      <c r="S1004" s="663"/>
      <c r="T1004" s="663"/>
      <c r="U1004" s="663"/>
      <c r="V1004" s="663"/>
      <c r="W1004" s="663"/>
      <c r="X1004" s="663"/>
      <c r="Y1004" s="663"/>
      <c r="Z1004" s="663"/>
    </row>
    <row r="1005" spans="9:26">
      <c r="I1005" s="663"/>
      <c r="J1005" s="663"/>
      <c r="K1005" s="663"/>
      <c r="L1005" s="663"/>
      <c r="M1005" s="663"/>
      <c r="N1005" s="663"/>
      <c r="O1005" s="663"/>
      <c r="P1005" s="663"/>
      <c r="Q1005" s="663"/>
      <c r="R1005" s="663"/>
      <c r="S1005" s="663"/>
      <c r="T1005" s="663"/>
      <c r="U1005" s="663"/>
      <c r="V1005" s="663"/>
      <c r="W1005" s="663"/>
      <c r="X1005" s="663"/>
      <c r="Y1005" s="663"/>
      <c r="Z1005" s="663"/>
    </row>
    <row r="1006" spans="9:26">
      <c r="I1006" s="663"/>
      <c r="J1006" s="663"/>
      <c r="K1006" s="663"/>
      <c r="L1006" s="663"/>
      <c r="M1006" s="663"/>
      <c r="N1006" s="663"/>
      <c r="O1006" s="663"/>
      <c r="P1006" s="663"/>
      <c r="Q1006" s="663"/>
      <c r="R1006" s="663"/>
      <c r="S1006" s="663"/>
      <c r="T1006" s="663"/>
      <c r="U1006" s="663"/>
      <c r="V1006" s="663"/>
      <c r="W1006" s="663"/>
      <c r="X1006" s="663"/>
      <c r="Y1006" s="663"/>
      <c r="Z1006" s="663"/>
    </row>
    <row r="1007" spans="9:26">
      <c r="I1007" s="663"/>
      <c r="J1007" s="663"/>
      <c r="K1007" s="663"/>
      <c r="L1007" s="663"/>
      <c r="M1007" s="663"/>
      <c r="N1007" s="663"/>
      <c r="O1007" s="663"/>
      <c r="P1007" s="663"/>
      <c r="Q1007" s="663"/>
      <c r="R1007" s="663"/>
      <c r="S1007" s="663"/>
      <c r="T1007" s="663"/>
      <c r="U1007" s="663"/>
      <c r="V1007" s="663"/>
      <c r="W1007" s="663"/>
      <c r="X1007" s="663"/>
      <c r="Y1007" s="663"/>
      <c r="Z1007" s="663"/>
    </row>
    <row r="1008" spans="9:26">
      <c r="I1008" s="663"/>
      <c r="J1008" s="663"/>
      <c r="K1008" s="663"/>
      <c r="L1008" s="663"/>
      <c r="M1008" s="663"/>
      <c r="N1008" s="663"/>
      <c r="O1008" s="663"/>
      <c r="P1008" s="663"/>
      <c r="Q1008" s="663"/>
      <c r="R1008" s="663"/>
      <c r="S1008" s="663"/>
      <c r="T1008" s="663"/>
      <c r="U1008" s="663"/>
      <c r="V1008" s="663"/>
      <c r="W1008" s="663"/>
      <c r="X1008" s="663"/>
      <c r="Y1008" s="663"/>
      <c r="Z1008" s="663"/>
    </row>
    <row r="1009" spans="9:26">
      <c r="I1009" s="663"/>
      <c r="J1009" s="663"/>
      <c r="K1009" s="663"/>
      <c r="L1009" s="663"/>
      <c r="M1009" s="663"/>
      <c r="N1009" s="663"/>
      <c r="O1009" s="663"/>
      <c r="P1009" s="663"/>
      <c r="Q1009" s="663"/>
      <c r="R1009" s="663"/>
      <c r="S1009" s="663"/>
      <c r="T1009" s="663"/>
      <c r="U1009" s="663"/>
      <c r="V1009" s="663"/>
      <c r="W1009" s="663"/>
      <c r="X1009" s="663"/>
      <c r="Y1009" s="663"/>
      <c r="Z1009" s="663"/>
    </row>
    <row r="1010" spans="9:26">
      <c r="I1010" s="663"/>
      <c r="J1010" s="663"/>
      <c r="K1010" s="663"/>
      <c r="L1010" s="663"/>
      <c r="M1010" s="663"/>
      <c r="N1010" s="663"/>
      <c r="O1010" s="663"/>
      <c r="P1010" s="663"/>
      <c r="Q1010" s="663"/>
      <c r="R1010" s="663"/>
      <c r="S1010" s="663"/>
      <c r="T1010" s="663"/>
      <c r="U1010" s="663"/>
      <c r="V1010" s="663"/>
      <c r="W1010" s="663"/>
      <c r="X1010" s="663"/>
      <c r="Y1010" s="663"/>
      <c r="Z1010" s="663"/>
    </row>
    <row r="1011" spans="9:26">
      <c r="I1011" s="663"/>
      <c r="J1011" s="663"/>
      <c r="K1011" s="663"/>
      <c r="L1011" s="663"/>
      <c r="M1011" s="663"/>
      <c r="N1011" s="663"/>
      <c r="O1011" s="663"/>
      <c r="P1011" s="663"/>
      <c r="Q1011" s="663"/>
      <c r="R1011" s="663"/>
      <c r="S1011" s="663"/>
      <c r="T1011" s="663"/>
      <c r="U1011" s="663"/>
      <c r="V1011" s="663"/>
      <c r="W1011" s="663"/>
      <c r="X1011" s="663"/>
      <c r="Y1011" s="663"/>
      <c r="Z1011" s="663"/>
    </row>
    <row r="1012" spans="9:26">
      <c r="I1012" s="663"/>
      <c r="J1012" s="663"/>
      <c r="K1012" s="663"/>
      <c r="L1012" s="663"/>
      <c r="M1012" s="663"/>
      <c r="N1012" s="663"/>
      <c r="O1012" s="663"/>
      <c r="P1012" s="663"/>
      <c r="Q1012" s="663"/>
      <c r="R1012" s="663"/>
      <c r="S1012" s="663"/>
      <c r="T1012" s="663"/>
      <c r="U1012" s="663"/>
      <c r="V1012" s="663"/>
      <c r="W1012" s="663"/>
      <c r="X1012" s="663"/>
      <c r="Y1012" s="663"/>
      <c r="Z1012" s="663"/>
    </row>
    <row r="1013" spans="9:26">
      <c r="I1013" s="663"/>
      <c r="J1013" s="663"/>
      <c r="K1013" s="663"/>
      <c r="L1013" s="663"/>
      <c r="M1013" s="663"/>
      <c r="N1013" s="663"/>
      <c r="O1013" s="663"/>
      <c r="P1013" s="663"/>
      <c r="Q1013" s="663"/>
      <c r="R1013" s="663"/>
      <c r="S1013" s="663"/>
      <c r="T1013" s="663"/>
      <c r="U1013" s="663"/>
      <c r="V1013" s="663"/>
      <c r="W1013" s="663"/>
      <c r="X1013" s="663"/>
      <c r="Y1013" s="663"/>
      <c r="Z1013" s="663"/>
    </row>
    <row r="1014" spans="9:26">
      <c r="I1014" s="663"/>
      <c r="J1014" s="663"/>
      <c r="K1014" s="663"/>
      <c r="L1014" s="663"/>
      <c r="M1014" s="663"/>
      <c r="N1014" s="663"/>
      <c r="O1014" s="663"/>
      <c r="P1014" s="663"/>
      <c r="Q1014" s="663"/>
      <c r="R1014" s="663"/>
      <c r="S1014" s="663"/>
      <c r="T1014" s="663"/>
      <c r="U1014" s="663"/>
      <c r="V1014" s="663"/>
      <c r="W1014" s="663"/>
      <c r="X1014" s="663"/>
      <c r="Y1014" s="663"/>
      <c r="Z1014" s="663"/>
    </row>
    <row r="1015" spans="9:26">
      <c r="I1015" s="663"/>
      <c r="J1015" s="663"/>
      <c r="K1015" s="663"/>
      <c r="L1015" s="663"/>
      <c r="M1015" s="663"/>
      <c r="N1015" s="663"/>
      <c r="O1015" s="663"/>
      <c r="P1015" s="663"/>
      <c r="Q1015" s="663"/>
      <c r="R1015" s="663"/>
      <c r="S1015" s="663"/>
      <c r="T1015" s="663"/>
      <c r="U1015" s="663"/>
      <c r="V1015" s="663"/>
      <c r="W1015" s="663"/>
      <c r="X1015" s="663"/>
      <c r="Y1015" s="663"/>
      <c r="Z1015" s="663"/>
    </row>
    <row r="1016" spans="9:26">
      <c r="I1016" s="663"/>
      <c r="J1016" s="663"/>
      <c r="K1016" s="663"/>
      <c r="L1016" s="663"/>
      <c r="M1016" s="663"/>
      <c r="N1016" s="663"/>
      <c r="O1016" s="663"/>
      <c r="P1016" s="663"/>
      <c r="Q1016" s="663"/>
      <c r="R1016" s="663"/>
      <c r="S1016" s="663"/>
      <c r="T1016" s="663"/>
      <c r="U1016" s="663"/>
      <c r="V1016" s="663"/>
      <c r="W1016" s="663"/>
      <c r="X1016" s="663"/>
      <c r="Y1016" s="663"/>
      <c r="Z1016" s="663"/>
    </row>
    <row r="1017" spans="9:26">
      <c r="I1017" s="663"/>
      <c r="J1017" s="663"/>
      <c r="K1017" s="663"/>
      <c r="L1017" s="663"/>
      <c r="M1017" s="663"/>
      <c r="N1017" s="663"/>
      <c r="O1017" s="663"/>
      <c r="P1017" s="663"/>
      <c r="Q1017" s="663"/>
      <c r="R1017" s="663"/>
      <c r="S1017" s="663"/>
      <c r="T1017" s="663"/>
      <c r="U1017" s="663"/>
      <c r="V1017" s="663"/>
      <c r="W1017" s="663"/>
      <c r="X1017" s="663"/>
      <c r="Y1017" s="663"/>
      <c r="Z1017" s="663"/>
    </row>
    <row r="1018" spans="9:26">
      <c r="I1018" s="663"/>
      <c r="J1018" s="663"/>
      <c r="K1018" s="663"/>
      <c r="L1018" s="663"/>
      <c r="M1018" s="663"/>
      <c r="N1018" s="663"/>
      <c r="O1018" s="663"/>
      <c r="P1018" s="663"/>
      <c r="Q1018" s="663"/>
      <c r="R1018" s="663"/>
      <c r="S1018" s="663"/>
      <c r="T1018" s="663"/>
      <c r="U1018" s="663"/>
      <c r="V1018" s="663"/>
      <c r="W1018" s="663"/>
      <c r="X1018" s="663"/>
      <c r="Y1018" s="663"/>
      <c r="Z1018" s="663"/>
    </row>
    <row r="1019" spans="9:26">
      <c r="I1019" s="663"/>
      <c r="J1019" s="663"/>
      <c r="K1019" s="663"/>
      <c r="L1019" s="663"/>
      <c r="M1019" s="663"/>
      <c r="N1019" s="663"/>
      <c r="O1019" s="663"/>
      <c r="P1019" s="663"/>
      <c r="Q1019" s="663"/>
      <c r="R1019" s="663"/>
      <c r="S1019" s="663"/>
      <c r="T1019" s="663"/>
      <c r="U1019" s="663"/>
      <c r="V1019" s="663"/>
      <c r="W1019" s="663"/>
      <c r="X1019" s="663"/>
      <c r="Y1019" s="663"/>
      <c r="Z1019" s="663"/>
    </row>
    <row r="1020" spans="9:26">
      <c r="I1020" s="663"/>
      <c r="J1020" s="663"/>
      <c r="K1020" s="663"/>
      <c r="L1020" s="663"/>
      <c r="M1020" s="663"/>
      <c r="N1020" s="663"/>
      <c r="O1020" s="663"/>
      <c r="P1020" s="663"/>
      <c r="Q1020" s="663"/>
      <c r="R1020" s="663"/>
      <c r="S1020" s="663"/>
      <c r="T1020" s="663"/>
      <c r="U1020" s="663"/>
      <c r="V1020" s="663"/>
      <c r="W1020" s="663"/>
      <c r="X1020" s="663"/>
      <c r="Y1020" s="663"/>
      <c r="Z1020" s="663"/>
    </row>
    <row r="1021" spans="9:26">
      <c r="I1021" s="663"/>
      <c r="J1021" s="663"/>
      <c r="K1021" s="663"/>
      <c r="L1021" s="663"/>
      <c r="M1021" s="663"/>
      <c r="N1021" s="663"/>
      <c r="O1021" s="663"/>
      <c r="P1021" s="663"/>
      <c r="Q1021" s="663"/>
      <c r="R1021" s="663"/>
      <c r="S1021" s="663"/>
      <c r="T1021" s="663"/>
      <c r="U1021" s="663"/>
      <c r="V1021" s="663"/>
      <c r="W1021" s="663"/>
      <c r="X1021" s="663"/>
      <c r="Y1021" s="663"/>
      <c r="Z1021" s="663"/>
    </row>
    <row r="1022" spans="9:26">
      <c r="I1022" s="663"/>
      <c r="J1022" s="663"/>
      <c r="K1022" s="663"/>
      <c r="L1022" s="663"/>
      <c r="M1022" s="663"/>
      <c r="N1022" s="663"/>
      <c r="O1022" s="663"/>
      <c r="P1022" s="663"/>
      <c r="Q1022" s="663"/>
      <c r="R1022" s="663"/>
      <c r="S1022" s="663"/>
      <c r="T1022" s="663"/>
      <c r="U1022" s="663"/>
      <c r="V1022" s="663"/>
      <c r="W1022" s="663"/>
      <c r="X1022" s="663"/>
      <c r="Y1022" s="663"/>
      <c r="Z1022" s="663"/>
    </row>
    <row r="1023" spans="9:26">
      <c r="I1023" s="663"/>
      <c r="J1023" s="663"/>
      <c r="K1023" s="663"/>
      <c r="L1023" s="663"/>
      <c r="M1023" s="663"/>
      <c r="N1023" s="663"/>
      <c r="O1023" s="663"/>
      <c r="P1023" s="663"/>
      <c r="Q1023" s="663"/>
      <c r="R1023" s="663"/>
      <c r="S1023" s="663"/>
      <c r="T1023" s="663"/>
      <c r="U1023" s="663"/>
      <c r="V1023" s="663"/>
      <c r="W1023" s="663"/>
      <c r="X1023" s="663"/>
      <c r="Y1023" s="663"/>
      <c r="Z1023" s="663"/>
    </row>
    <row r="1024" spans="9:26">
      <c r="I1024" s="663"/>
      <c r="J1024" s="663"/>
      <c r="K1024" s="663"/>
      <c r="L1024" s="663"/>
      <c r="M1024" s="663"/>
      <c r="N1024" s="663"/>
      <c r="O1024" s="663"/>
      <c r="P1024" s="663"/>
      <c r="Q1024" s="663"/>
      <c r="R1024" s="663"/>
      <c r="S1024" s="663"/>
      <c r="T1024" s="663"/>
      <c r="U1024" s="663"/>
      <c r="V1024" s="663"/>
      <c r="W1024" s="663"/>
      <c r="X1024" s="663"/>
      <c r="Y1024" s="663"/>
      <c r="Z1024" s="663"/>
    </row>
    <row r="1025" spans="9:26">
      <c r="I1025" s="663"/>
      <c r="J1025" s="663"/>
      <c r="K1025" s="663"/>
      <c r="L1025" s="663"/>
      <c r="M1025" s="663"/>
      <c r="N1025" s="663"/>
      <c r="O1025" s="663"/>
      <c r="P1025" s="663"/>
      <c r="Q1025" s="663"/>
      <c r="R1025" s="663"/>
      <c r="S1025" s="663"/>
      <c r="T1025" s="663"/>
      <c r="U1025" s="663"/>
      <c r="V1025" s="663"/>
      <c r="W1025" s="663"/>
      <c r="X1025" s="663"/>
      <c r="Y1025" s="663"/>
      <c r="Z1025" s="663"/>
    </row>
    <row r="1026" spans="9:26">
      <c r="I1026" s="663"/>
      <c r="J1026" s="663"/>
      <c r="K1026" s="663"/>
      <c r="L1026" s="663"/>
      <c r="M1026" s="663"/>
      <c r="N1026" s="663"/>
      <c r="O1026" s="663"/>
      <c r="P1026" s="663"/>
      <c r="Q1026" s="663"/>
      <c r="R1026" s="663"/>
      <c r="S1026" s="663"/>
      <c r="T1026" s="663"/>
      <c r="U1026" s="663"/>
      <c r="V1026" s="663"/>
      <c r="W1026" s="663"/>
      <c r="X1026" s="663"/>
      <c r="Y1026" s="663"/>
      <c r="Z1026" s="663"/>
    </row>
    <row r="1027" spans="9:26">
      <c r="I1027" s="663"/>
      <c r="J1027" s="663"/>
      <c r="K1027" s="663"/>
      <c r="L1027" s="663"/>
      <c r="M1027" s="663"/>
      <c r="N1027" s="663"/>
      <c r="O1027" s="663"/>
      <c r="P1027" s="663"/>
      <c r="Q1027" s="663"/>
      <c r="R1027" s="663"/>
      <c r="S1027" s="663"/>
      <c r="T1027" s="663"/>
      <c r="U1027" s="663"/>
      <c r="V1027" s="663"/>
      <c r="W1027" s="663"/>
      <c r="X1027" s="663"/>
      <c r="Y1027" s="663"/>
      <c r="Z1027" s="663"/>
    </row>
    <row r="1028" spans="9:26">
      <c r="I1028" s="663"/>
      <c r="J1028" s="663"/>
      <c r="K1028" s="663"/>
      <c r="L1028" s="663"/>
      <c r="M1028" s="663"/>
      <c r="N1028" s="663"/>
      <c r="O1028" s="663"/>
      <c r="P1028" s="663"/>
      <c r="Q1028" s="663"/>
      <c r="R1028" s="663"/>
      <c r="S1028" s="663"/>
      <c r="T1028" s="663"/>
      <c r="U1028" s="663"/>
      <c r="V1028" s="663"/>
      <c r="W1028" s="663"/>
      <c r="X1028" s="663"/>
      <c r="Y1028" s="663"/>
      <c r="Z1028" s="663"/>
    </row>
    <row r="1029" spans="9:26">
      <c r="I1029" s="663"/>
      <c r="J1029" s="663"/>
      <c r="K1029" s="663"/>
      <c r="L1029" s="663"/>
      <c r="M1029" s="663"/>
      <c r="N1029" s="663"/>
      <c r="O1029" s="663"/>
      <c r="P1029" s="663"/>
      <c r="Q1029" s="663"/>
      <c r="R1029" s="663"/>
      <c r="S1029" s="663"/>
      <c r="T1029" s="663"/>
      <c r="U1029" s="663"/>
      <c r="V1029" s="663"/>
      <c r="W1029" s="663"/>
      <c r="X1029" s="663"/>
      <c r="Y1029" s="663"/>
      <c r="Z1029" s="663"/>
    </row>
    <row r="1030" spans="9:26">
      <c r="I1030" s="663"/>
      <c r="J1030" s="663"/>
      <c r="K1030" s="663"/>
      <c r="L1030" s="663"/>
      <c r="M1030" s="663"/>
      <c r="N1030" s="663"/>
      <c r="O1030" s="663"/>
      <c r="P1030" s="663"/>
      <c r="Q1030" s="663"/>
      <c r="R1030" s="663"/>
      <c r="S1030" s="663"/>
      <c r="T1030" s="663"/>
      <c r="U1030" s="663"/>
      <c r="V1030" s="663"/>
      <c r="W1030" s="663"/>
      <c r="X1030" s="663"/>
      <c r="Y1030" s="663"/>
      <c r="Z1030" s="663"/>
    </row>
    <row r="1031" spans="9:26">
      <c r="I1031" s="663"/>
      <c r="J1031" s="663"/>
      <c r="K1031" s="663"/>
      <c r="L1031" s="663"/>
      <c r="M1031" s="663"/>
      <c r="N1031" s="663"/>
      <c r="O1031" s="663"/>
      <c r="P1031" s="663"/>
      <c r="Q1031" s="663"/>
      <c r="R1031" s="663"/>
      <c r="S1031" s="663"/>
      <c r="T1031" s="663"/>
      <c r="U1031" s="663"/>
      <c r="V1031" s="663"/>
      <c r="W1031" s="663"/>
      <c r="X1031" s="663"/>
      <c r="Y1031" s="663"/>
      <c r="Z1031" s="663"/>
    </row>
    <row r="1032" spans="9:26">
      <c r="I1032" s="663"/>
      <c r="J1032" s="663"/>
      <c r="K1032" s="663"/>
      <c r="L1032" s="663"/>
      <c r="M1032" s="663"/>
      <c r="N1032" s="663"/>
      <c r="O1032" s="663"/>
      <c r="P1032" s="663"/>
      <c r="Q1032" s="663"/>
      <c r="R1032" s="663"/>
      <c r="S1032" s="663"/>
      <c r="T1032" s="663"/>
      <c r="U1032" s="663"/>
      <c r="V1032" s="663"/>
      <c r="W1032" s="663"/>
      <c r="X1032" s="663"/>
      <c r="Y1032" s="663"/>
      <c r="Z1032" s="663"/>
    </row>
    <row r="1033" spans="9:26">
      <c r="I1033" s="663"/>
      <c r="J1033" s="663"/>
      <c r="K1033" s="663"/>
      <c r="L1033" s="663"/>
      <c r="M1033" s="663"/>
      <c r="N1033" s="663"/>
      <c r="O1033" s="663"/>
      <c r="P1033" s="663"/>
      <c r="Q1033" s="663"/>
      <c r="R1033" s="663"/>
      <c r="S1033" s="663"/>
      <c r="T1033" s="663"/>
      <c r="U1033" s="663"/>
      <c r="V1033" s="663"/>
      <c r="W1033" s="663"/>
      <c r="X1033" s="663"/>
      <c r="Y1033" s="663"/>
      <c r="Z1033" s="663"/>
    </row>
    <row r="1034" spans="9:26">
      <c r="I1034" s="663"/>
      <c r="J1034" s="663"/>
      <c r="K1034" s="663"/>
      <c r="L1034" s="663"/>
      <c r="M1034" s="663"/>
      <c r="N1034" s="663"/>
      <c r="O1034" s="663"/>
      <c r="P1034" s="663"/>
      <c r="Q1034" s="663"/>
      <c r="R1034" s="663"/>
      <c r="S1034" s="663"/>
      <c r="T1034" s="663"/>
      <c r="U1034" s="663"/>
      <c r="V1034" s="663"/>
      <c r="W1034" s="663"/>
      <c r="X1034" s="663"/>
      <c r="Y1034" s="663"/>
      <c r="Z1034" s="663"/>
    </row>
    <row r="1035" spans="9:26">
      <c r="I1035" s="663"/>
      <c r="J1035" s="663"/>
      <c r="K1035" s="663"/>
      <c r="L1035" s="663"/>
      <c r="M1035" s="663"/>
      <c r="N1035" s="663"/>
      <c r="O1035" s="663"/>
      <c r="P1035" s="663"/>
      <c r="Q1035" s="663"/>
      <c r="R1035" s="663"/>
      <c r="S1035" s="663"/>
      <c r="T1035" s="663"/>
      <c r="U1035" s="663"/>
      <c r="V1035" s="663"/>
      <c r="W1035" s="663"/>
      <c r="X1035" s="663"/>
      <c r="Y1035" s="663"/>
      <c r="Z1035" s="663"/>
    </row>
    <row r="1036" spans="9:26">
      <c r="I1036" s="663"/>
      <c r="J1036" s="663"/>
      <c r="K1036" s="663"/>
      <c r="L1036" s="663"/>
      <c r="M1036" s="663"/>
      <c r="N1036" s="663"/>
      <c r="O1036" s="663"/>
      <c r="P1036" s="663"/>
      <c r="Q1036" s="663"/>
      <c r="R1036" s="663"/>
      <c r="S1036" s="663"/>
      <c r="T1036" s="663"/>
      <c r="U1036" s="663"/>
      <c r="V1036" s="663"/>
      <c r="W1036" s="663"/>
      <c r="X1036" s="663"/>
      <c r="Y1036" s="663"/>
      <c r="Z1036" s="663"/>
    </row>
    <row r="1037" spans="9:26">
      <c r="I1037" s="663"/>
      <c r="J1037" s="663"/>
      <c r="K1037" s="663"/>
      <c r="L1037" s="663"/>
      <c r="M1037" s="663"/>
      <c r="N1037" s="663"/>
      <c r="O1037" s="663"/>
      <c r="P1037" s="663"/>
      <c r="Q1037" s="663"/>
      <c r="R1037" s="663"/>
      <c r="S1037" s="663"/>
      <c r="T1037" s="663"/>
      <c r="U1037" s="663"/>
      <c r="V1037" s="663"/>
      <c r="W1037" s="663"/>
      <c r="X1037" s="663"/>
      <c r="Y1037" s="663"/>
      <c r="Z1037" s="663"/>
    </row>
    <row r="1038" spans="9:26">
      <c r="I1038" s="663"/>
      <c r="J1038" s="663"/>
      <c r="K1038" s="663"/>
      <c r="L1038" s="663"/>
      <c r="M1038" s="663"/>
      <c r="N1038" s="663"/>
      <c r="O1038" s="663"/>
      <c r="P1038" s="663"/>
      <c r="Q1038" s="663"/>
      <c r="R1038" s="663"/>
      <c r="S1038" s="663"/>
      <c r="T1038" s="663"/>
      <c r="U1038" s="663"/>
      <c r="V1038" s="663"/>
      <c r="W1038" s="663"/>
      <c r="X1038" s="663"/>
      <c r="Y1038" s="663"/>
      <c r="Z1038" s="663"/>
    </row>
    <row r="1039" spans="9:26">
      <c r="I1039" s="663"/>
      <c r="J1039" s="663"/>
      <c r="K1039" s="663"/>
      <c r="L1039" s="663"/>
      <c r="M1039" s="663"/>
      <c r="N1039" s="663"/>
      <c r="O1039" s="663"/>
      <c r="P1039" s="663"/>
      <c r="Q1039" s="663"/>
      <c r="R1039" s="663"/>
      <c r="S1039" s="663"/>
      <c r="T1039" s="663"/>
      <c r="U1039" s="663"/>
      <c r="V1039" s="663"/>
      <c r="W1039" s="663"/>
      <c r="X1039" s="663"/>
      <c r="Y1039" s="663"/>
      <c r="Z1039" s="663"/>
    </row>
    <row r="1040" spans="9:26">
      <c r="I1040" s="663"/>
      <c r="J1040" s="663"/>
      <c r="K1040" s="663"/>
      <c r="L1040" s="663"/>
      <c r="M1040" s="663"/>
      <c r="N1040" s="663"/>
      <c r="O1040" s="663"/>
      <c r="P1040" s="663"/>
      <c r="Q1040" s="663"/>
      <c r="R1040" s="663"/>
      <c r="S1040" s="663"/>
      <c r="T1040" s="663"/>
      <c r="U1040" s="663"/>
      <c r="V1040" s="663"/>
      <c r="W1040" s="663"/>
      <c r="X1040" s="663"/>
      <c r="Y1040" s="663"/>
      <c r="Z1040" s="663"/>
    </row>
    <row r="1041" spans="9:26">
      <c r="I1041" s="663"/>
      <c r="J1041" s="663"/>
      <c r="K1041" s="663"/>
      <c r="L1041" s="663"/>
      <c r="M1041" s="663"/>
      <c r="N1041" s="663"/>
      <c r="O1041" s="663"/>
      <c r="P1041" s="663"/>
      <c r="Q1041" s="663"/>
      <c r="R1041" s="663"/>
      <c r="S1041" s="663"/>
      <c r="T1041" s="663"/>
      <c r="U1041" s="663"/>
      <c r="V1041" s="663"/>
      <c r="W1041" s="663"/>
      <c r="X1041" s="663"/>
      <c r="Y1041" s="663"/>
      <c r="Z1041" s="663"/>
    </row>
    <row r="1042" spans="9:26">
      <c r="I1042" s="663"/>
      <c r="J1042" s="663"/>
      <c r="K1042" s="663"/>
      <c r="L1042" s="663"/>
      <c r="M1042" s="663"/>
      <c r="N1042" s="663"/>
      <c r="O1042" s="663"/>
      <c r="P1042" s="663"/>
      <c r="Q1042" s="663"/>
      <c r="R1042" s="663"/>
      <c r="S1042" s="663"/>
      <c r="T1042" s="663"/>
      <c r="U1042" s="663"/>
      <c r="V1042" s="663"/>
      <c r="W1042" s="663"/>
      <c r="X1042" s="663"/>
      <c r="Y1042" s="663"/>
      <c r="Z1042" s="663"/>
    </row>
    <row r="1043" spans="9:26">
      <c r="I1043" s="663"/>
      <c r="J1043" s="663"/>
      <c r="K1043" s="663"/>
      <c r="L1043" s="663"/>
      <c r="M1043" s="663"/>
      <c r="N1043" s="663"/>
      <c r="O1043" s="663"/>
      <c r="P1043" s="663"/>
      <c r="Q1043" s="663"/>
      <c r="R1043" s="663"/>
      <c r="S1043" s="663"/>
      <c r="T1043" s="663"/>
      <c r="U1043" s="663"/>
      <c r="V1043" s="663"/>
      <c r="W1043" s="663"/>
      <c r="X1043" s="663"/>
      <c r="Y1043" s="663"/>
      <c r="Z1043" s="663"/>
    </row>
    <row r="1044" spans="9:26">
      <c r="I1044" s="663"/>
      <c r="J1044" s="663"/>
      <c r="K1044" s="663"/>
      <c r="L1044" s="663"/>
      <c r="M1044" s="663"/>
      <c r="N1044" s="663"/>
      <c r="O1044" s="663"/>
      <c r="P1044" s="663"/>
      <c r="Q1044" s="663"/>
      <c r="R1044" s="663"/>
      <c r="S1044" s="663"/>
      <c r="T1044" s="663"/>
      <c r="U1044" s="663"/>
      <c r="V1044" s="663"/>
      <c r="W1044" s="663"/>
      <c r="X1044" s="663"/>
      <c r="Y1044" s="663"/>
      <c r="Z1044" s="663"/>
    </row>
    <row r="1045" spans="9:26">
      <c r="I1045" s="663"/>
      <c r="J1045" s="663"/>
      <c r="K1045" s="663"/>
      <c r="L1045" s="663"/>
      <c r="M1045" s="663"/>
      <c r="N1045" s="663"/>
      <c r="O1045" s="663"/>
      <c r="P1045" s="663"/>
      <c r="Q1045" s="663"/>
      <c r="R1045" s="663"/>
      <c r="S1045" s="663"/>
      <c r="T1045" s="663"/>
      <c r="U1045" s="663"/>
      <c r="V1045" s="663"/>
      <c r="W1045" s="663"/>
      <c r="X1045" s="663"/>
      <c r="Y1045" s="663"/>
      <c r="Z1045" s="663"/>
    </row>
    <row r="1046" spans="9:26">
      <c r="I1046" s="663"/>
      <c r="J1046" s="663"/>
      <c r="K1046" s="663"/>
      <c r="L1046" s="663"/>
      <c r="M1046" s="663"/>
      <c r="N1046" s="663"/>
      <c r="O1046" s="663"/>
      <c r="P1046" s="663"/>
      <c r="Q1046" s="663"/>
      <c r="R1046" s="663"/>
      <c r="S1046" s="663"/>
      <c r="T1046" s="663"/>
      <c r="U1046" s="663"/>
      <c r="V1046" s="663"/>
      <c r="W1046" s="663"/>
      <c r="X1046" s="663"/>
      <c r="Y1046" s="663"/>
      <c r="Z1046" s="663"/>
    </row>
    <row r="1047" spans="9:26">
      <c r="I1047" s="663"/>
      <c r="J1047" s="663"/>
      <c r="K1047" s="663"/>
      <c r="L1047" s="663"/>
      <c r="M1047" s="663"/>
      <c r="N1047" s="663"/>
      <c r="O1047" s="663"/>
      <c r="P1047" s="663"/>
      <c r="Q1047" s="663"/>
      <c r="R1047" s="663"/>
      <c r="S1047" s="663"/>
      <c r="T1047" s="663"/>
      <c r="U1047" s="663"/>
      <c r="V1047" s="663"/>
      <c r="W1047" s="663"/>
      <c r="X1047" s="663"/>
      <c r="Y1047" s="663"/>
      <c r="Z1047" s="663"/>
    </row>
    <row r="1048" spans="9:26">
      <c r="I1048" s="663"/>
      <c r="J1048" s="663"/>
      <c r="K1048" s="663"/>
      <c r="L1048" s="663"/>
      <c r="M1048" s="663"/>
      <c r="N1048" s="663"/>
      <c r="O1048" s="663"/>
      <c r="P1048" s="663"/>
      <c r="Q1048" s="663"/>
      <c r="R1048" s="663"/>
      <c r="S1048" s="663"/>
      <c r="T1048" s="663"/>
      <c r="U1048" s="663"/>
      <c r="V1048" s="663"/>
      <c r="W1048" s="663"/>
      <c r="X1048" s="663"/>
      <c r="Y1048" s="663"/>
      <c r="Z1048" s="663"/>
    </row>
    <row r="1049" spans="9:26">
      <c r="I1049" s="663"/>
      <c r="J1049" s="663"/>
      <c r="K1049" s="663"/>
      <c r="L1049" s="663"/>
      <c r="M1049" s="663"/>
      <c r="N1049" s="663"/>
      <c r="O1049" s="663"/>
      <c r="P1049" s="663"/>
      <c r="Q1049" s="663"/>
      <c r="R1049" s="663"/>
      <c r="S1049" s="663"/>
      <c r="T1049" s="663"/>
      <c r="U1049" s="663"/>
      <c r="V1049" s="663"/>
      <c r="W1049" s="663"/>
      <c r="X1049" s="663"/>
      <c r="Y1049" s="663"/>
      <c r="Z1049" s="663"/>
    </row>
    <row r="1050" spans="9:26">
      <c r="I1050" s="663"/>
      <c r="J1050" s="663"/>
      <c r="K1050" s="663"/>
      <c r="L1050" s="663"/>
      <c r="M1050" s="663"/>
      <c r="N1050" s="663"/>
      <c r="O1050" s="663"/>
      <c r="P1050" s="663"/>
      <c r="Q1050" s="663"/>
      <c r="R1050" s="663"/>
      <c r="S1050" s="663"/>
      <c r="T1050" s="663"/>
      <c r="U1050" s="663"/>
      <c r="V1050" s="663"/>
      <c r="W1050" s="663"/>
      <c r="X1050" s="663"/>
      <c r="Y1050" s="663"/>
      <c r="Z1050" s="663"/>
    </row>
    <row r="1051" spans="9:26">
      <c r="I1051" s="663"/>
      <c r="J1051" s="663"/>
      <c r="K1051" s="663"/>
      <c r="L1051" s="663"/>
      <c r="M1051" s="663"/>
      <c r="N1051" s="663"/>
      <c r="O1051" s="663"/>
      <c r="P1051" s="663"/>
      <c r="Q1051" s="663"/>
      <c r="R1051" s="663"/>
      <c r="S1051" s="663"/>
      <c r="T1051" s="663"/>
      <c r="U1051" s="663"/>
      <c r="V1051" s="663"/>
      <c r="W1051" s="663"/>
      <c r="X1051" s="663"/>
      <c r="Y1051" s="663"/>
      <c r="Z1051" s="663"/>
    </row>
    <row r="1052" spans="9:26">
      <c r="I1052" s="663"/>
      <c r="J1052" s="663"/>
      <c r="K1052" s="663"/>
      <c r="L1052" s="663"/>
      <c r="M1052" s="663"/>
      <c r="N1052" s="663"/>
      <c r="O1052" s="663"/>
      <c r="P1052" s="663"/>
      <c r="Q1052" s="663"/>
      <c r="R1052" s="663"/>
      <c r="S1052" s="663"/>
      <c r="T1052" s="663"/>
      <c r="U1052" s="663"/>
      <c r="V1052" s="663"/>
      <c r="W1052" s="663"/>
      <c r="X1052" s="663"/>
      <c r="Y1052" s="663"/>
      <c r="Z1052" s="663"/>
    </row>
    <row r="1053" spans="9:26">
      <c r="I1053" s="663"/>
      <c r="J1053" s="663"/>
      <c r="K1053" s="663"/>
      <c r="L1053" s="663"/>
      <c r="M1053" s="663"/>
      <c r="N1053" s="663"/>
      <c r="O1053" s="663"/>
      <c r="P1053" s="663"/>
      <c r="Q1053" s="663"/>
      <c r="R1053" s="663"/>
      <c r="S1053" s="663"/>
      <c r="T1053" s="663"/>
      <c r="U1053" s="663"/>
      <c r="V1053" s="663"/>
      <c r="W1053" s="663"/>
      <c r="X1053" s="663"/>
      <c r="Y1053" s="663"/>
      <c r="Z1053" s="663"/>
    </row>
    <row r="1054" spans="9:26">
      <c r="I1054" s="663"/>
      <c r="J1054" s="663"/>
      <c r="K1054" s="663"/>
      <c r="L1054" s="663"/>
      <c r="M1054" s="663"/>
      <c r="N1054" s="663"/>
      <c r="O1054" s="663"/>
      <c r="P1054" s="663"/>
      <c r="Q1054" s="663"/>
      <c r="R1054" s="663"/>
      <c r="S1054" s="663"/>
      <c r="T1054" s="663"/>
      <c r="U1054" s="663"/>
      <c r="V1054" s="663"/>
      <c r="W1054" s="663"/>
      <c r="X1054" s="663"/>
      <c r="Y1054" s="663"/>
      <c r="Z1054" s="663"/>
    </row>
    <row r="1055" spans="9:26">
      <c r="I1055" s="663"/>
      <c r="J1055" s="663"/>
      <c r="K1055" s="663"/>
      <c r="L1055" s="663"/>
      <c r="M1055" s="663"/>
      <c r="N1055" s="663"/>
      <c r="O1055" s="663"/>
      <c r="P1055" s="663"/>
      <c r="Q1055" s="663"/>
      <c r="R1055" s="663"/>
      <c r="S1055" s="663"/>
      <c r="T1055" s="663"/>
      <c r="U1055" s="663"/>
      <c r="V1055" s="663"/>
      <c r="W1055" s="663"/>
      <c r="X1055" s="663"/>
      <c r="Y1055" s="663"/>
      <c r="Z1055" s="663"/>
    </row>
    <row r="1056" spans="9:26">
      <c r="I1056" s="663"/>
      <c r="J1056" s="663"/>
      <c r="K1056" s="663"/>
      <c r="L1056" s="663"/>
      <c r="M1056" s="663"/>
      <c r="N1056" s="663"/>
      <c r="O1056" s="663"/>
      <c r="P1056" s="663"/>
      <c r="Q1056" s="663"/>
      <c r="R1056" s="663"/>
      <c r="S1056" s="663"/>
      <c r="T1056" s="663"/>
      <c r="U1056" s="663"/>
      <c r="V1056" s="663"/>
      <c r="W1056" s="663"/>
      <c r="X1056" s="663"/>
      <c r="Y1056" s="663"/>
      <c r="Z1056" s="663"/>
    </row>
    <row r="1057" spans="9:26">
      <c r="I1057" s="663"/>
      <c r="J1057" s="663"/>
      <c r="K1057" s="663"/>
      <c r="L1057" s="663"/>
      <c r="M1057" s="663"/>
      <c r="N1057" s="663"/>
      <c r="O1057" s="663"/>
      <c r="P1057" s="663"/>
      <c r="Q1057" s="663"/>
      <c r="R1057" s="663"/>
      <c r="S1057" s="663"/>
      <c r="T1057" s="663"/>
      <c r="U1057" s="663"/>
      <c r="V1057" s="663"/>
      <c r="W1057" s="663"/>
      <c r="X1057" s="663"/>
      <c r="Y1057" s="663"/>
      <c r="Z1057" s="663"/>
    </row>
    <row r="1058" spans="9:26">
      <c r="I1058" s="663"/>
      <c r="J1058" s="663"/>
      <c r="K1058" s="663"/>
      <c r="L1058" s="663"/>
      <c r="M1058" s="663"/>
      <c r="N1058" s="663"/>
      <c r="O1058" s="663"/>
      <c r="P1058" s="663"/>
      <c r="Q1058" s="663"/>
      <c r="R1058" s="663"/>
      <c r="S1058" s="663"/>
      <c r="T1058" s="663"/>
      <c r="U1058" s="663"/>
      <c r="V1058" s="663"/>
      <c r="W1058" s="663"/>
      <c r="X1058" s="663"/>
      <c r="Y1058" s="663"/>
      <c r="Z1058" s="663"/>
    </row>
    <row r="1059" spans="9:26">
      <c r="I1059" s="663"/>
      <c r="J1059" s="663"/>
      <c r="K1059" s="663"/>
      <c r="L1059" s="663"/>
      <c r="M1059" s="663"/>
      <c r="N1059" s="663"/>
      <c r="O1059" s="663"/>
      <c r="P1059" s="663"/>
      <c r="Q1059" s="663"/>
      <c r="R1059" s="663"/>
      <c r="S1059" s="663"/>
      <c r="T1059" s="663"/>
      <c r="U1059" s="663"/>
      <c r="V1059" s="663"/>
      <c r="W1059" s="663"/>
      <c r="X1059" s="663"/>
      <c r="Y1059" s="663"/>
      <c r="Z1059" s="663"/>
    </row>
    <row r="1060" spans="9:26">
      <c r="I1060" s="663"/>
      <c r="J1060" s="663"/>
      <c r="K1060" s="663"/>
      <c r="L1060" s="663"/>
      <c r="M1060" s="663"/>
      <c r="N1060" s="663"/>
      <c r="O1060" s="663"/>
      <c r="P1060" s="663"/>
      <c r="Q1060" s="663"/>
      <c r="R1060" s="663"/>
      <c r="S1060" s="663"/>
      <c r="T1060" s="663"/>
      <c r="U1060" s="663"/>
      <c r="V1060" s="663"/>
      <c r="W1060" s="663"/>
      <c r="X1060" s="663"/>
      <c r="Y1060" s="663"/>
      <c r="Z1060" s="663"/>
    </row>
    <row r="1061" spans="9:26">
      <c r="I1061" s="663"/>
      <c r="J1061" s="663"/>
      <c r="K1061" s="663"/>
      <c r="L1061" s="663"/>
      <c r="M1061" s="663"/>
      <c r="N1061" s="663"/>
      <c r="O1061" s="663"/>
      <c r="P1061" s="663"/>
      <c r="Q1061" s="663"/>
      <c r="R1061" s="663"/>
      <c r="S1061" s="663"/>
      <c r="T1061" s="663"/>
      <c r="U1061" s="663"/>
      <c r="V1061" s="663"/>
      <c r="W1061" s="663"/>
      <c r="X1061" s="663"/>
      <c r="Y1061" s="663"/>
      <c r="Z1061" s="663"/>
    </row>
    <row r="1062" spans="9:26">
      <c r="I1062" s="663"/>
      <c r="J1062" s="663"/>
      <c r="K1062" s="663"/>
      <c r="L1062" s="663"/>
      <c r="M1062" s="663"/>
      <c r="N1062" s="663"/>
      <c r="O1062" s="663"/>
      <c r="P1062" s="663"/>
      <c r="Q1062" s="663"/>
      <c r="R1062" s="663"/>
      <c r="S1062" s="663"/>
      <c r="T1062" s="663"/>
      <c r="U1062" s="663"/>
      <c r="V1062" s="663"/>
      <c r="W1062" s="663"/>
      <c r="X1062" s="663"/>
      <c r="Y1062" s="663"/>
      <c r="Z1062" s="663"/>
    </row>
    <row r="1063" spans="9:26">
      <c r="I1063" s="663"/>
      <c r="J1063" s="663"/>
      <c r="K1063" s="663"/>
      <c r="L1063" s="663"/>
      <c r="M1063" s="663"/>
      <c r="N1063" s="663"/>
      <c r="O1063" s="663"/>
      <c r="P1063" s="663"/>
      <c r="Q1063" s="663"/>
      <c r="R1063" s="663"/>
      <c r="S1063" s="663"/>
      <c r="T1063" s="663"/>
      <c r="U1063" s="663"/>
      <c r="V1063" s="663"/>
      <c r="W1063" s="663"/>
      <c r="X1063" s="663"/>
      <c r="Y1063" s="663"/>
      <c r="Z1063" s="663"/>
    </row>
    <row r="1064" spans="9:26">
      <c r="I1064" s="663"/>
      <c r="J1064" s="663"/>
      <c r="K1064" s="663"/>
      <c r="L1064" s="663"/>
      <c r="M1064" s="663"/>
      <c r="N1064" s="663"/>
      <c r="O1064" s="663"/>
      <c r="P1064" s="663"/>
      <c r="Q1064" s="663"/>
      <c r="R1064" s="663"/>
      <c r="S1064" s="663"/>
      <c r="T1064" s="663"/>
      <c r="U1064" s="663"/>
      <c r="V1064" s="663"/>
      <c r="W1064" s="663"/>
      <c r="X1064" s="663"/>
      <c r="Y1064" s="663"/>
      <c r="Z1064" s="663"/>
    </row>
    <row r="1065" spans="9:26">
      <c r="I1065" s="663"/>
      <c r="J1065" s="663"/>
      <c r="K1065" s="663"/>
      <c r="L1065" s="663"/>
      <c r="M1065" s="663"/>
      <c r="N1065" s="663"/>
      <c r="O1065" s="663"/>
      <c r="P1065" s="663"/>
      <c r="Q1065" s="663"/>
      <c r="R1065" s="663"/>
      <c r="S1065" s="663"/>
      <c r="T1065" s="663"/>
      <c r="U1065" s="663"/>
      <c r="V1065" s="663"/>
      <c r="W1065" s="663"/>
      <c r="X1065" s="663"/>
      <c r="Y1065" s="663"/>
      <c r="Z1065" s="663"/>
    </row>
    <row r="1066" spans="9:26">
      <c r="I1066" s="663"/>
      <c r="J1066" s="663"/>
      <c r="K1066" s="663"/>
      <c r="L1066" s="663"/>
      <c r="M1066" s="663"/>
      <c r="N1066" s="663"/>
      <c r="O1066" s="663"/>
      <c r="P1066" s="663"/>
      <c r="Q1066" s="663"/>
      <c r="R1066" s="663"/>
      <c r="S1066" s="663"/>
      <c r="T1066" s="663"/>
      <c r="U1066" s="663"/>
      <c r="V1066" s="663"/>
      <c r="W1066" s="663"/>
      <c r="X1066" s="663"/>
      <c r="Y1066" s="663"/>
      <c r="Z1066" s="663"/>
    </row>
    <row r="1067" spans="9:26">
      <c r="I1067" s="663"/>
      <c r="J1067" s="663"/>
      <c r="K1067" s="663"/>
      <c r="L1067" s="663"/>
      <c r="M1067" s="663"/>
      <c r="N1067" s="663"/>
      <c r="O1067" s="663"/>
      <c r="P1067" s="663"/>
      <c r="Q1067" s="663"/>
      <c r="R1067" s="663"/>
      <c r="S1067" s="663"/>
      <c r="T1067" s="663"/>
      <c r="U1067" s="663"/>
      <c r="V1067" s="663"/>
      <c r="W1067" s="663"/>
      <c r="X1067" s="663"/>
      <c r="Y1067" s="663"/>
      <c r="Z1067" s="663"/>
    </row>
    <row r="1068" spans="9:26">
      <c r="I1068" s="663"/>
      <c r="J1068" s="663"/>
      <c r="K1068" s="663"/>
      <c r="L1068" s="663"/>
      <c r="M1068" s="663"/>
      <c r="N1068" s="663"/>
      <c r="O1068" s="663"/>
      <c r="P1068" s="663"/>
      <c r="Q1068" s="663"/>
      <c r="R1068" s="663"/>
      <c r="S1068" s="663"/>
      <c r="T1068" s="663"/>
      <c r="U1068" s="663"/>
      <c r="V1068" s="663"/>
      <c r="W1068" s="663"/>
      <c r="X1068" s="663"/>
      <c r="Y1068" s="663"/>
      <c r="Z1068" s="663"/>
    </row>
    <row r="1069" spans="9:26">
      <c r="I1069" s="663"/>
      <c r="J1069" s="663"/>
      <c r="K1069" s="663"/>
      <c r="L1069" s="663"/>
      <c r="M1069" s="663"/>
      <c r="N1069" s="663"/>
      <c r="O1069" s="663"/>
      <c r="P1069" s="663"/>
      <c r="Q1069" s="663"/>
      <c r="R1069" s="663"/>
      <c r="S1069" s="663"/>
      <c r="T1069" s="663"/>
      <c r="U1069" s="663"/>
      <c r="V1069" s="663"/>
      <c r="W1069" s="663"/>
      <c r="X1069" s="663"/>
      <c r="Y1069" s="663"/>
      <c r="Z1069" s="663"/>
    </row>
    <row r="1070" spans="9:26">
      <c r="I1070" s="663"/>
      <c r="J1070" s="663"/>
      <c r="K1070" s="663"/>
      <c r="L1070" s="663"/>
      <c r="M1070" s="663"/>
      <c r="N1070" s="663"/>
      <c r="O1070" s="663"/>
      <c r="P1070" s="663"/>
      <c r="Q1070" s="663"/>
      <c r="R1070" s="663"/>
      <c r="S1070" s="663"/>
      <c r="T1070" s="663"/>
      <c r="U1070" s="663"/>
      <c r="V1070" s="663"/>
      <c r="W1070" s="663"/>
      <c r="X1070" s="663"/>
      <c r="Y1070" s="663"/>
      <c r="Z1070" s="663"/>
    </row>
    <row r="1071" spans="9:26">
      <c r="I1071" s="663"/>
      <c r="J1071" s="663"/>
      <c r="K1071" s="663"/>
      <c r="L1071" s="663"/>
      <c r="M1071" s="663"/>
      <c r="N1071" s="663"/>
      <c r="O1071" s="663"/>
      <c r="P1071" s="663"/>
      <c r="Q1071" s="663"/>
      <c r="R1071" s="663"/>
      <c r="S1071" s="663"/>
      <c r="T1071" s="663"/>
      <c r="U1071" s="663"/>
      <c r="V1071" s="663"/>
      <c r="W1071" s="663"/>
      <c r="X1071" s="663"/>
      <c r="Y1071" s="663"/>
      <c r="Z1071" s="663"/>
    </row>
    <row r="1072" spans="9:26">
      <c r="I1072" s="663"/>
      <c r="J1072" s="663"/>
      <c r="K1072" s="663"/>
      <c r="L1072" s="663"/>
      <c r="M1072" s="663"/>
      <c r="N1072" s="663"/>
      <c r="O1072" s="663"/>
      <c r="P1072" s="663"/>
      <c r="Q1072" s="663"/>
      <c r="R1072" s="663"/>
      <c r="S1072" s="663"/>
      <c r="T1072" s="663"/>
      <c r="U1072" s="663"/>
      <c r="V1072" s="663"/>
      <c r="W1072" s="663"/>
      <c r="X1072" s="663"/>
      <c r="Y1072" s="663"/>
      <c r="Z1072" s="663"/>
    </row>
    <row r="1073" spans="9:26">
      <c r="I1073" s="663"/>
      <c r="J1073" s="663"/>
      <c r="K1073" s="663"/>
      <c r="L1073" s="663"/>
      <c r="M1073" s="663"/>
      <c r="N1073" s="663"/>
      <c r="O1073" s="663"/>
      <c r="P1073" s="663"/>
      <c r="Q1073" s="663"/>
      <c r="R1073" s="663"/>
      <c r="S1073" s="663"/>
      <c r="T1073" s="663"/>
      <c r="U1073" s="663"/>
      <c r="V1073" s="663"/>
      <c r="W1073" s="663"/>
      <c r="X1073" s="663"/>
      <c r="Y1073" s="663"/>
      <c r="Z1073" s="663"/>
    </row>
    <row r="1074" spans="9:26">
      <c r="I1074" s="663"/>
      <c r="J1074" s="663"/>
      <c r="K1074" s="663"/>
      <c r="L1074" s="663"/>
      <c r="M1074" s="663"/>
      <c r="N1074" s="663"/>
      <c r="O1074" s="663"/>
      <c r="P1074" s="663"/>
      <c r="Q1074" s="663"/>
      <c r="R1074" s="663"/>
      <c r="S1074" s="663"/>
      <c r="T1074" s="663"/>
      <c r="U1074" s="663"/>
      <c r="V1074" s="663"/>
      <c r="W1074" s="663"/>
      <c r="X1074" s="663"/>
      <c r="Y1074" s="663"/>
      <c r="Z1074" s="663"/>
    </row>
    <row r="1075" spans="9:26">
      <c r="I1075" s="663"/>
      <c r="J1075" s="663"/>
      <c r="K1075" s="663"/>
      <c r="L1075" s="663"/>
      <c r="M1075" s="663"/>
      <c r="N1075" s="663"/>
      <c r="O1075" s="663"/>
      <c r="P1075" s="663"/>
      <c r="Q1075" s="663"/>
      <c r="R1075" s="663"/>
      <c r="S1075" s="663"/>
      <c r="T1075" s="663"/>
      <c r="U1075" s="663"/>
      <c r="V1075" s="663"/>
      <c r="W1075" s="663"/>
      <c r="X1075" s="663"/>
      <c r="Y1075" s="663"/>
      <c r="Z1075" s="663"/>
    </row>
    <row r="1076" spans="9:26">
      <c r="I1076" s="663"/>
      <c r="J1076" s="663"/>
      <c r="K1076" s="663"/>
      <c r="L1076" s="663"/>
      <c r="M1076" s="663"/>
      <c r="N1076" s="663"/>
      <c r="O1076" s="663"/>
      <c r="P1076" s="663"/>
      <c r="Q1076" s="663"/>
      <c r="R1076" s="663"/>
      <c r="S1076" s="663"/>
      <c r="T1076" s="663"/>
      <c r="U1076" s="663"/>
      <c r="V1076" s="663"/>
      <c r="W1076" s="663"/>
      <c r="X1076" s="663"/>
      <c r="Y1076" s="663"/>
      <c r="Z1076" s="663"/>
    </row>
    <row r="1077" spans="9:26">
      <c r="I1077" s="663"/>
      <c r="J1077" s="663"/>
      <c r="K1077" s="663"/>
      <c r="L1077" s="663"/>
      <c r="M1077" s="663"/>
      <c r="N1077" s="663"/>
      <c r="O1077" s="663"/>
      <c r="P1077" s="663"/>
      <c r="Q1077" s="663"/>
      <c r="R1077" s="663"/>
      <c r="S1077" s="663"/>
      <c r="T1077" s="663"/>
      <c r="U1077" s="663"/>
      <c r="V1077" s="663"/>
      <c r="W1077" s="663"/>
      <c r="X1077" s="663"/>
      <c r="Y1077" s="663"/>
      <c r="Z1077" s="663"/>
    </row>
    <row r="1078" spans="9:26">
      <c r="I1078" s="663"/>
      <c r="J1078" s="663"/>
      <c r="K1078" s="663"/>
      <c r="L1078" s="663"/>
      <c r="M1078" s="663"/>
      <c r="N1078" s="663"/>
      <c r="O1078" s="663"/>
      <c r="P1078" s="663"/>
      <c r="Q1078" s="663"/>
      <c r="R1078" s="663"/>
      <c r="S1078" s="663"/>
      <c r="T1078" s="663"/>
      <c r="U1078" s="663"/>
      <c r="V1078" s="663"/>
      <c r="W1078" s="663"/>
      <c r="X1078" s="663"/>
      <c r="Y1078" s="663"/>
      <c r="Z1078" s="663"/>
    </row>
    <row r="1079" spans="9:26">
      <c r="I1079" s="663"/>
      <c r="J1079" s="663"/>
      <c r="K1079" s="663"/>
      <c r="L1079" s="663"/>
      <c r="M1079" s="663"/>
      <c r="N1079" s="663"/>
      <c r="O1079" s="663"/>
      <c r="P1079" s="663"/>
      <c r="Q1079" s="663"/>
      <c r="R1079" s="663"/>
      <c r="S1079" s="663"/>
      <c r="T1079" s="663"/>
      <c r="U1079" s="663"/>
      <c r="V1079" s="663"/>
      <c r="W1079" s="663"/>
      <c r="X1079" s="663"/>
      <c r="Y1079" s="663"/>
      <c r="Z1079" s="663"/>
    </row>
    <row r="1080" spans="9:26">
      <c r="I1080" s="663"/>
      <c r="J1080" s="663"/>
      <c r="K1080" s="663"/>
      <c r="L1080" s="663"/>
      <c r="M1080" s="663"/>
      <c r="N1080" s="663"/>
      <c r="O1080" s="663"/>
      <c r="P1080" s="663"/>
      <c r="Q1080" s="663"/>
      <c r="R1080" s="663"/>
      <c r="S1080" s="663"/>
      <c r="T1080" s="663"/>
      <c r="U1080" s="663"/>
      <c r="V1080" s="663"/>
      <c r="W1080" s="663"/>
      <c r="X1080" s="663"/>
      <c r="Y1080" s="663"/>
      <c r="Z1080" s="663"/>
    </row>
    <row r="1081" spans="9:26">
      <c r="I1081" s="663"/>
      <c r="J1081" s="663"/>
      <c r="K1081" s="663"/>
      <c r="L1081" s="663"/>
      <c r="M1081" s="663"/>
      <c r="N1081" s="663"/>
      <c r="O1081" s="663"/>
      <c r="P1081" s="663"/>
      <c r="Q1081" s="663"/>
      <c r="R1081" s="663"/>
      <c r="S1081" s="663"/>
      <c r="T1081" s="663"/>
      <c r="U1081" s="663"/>
      <c r="V1081" s="663"/>
      <c r="W1081" s="663"/>
      <c r="X1081" s="663"/>
      <c r="Y1081" s="663"/>
      <c r="Z1081" s="663"/>
    </row>
    <row r="1082" spans="9:26">
      <c r="I1082" s="663"/>
      <c r="J1082" s="663"/>
      <c r="K1082" s="663"/>
      <c r="L1082" s="663"/>
      <c r="M1082" s="663"/>
      <c r="N1082" s="663"/>
      <c r="O1082" s="663"/>
      <c r="P1082" s="663"/>
      <c r="Q1082" s="663"/>
      <c r="R1082" s="663"/>
      <c r="S1082" s="663"/>
      <c r="T1082" s="663"/>
      <c r="U1082" s="663"/>
      <c r="V1082" s="663"/>
      <c r="W1082" s="663"/>
      <c r="X1082" s="663"/>
      <c r="Y1082" s="663"/>
      <c r="Z1082" s="663"/>
    </row>
    <row r="1083" spans="9:26">
      <c r="I1083" s="663"/>
      <c r="J1083" s="663"/>
      <c r="K1083" s="663"/>
      <c r="L1083" s="663"/>
      <c r="M1083" s="663"/>
      <c r="N1083" s="663"/>
      <c r="O1083" s="663"/>
      <c r="P1083" s="663"/>
      <c r="Q1083" s="663"/>
      <c r="R1083" s="663"/>
      <c r="S1083" s="663"/>
      <c r="T1083" s="663"/>
      <c r="U1083" s="663"/>
      <c r="V1083" s="663"/>
      <c r="W1083" s="663"/>
      <c r="X1083" s="663"/>
      <c r="Y1083" s="663"/>
      <c r="Z1083" s="663"/>
    </row>
    <row r="1084" spans="9:26">
      <c r="I1084" s="663"/>
      <c r="J1084" s="663"/>
      <c r="K1084" s="663"/>
      <c r="L1084" s="663"/>
      <c r="M1084" s="663"/>
      <c r="N1084" s="663"/>
      <c r="O1084" s="663"/>
      <c r="P1084" s="663"/>
      <c r="Q1084" s="663"/>
      <c r="R1084" s="663"/>
      <c r="S1084" s="663"/>
      <c r="T1084" s="663"/>
      <c r="U1084" s="663"/>
      <c r="V1084" s="663"/>
      <c r="W1084" s="663"/>
      <c r="X1084" s="663"/>
      <c r="Y1084" s="663"/>
      <c r="Z1084" s="663"/>
    </row>
    <row r="1085" spans="9:26">
      <c r="I1085" s="663"/>
      <c r="J1085" s="663"/>
      <c r="K1085" s="663"/>
      <c r="L1085" s="663"/>
      <c r="M1085" s="663"/>
      <c r="N1085" s="663"/>
      <c r="O1085" s="663"/>
      <c r="P1085" s="663"/>
      <c r="Q1085" s="663"/>
      <c r="R1085" s="663"/>
      <c r="S1085" s="663"/>
      <c r="T1085" s="663"/>
      <c r="U1085" s="663"/>
      <c r="V1085" s="663"/>
      <c r="W1085" s="663"/>
      <c r="X1085" s="663"/>
      <c r="Y1085" s="663"/>
      <c r="Z1085" s="663"/>
    </row>
    <row r="1086" spans="9:26">
      <c r="I1086" s="663"/>
      <c r="J1086" s="663"/>
      <c r="K1086" s="663"/>
      <c r="L1086" s="663"/>
      <c r="M1086" s="663"/>
      <c r="N1086" s="663"/>
      <c r="O1086" s="663"/>
      <c r="P1086" s="663"/>
      <c r="Q1086" s="663"/>
      <c r="R1086" s="663"/>
      <c r="S1086" s="663"/>
      <c r="T1086" s="663"/>
      <c r="U1086" s="663"/>
      <c r="V1086" s="663"/>
      <c r="W1086" s="663"/>
      <c r="X1086" s="663"/>
      <c r="Y1086" s="663"/>
      <c r="Z1086" s="663"/>
    </row>
    <row r="1087" spans="9:26">
      <c r="I1087" s="663"/>
      <c r="J1087" s="663"/>
      <c r="K1087" s="663"/>
      <c r="L1087" s="663"/>
      <c r="M1087" s="663"/>
      <c r="N1087" s="663"/>
      <c r="O1087" s="663"/>
      <c r="P1087" s="663"/>
      <c r="Q1087" s="663"/>
      <c r="R1087" s="663"/>
      <c r="S1087" s="663"/>
      <c r="T1087" s="663"/>
      <c r="U1087" s="663"/>
      <c r="V1087" s="663"/>
      <c r="W1087" s="663"/>
      <c r="X1087" s="663"/>
      <c r="Y1087" s="663"/>
      <c r="Z1087" s="663"/>
    </row>
    <row r="1088" spans="9:26">
      <c r="I1088" s="663"/>
      <c r="J1088" s="663"/>
      <c r="K1088" s="663"/>
      <c r="L1088" s="663"/>
      <c r="M1088" s="663"/>
      <c r="N1088" s="663"/>
      <c r="O1088" s="663"/>
      <c r="P1088" s="663"/>
      <c r="Q1088" s="663"/>
      <c r="R1088" s="663"/>
      <c r="S1088" s="663"/>
      <c r="T1088" s="663"/>
      <c r="U1088" s="663"/>
      <c r="V1088" s="663"/>
      <c r="W1088" s="663"/>
      <c r="X1088" s="663"/>
      <c r="Y1088" s="663"/>
      <c r="Z1088" s="663"/>
    </row>
    <row r="1089" spans="9:26">
      <c r="I1089" s="663"/>
      <c r="J1089" s="663"/>
      <c r="K1089" s="663"/>
      <c r="L1089" s="663"/>
      <c r="M1089" s="663"/>
      <c r="N1089" s="663"/>
      <c r="O1089" s="663"/>
      <c r="P1089" s="663"/>
      <c r="Q1089" s="663"/>
      <c r="R1089" s="663"/>
      <c r="S1089" s="663"/>
      <c r="T1089" s="663"/>
      <c r="U1089" s="663"/>
      <c r="V1089" s="663"/>
      <c r="W1089" s="663"/>
      <c r="X1089" s="663"/>
      <c r="Y1089" s="663"/>
      <c r="Z1089" s="663"/>
    </row>
    <row r="1090" spans="9:26">
      <c r="I1090" s="663"/>
      <c r="J1090" s="663"/>
      <c r="K1090" s="663"/>
      <c r="L1090" s="663"/>
      <c r="M1090" s="663"/>
      <c r="N1090" s="663"/>
      <c r="O1090" s="663"/>
      <c r="P1090" s="663"/>
      <c r="Q1090" s="663"/>
      <c r="R1090" s="663"/>
      <c r="S1090" s="663"/>
      <c r="T1090" s="663"/>
      <c r="U1090" s="663"/>
      <c r="V1090" s="663"/>
      <c r="W1090" s="663"/>
      <c r="X1090" s="663"/>
      <c r="Y1090" s="663"/>
      <c r="Z1090" s="663"/>
    </row>
    <row r="1091" spans="9:26">
      <c r="I1091" s="663"/>
      <c r="J1091" s="663"/>
      <c r="K1091" s="663"/>
      <c r="L1091" s="663"/>
      <c r="M1091" s="663"/>
      <c r="N1091" s="663"/>
      <c r="O1091" s="663"/>
      <c r="P1091" s="663"/>
      <c r="Q1091" s="663"/>
      <c r="R1091" s="663"/>
      <c r="S1091" s="663"/>
      <c r="T1091" s="663"/>
      <c r="U1091" s="663"/>
      <c r="V1091" s="663"/>
      <c r="W1091" s="663"/>
      <c r="X1091" s="663"/>
      <c r="Y1091" s="663"/>
      <c r="Z1091" s="663"/>
    </row>
    <row r="1092" spans="9:26">
      <c r="I1092" s="663"/>
      <c r="J1092" s="663"/>
      <c r="K1092" s="663"/>
      <c r="L1092" s="663"/>
      <c r="M1092" s="663"/>
      <c r="N1092" s="663"/>
      <c r="O1092" s="663"/>
      <c r="P1092" s="663"/>
      <c r="Q1092" s="663"/>
      <c r="R1092" s="663"/>
      <c r="S1092" s="663"/>
      <c r="T1092" s="663"/>
      <c r="U1092" s="663"/>
      <c r="V1092" s="663"/>
      <c r="W1092" s="663"/>
      <c r="X1092" s="663"/>
      <c r="Y1092" s="663"/>
      <c r="Z1092" s="663"/>
    </row>
    <row r="1093" spans="9:26">
      <c r="I1093" s="663"/>
      <c r="J1093" s="663"/>
      <c r="K1093" s="663"/>
      <c r="L1093" s="663"/>
      <c r="M1093" s="663"/>
      <c r="N1093" s="663"/>
      <c r="O1093" s="663"/>
      <c r="P1093" s="663"/>
      <c r="Q1093" s="663"/>
      <c r="R1093" s="663"/>
      <c r="S1093" s="663"/>
      <c r="T1093" s="663"/>
      <c r="U1093" s="663"/>
      <c r="V1093" s="663"/>
      <c r="W1093" s="663"/>
      <c r="X1093" s="663"/>
      <c r="Y1093" s="663"/>
      <c r="Z1093" s="663"/>
    </row>
    <row r="1094" spans="9:26">
      <c r="I1094" s="663"/>
      <c r="J1094" s="663"/>
      <c r="K1094" s="663"/>
      <c r="L1094" s="663"/>
      <c r="M1094" s="663"/>
      <c r="N1094" s="663"/>
      <c r="O1094" s="663"/>
      <c r="P1094" s="663"/>
      <c r="Q1094" s="663"/>
      <c r="R1094" s="663"/>
      <c r="S1094" s="663"/>
      <c r="T1094" s="663"/>
      <c r="U1094" s="663"/>
      <c r="V1094" s="663"/>
      <c r="W1094" s="663"/>
      <c r="X1094" s="663"/>
      <c r="Y1094" s="663"/>
      <c r="Z1094" s="663"/>
    </row>
    <row r="1095" spans="9:26">
      <c r="I1095" s="663"/>
      <c r="J1095" s="663"/>
      <c r="K1095" s="663"/>
      <c r="L1095" s="663"/>
      <c r="M1095" s="663"/>
      <c r="N1095" s="663"/>
      <c r="O1095" s="663"/>
      <c r="P1095" s="663"/>
      <c r="Q1095" s="663"/>
      <c r="R1095" s="663"/>
      <c r="S1095" s="663"/>
      <c r="T1095" s="663"/>
      <c r="U1095" s="663"/>
      <c r="V1095" s="663"/>
      <c r="W1095" s="663"/>
      <c r="X1095" s="663"/>
      <c r="Y1095" s="663"/>
      <c r="Z1095" s="663"/>
    </row>
    <row r="1096" spans="9:26">
      <c r="I1096" s="663"/>
      <c r="J1096" s="663"/>
      <c r="K1096" s="663"/>
      <c r="L1096" s="663"/>
      <c r="M1096" s="663"/>
      <c r="N1096" s="663"/>
      <c r="O1096" s="663"/>
      <c r="P1096" s="663"/>
      <c r="Q1096" s="663"/>
      <c r="R1096" s="663"/>
      <c r="S1096" s="663"/>
      <c r="T1096" s="663"/>
      <c r="U1096" s="663"/>
      <c r="V1096" s="663"/>
      <c r="W1096" s="663"/>
      <c r="X1096" s="663"/>
      <c r="Y1096" s="663"/>
      <c r="Z1096" s="663"/>
    </row>
    <row r="1097" spans="9:26">
      <c r="I1097" s="663"/>
      <c r="J1097" s="663"/>
      <c r="K1097" s="663"/>
      <c r="L1097" s="663"/>
      <c r="M1097" s="663"/>
      <c r="N1097" s="663"/>
      <c r="O1097" s="663"/>
      <c r="P1097" s="663"/>
      <c r="Q1097" s="663"/>
      <c r="R1097" s="663"/>
      <c r="S1097" s="663"/>
      <c r="T1097" s="663"/>
      <c r="U1097" s="663"/>
      <c r="V1097" s="663"/>
      <c r="W1097" s="663"/>
      <c r="X1097" s="663"/>
      <c r="Y1097" s="663"/>
      <c r="Z1097" s="663"/>
    </row>
    <row r="1098" spans="9:26">
      <c r="I1098" s="663"/>
      <c r="J1098" s="663"/>
      <c r="K1098" s="663"/>
      <c r="L1098" s="663"/>
      <c r="M1098" s="663"/>
      <c r="N1098" s="663"/>
      <c r="O1098" s="663"/>
      <c r="P1098" s="663"/>
      <c r="Q1098" s="663"/>
      <c r="R1098" s="663"/>
      <c r="S1098" s="663"/>
      <c r="T1098" s="663"/>
      <c r="U1098" s="663"/>
      <c r="V1098" s="663"/>
      <c r="W1098" s="663"/>
      <c r="X1098" s="663"/>
      <c r="Y1098" s="663"/>
      <c r="Z1098" s="663"/>
    </row>
    <row r="1099" spans="9:26">
      <c r="I1099" s="663"/>
      <c r="J1099" s="663"/>
      <c r="K1099" s="663"/>
      <c r="L1099" s="663"/>
      <c r="M1099" s="663"/>
      <c r="N1099" s="663"/>
      <c r="O1099" s="663"/>
      <c r="P1099" s="663"/>
      <c r="Q1099" s="663"/>
      <c r="R1099" s="663"/>
      <c r="S1099" s="663"/>
      <c r="T1099" s="663"/>
      <c r="U1099" s="663"/>
      <c r="V1099" s="663"/>
      <c r="W1099" s="663"/>
      <c r="X1099" s="663"/>
      <c r="Y1099" s="663"/>
      <c r="Z1099" s="663"/>
    </row>
    <row r="1100" spans="9:26">
      <c r="I1100" s="663"/>
      <c r="J1100" s="663"/>
      <c r="K1100" s="663"/>
      <c r="L1100" s="663"/>
      <c r="M1100" s="663"/>
      <c r="N1100" s="663"/>
      <c r="O1100" s="663"/>
      <c r="P1100" s="663"/>
      <c r="Q1100" s="663"/>
      <c r="R1100" s="663"/>
      <c r="S1100" s="663"/>
      <c r="T1100" s="663"/>
      <c r="U1100" s="663"/>
      <c r="V1100" s="663"/>
      <c r="W1100" s="663"/>
      <c r="X1100" s="663"/>
      <c r="Y1100" s="663"/>
      <c r="Z1100" s="663"/>
    </row>
    <row r="1101" spans="9:26">
      <c r="I1101" s="663"/>
      <c r="J1101" s="663"/>
      <c r="K1101" s="663"/>
      <c r="L1101" s="663"/>
      <c r="M1101" s="663"/>
      <c r="N1101" s="663"/>
      <c r="O1101" s="663"/>
      <c r="P1101" s="663"/>
      <c r="Q1101" s="663"/>
      <c r="R1101" s="663"/>
      <c r="S1101" s="663"/>
      <c r="T1101" s="663"/>
      <c r="U1101" s="663"/>
      <c r="V1101" s="663"/>
      <c r="W1101" s="663"/>
      <c r="X1101" s="663"/>
      <c r="Y1101" s="663"/>
      <c r="Z1101" s="663"/>
    </row>
    <row r="1102" spans="9:26">
      <c r="I1102" s="663"/>
      <c r="J1102" s="663"/>
      <c r="K1102" s="663"/>
      <c r="L1102" s="663"/>
      <c r="M1102" s="663"/>
      <c r="N1102" s="663"/>
      <c r="O1102" s="663"/>
      <c r="P1102" s="663"/>
      <c r="Q1102" s="663"/>
      <c r="R1102" s="663"/>
      <c r="S1102" s="663"/>
      <c r="T1102" s="663"/>
      <c r="U1102" s="663"/>
      <c r="V1102" s="663"/>
      <c r="W1102" s="663"/>
      <c r="X1102" s="663"/>
      <c r="Y1102" s="663"/>
      <c r="Z1102" s="663"/>
    </row>
    <row r="1103" spans="9:26">
      <c r="I1103" s="663"/>
      <c r="J1103" s="663"/>
      <c r="K1103" s="663"/>
      <c r="L1103" s="663"/>
      <c r="M1103" s="663"/>
      <c r="N1103" s="663"/>
      <c r="O1103" s="663"/>
      <c r="P1103" s="663"/>
      <c r="Q1103" s="663"/>
      <c r="R1103" s="663"/>
      <c r="S1103" s="663"/>
      <c r="T1103" s="663"/>
      <c r="U1103" s="663"/>
      <c r="V1103" s="663"/>
      <c r="W1103" s="663"/>
      <c r="X1103" s="663"/>
      <c r="Y1103" s="663"/>
      <c r="Z1103" s="663"/>
    </row>
    <row r="1104" spans="9:26">
      <c r="I1104" s="663"/>
      <c r="J1104" s="663"/>
      <c r="K1104" s="663"/>
      <c r="L1104" s="663"/>
      <c r="M1104" s="663"/>
      <c r="N1104" s="663"/>
      <c r="O1104" s="663"/>
      <c r="P1104" s="663"/>
      <c r="Q1104" s="663"/>
      <c r="R1104" s="663"/>
      <c r="S1104" s="663"/>
      <c r="T1104" s="663"/>
      <c r="U1104" s="663"/>
      <c r="V1104" s="663"/>
      <c r="W1104" s="663"/>
      <c r="X1104" s="663"/>
      <c r="Y1104" s="663"/>
      <c r="Z1104" s="663"/>
    </row>
    <row r="1105" spans="9:26">
      <c r="I1105" s="663"/>
      <c r="J1105" s="663"/>
      <c r="K1105" s="663"/>
      <c r="L1105" s="663"/>
      <c r="M1105" s="663"/>
      <c r="N1105" s="663"/>
      <c r="O1105" s="663"/>
      <c r="P1105" s="663"/>
      <c r="Q1105" s="663"/>
      <c r="R1105" s="663"/>
      <c r="S1105" s="663"/>
      <c r="T1105" s="663"/>
      <c r="U1105" s="663"/>
      <c r="V1105" s="663"/>
      <c r="W1105" s="663"/>
      <c r="X1105" s="663"/>
      <c r="Y1105" s="663"/>
      <c r="Z1105" s="663"/>
    </row>
    <row r="1106" spans="9:26">
      <c r="I1106" s="663"/>
      <c r="J1106" s="663"/>
      <c r="K1106" s="663"/>
      <c r="L1106" s="663"/>
      <c r="M1106" s="663"/>
      <c r="N1106" s="663"/>
      <c r="O1106" s="663"/>
      <c r="P1106" s="663"/>
      <c r="Q1106" s="663"/>
      <c r="R1106" s="663"/>
      <c r="S1106" s="663"/>
      <c r="T1106" s="663"/>
      <c r="U1106" s="663"/>
      <c r="V1106" s="663"/>
      <c r="W1106" s="663"/>
      <c r="X1106" s="663"/>
      <c r="Y1106" s="663"/>
      <c r="Z1106" s="663"/>
    </row>
    <row r="1107" spans="9:26">
      <c r="I1107" s="663"/>
      <c r="J1107" s="663"/>
      <c r="K1107" s="663"/>
      <c r="L1107" s="663"/>
      <c r="M1107" s="663"/>
      <c r="N1107" s="663"/>
      <c r="O1107" s="663"/>
      <c r="P1107" s="663"/>
      <c r="Q1107" s="663"/>
      <c r="R1107" s="663"/>
      <c r="S1107" s="663"/>
      <c r="T1107" s="663"/>
      <c r="U1107" s="663"/>
      <c r="V1107" s="663"/>
      <c r="W1107" s="663"/>
      <c r="X1107" s="663"/>
      <c r="Y1107" s="663"/>
      <c r="Z1107" s="663"/>
    </row>
    <row r="1108" spans="9:26">
      <c r="I1108" s="663"/>
      <c r="J1108" s="663"/>
      <c r="K1108" s="663"/>
      <c r="L1108" s="663"/>
      <c r="M1108" s="663"/>
      <c r="N1108" s="663"/>
      <c r="O1108" s="663"/>
      <c r="P1108" s="663"/>
      <c r="Q1108" s="663"/>
      <c r="R1108" s="663"/>
      <c r="S1108" s="663"/>
      <c r="T1108" s="663"/>
      <c r="U1108" s="663"/>
      <c r="V1108" s="663"/>
      <c r="W1108" s="663"/>
      <c r="X1108" s="663"/>
      <c r="Y1108" s="663"/>
      <c r="Z1108" s="663"/>
    </row>
    <row r="1109" spans="9:26">
      <c r="I1109" s="663"/>
      <c r="J1109" s="663"/>
      <c r="K1109" s="663"/>
      <c r="L1109" s="663"/>
      <c r="M1109" s="663"/>
      <c r="N1109" s="663"/>
      <c r="O1109" s="663"/>
      <c r="P1109" s="663"/>
      <c r="Q1109" s="663"/>
      <c r="R1109" s="663"/>
      <c r="S1109" s="663"/>
      <c r="T1109" s="663"/>
      <c r="U1109" s="663"/>
      <c r="V1109" s="663"/>
      <c r="W1109" s="663"/>
      <c r="X1109" s="663"/>
      <c r="Y1109" s="663"/>
      <c r="Z1109" s="663"/>
    </row>
    <row r="1110" spans="9:26">
      <c r="I1110" s="663"/>
      <c r="J1110" s="663"/>
      <c r="K1110" s="663"/>
      <c r="L1110" s="663"/>
      <c r="M1110" s="663"/>
      <c r="N1110" s="663"/>
      <c r="O1110" s="663"/>
      <c r="P1110" s="663"/>
      <c r="Q1110" s="663"/>
      <c r="R1110" s="663"/>
      <c r="S1110" s="663"/>
      <c r="T1110" s="663"/>
      <c r="U1110" s="663"/>
      <c r="V1110" s="663"/>
      <c r="W1110" s="663"/>
      <c r="X1110" s="663"/>
      <c r="Y1110" s="663"/>
      <c r="Z1110" s="663"/>
    </row>
    <row r="1111" spans="9:26">
      <c r="I1111" s="663"/>
      <c r="J1111" s="663"/>
      <c r="K1111" s="663"/>
      <c r="L1111" s="663"/>
      <c r="M1111" s="663"/>
      <c r="N1111" s="663"/>
      <c r="O1111" s="663"/>
      <c r="P1111" s="663"/>
      <c r="Q1111" s="663"/>
      <c r="R1111" s="663"/>
      <c r="S1111" s="663"/>
      <c r="T1111" s="663"/>
      <c r="U1111" s="663"/>
      <c r="V1111" s="663"/>
      <c r="W1111" s="663"/>
      <c r="X1111" s="663"/>
      <c r="Y1111" s="663"/>
      <c r="Z1111" s="663"/>
    </row>
    <row r="1112" spans="9:26">
      <c r="I1112" s="663"/>
      <c r="J1112" s="663"/>
      <c r="K1112" s="663"/>
      <c r="L1112" s="663"/>
      <c r="M1112" s="663"/>
      <c r="N1112" s="663"/>
      <c r="O1112" s="663"/>
      <c r="P1112" s="663"/>
      <c r="Q1112" s="663"/>
      <c r="R1112" s="663"/>
      <c r="S1112" s="663"/>
      <c r="T1112" s="663"/>
      <c r="U1112" s="663"/>
      <c r="V1112" s="663"/>
      <c r="W1112" s="663"/>
      <c r="X1112" s="663"/>
      <c r="Y1112" s="663"/>
      <c r="Z1112" s="663"/>
    </row>
    <row r="1113" spans="9:26">
      <c r="I1113" s="663"/>
      <c r="J1113" s="663"/>
      <c r="K1113" s="663"/>
      <c r="L1113" s="663"/>
      <c r="M1113" s="663"/>
      <c r="N1113" s="663"/>
      <c r="O1113" s="663"/>
      <c r="P1113" s="663"/>
      <c r="Q1113" s="663"/>
      <c r="R1113" s="663"/>
      <c r="S1113" s="663"/>
      <c r="T1113" s="663"/>
      <c r="U1113" s="663"/>
      <c r="V1113" s="663"/>
      <c r="W1113" s="663"/>
      <c r="X1113" s="663"/>
      <c r="Y1113" s="663"/>
      <c r="Z1113" s="663"/>
    </row>
    <row r="1114" spans="9:26">
      <c r="I1114" s="663"/>
      <c r="J1114" s="663"/>
      <c r="K1114" s="663"/>
      <c r="L1114" s="663"/>
      <c r="M1114" s="663"/>
      <c r="N1114" s="663"/>
      <c r="O1114" s="663"/>
      <c r="P1114" s="663"/>
      <c r="Q1114" s="663"/>
      <c r="R1114" s="663"/>
      <c r="S1114" s="663"/>
      <c r="T1114" s="663"/>
      <c r="U1114" s="663"/>
      <c r="V1114" s="663"/>
      <c r="W1114" s="663"/>
      <c r="X1114" s="663"/>
      <c r="Y1114" s="663"/>
      <c r="Z1114" s="663"/>
    </row>
    <row r="1115" spans="9:26">
      <c r="I1115" s="663"/>
      <c r="J1115" s="663"/>
      <c r="K1115" s="663"/>
      <c r="L1115" s="663"/>
      <c r="M1115" s="663"/>
      <c r="N1115" s="663"/>
      <c r="O1115" s="663"/>
      <c r="P1115" s="663"/>
      <c r="Q1115" s="663"/>
      <c r="R1115" s="663"/>
      <c r="S1115" s="663"/>
      <c r="T1115" s="663"/>
      <c r="U1115" s="663"/>
      <c r="V1115" s="663"/>
      <c r="W1115" s="663"/>
      <c r="X1115" s="663"/>
      <c r="Y1115" s="663"/>
      <c r="Z1115" s="663"/>
    </row>
    <row r="1116" spans="9:26">
      <c r="I1116" s="663"/>
      <c r="J1116" s="663"/>
      <c r="K1116" s="663"/>
      <c r="L1116" s="663"/>
      <c r="M1116" s="663"/>
      <c r="N1116" s="663"/>
      <c r="O1116" s="663"/>
      <c r="P1116" s="663"/>
      <c r="Q1116" s="663"/>
      <c r="R1116" s="663"/>
      <c r="S1116" s="663"/>
      <c r="T1116" s="663"/>
      <c r="U1116" s="663"/>
      <c r="V1116" s="663"/>
      <c r="W1116" s="663"/>
      <c r="X1116" s="663"/>
      <c r="Y1116" s="663"/>
      <c r="Z1116" s="663"/>
    </row>
    <row r="1117" spans="9:26">
      <c r="I1117" s="663"/>
      <c r="J1117" s="663"/>
      <c r="K1117" s="663"/>
      <c r="L1117" s="663"/>
      <c r="M1117" s="663"/>
      <c r="N1117" s="663"/>
      <c r="O1117" s="663"/>
      <c r="P1117" s="663"/>
      <c r="Q1117" s="663"/>
      <c r="R1117" s="663"/>
      <c r="S1117" s="663"/>
      <c r="T1117" s="663"/>
      <c r="U1117" s="663"/>
      <c r="V1117" s="663"/>
      <c r="W1117" s="663"/>
      <c r="X1117" s="663"/>
      <c r="Y1117" s="663"/>
      <c r="Z1117" s="663"/>
    </row>
    <row r="1118" spans="9:26">
      <c r="I1118" s="663"/>
      <c r="J1118" s="663"/>
      <c r="K1118" s="663"/>
      <c r="L1118" s="663"/>
      <c r="M1118" s="663"/>
      <c r="N1118" s="663"/>
      <c r="O1118" s="663"/>
      <c r="P1118" s="663"/>
      <c r="Q1118" s="663"/>
      <c r="R1118" s="663"/>
      <c r="S1118" s="663"/>
      <c r="T1118" s="663"/>
      <c r="U1118" s="663"/>
      <c r="V1118" s="663"/>
      <c r="W1118" s="663"/>
      <c r="X1118" s="663"/>
      <c r="Y1118" s="663"/>
      <c r="Z1118" s="663"/>
    </row>
    <row r="1119" spans="9:26">
      <c r="I1119" s="663"/>
      <c r="J1119" s="663"/>
      <c r="K1119" s="663"/>
      <c r="L1119" s="663"/>
      <c r="M1119" s="663"/>
      <c r="N1119" s="663"/>
      <c r="O1119" s="663"/>
      <c r="P1119" s="663"/>
      <c r="Q1119" s="663"/>
      <c r="R1119" s="663"/>
      <c r="S1119" s="663"/>
      <c r="T1119" s="663"/>
      <c r="U1119" s="663"/>
      <c r="V1119" s="663"/>
      <c r="W1119" s="663"/>
      <c r="X1119" s="663"/>
      <c r="Y1119" s="663"/>
      <c r="Z1119" s="663"/>
    </row>
    <row r="1120" spans="9:26">
      <c r="I1120" s="663"/>
      <c r="J1120" s="663"/>
      <c r="K1120" s="663"/>
      <c r="L1120" s="663"/>
      <c r="M1120" s="663"/>
      <c r="N1120" s="663"/>
      <c r="O1120" s="663"/>
      <c r="P1120" s="663"/>
      <c r="Q1120" s="663"/>
      <c r="R1120" s="663"/>
      <c r="S1120" s="663"/>
      <c r="T1120" s="663"/>
      <c r="U1120" s="663"/>
      <c r="V1120" s="663"/>
      <c r="W1120" s="663"/>
      <c r="X1120" s="663"/>
      <c r="Y1120" s="663"/>
      <c r="Z1120" s="663"/>
    </row>
    <row r="1121" spans="9:26">
      <c r="I1121" s="663"/>
      <c r="J1121" s="663"/>
      <c r="K1121" s="663"/>
      <c r="L1121" s="663"/>
      <c r="M1121" s="663"/>
      <c r="N1121" s="663"/>
      <c r="O1121" s="663"/>
      <c r="P1121" s="663"/>
      <c r="Q1121" s="663"/>
      <c r="R1121" s="663"/>
      <c r="S1121" s="663"/>
      <c r="T1121" s="663"/>
      <c r="U1121" s="663"/>
      <c r="V1121" s="663"/>
      <c r="W1121" s="663"/>
      <c r="X1121" s="663"/>
      <c r="Y1121" s="663"/>
      <c r="Z1121" s="663"/>
    </row>
    <row r="1122" spans="9:26">
      <c r="I1122" s="663"/>
      <c r="J1122" s="663"/>
      <c r="K1122" s="663"/>
      <c r="L1122" s="663"/>
      <c r="M1122" s="663"/>
      <c r="N1122" s="663"/>
      <c r="O1122" s="663"/>
      <c r="P1122" s="663"/>
      <c r="Q1122" s="663"/>
      <c r="R1122" s="663"/>
      <c r="S1122" s="663"/>
      <c r="T1122" s="663"/>
      <c r="U1122" s="663"/>
      <c r="V1122" s="663"/>
      <c r="W1122" s="663"/>
      <c r="X1122" s="663"/>
      <c r="Y1122" s="663"/>
      <c r="Z1122" s="663"/>
    </row>
    <row r="1123" spans="9:26">
      <c r="I1123" s="663"/>
      <c r="J1123" s="663"/>
      <c r="K1123" s="663"/>
      <c r="L1123" s="663"/>
      <c r="M1123" s="663"/>
      <c r="N1123" s="663"/>
      <c r="O1123" s="663"/>
      <c r="P1123" s="663"/>
      <c r="Q1123" s="663"/>
      <c r="R1123" s="663"/>
      <c r="S1123" s="663"/>
      <c r="T1123" s="663"/>
      <c r="U1123" s="663"/>
      <c r="V1123" s="663"/>
      <c r="W1123" s="663"/>
      <c r="X1123" s="663"/>
      <c r="Y1123" s="663"/>
      <c r="Z1123" s="663"/>
    </row>
    <row r="1124" spans="9:26">
      <c r="I1124" s="663"/>
      <c r="J1124" s="663"/>
      <c r="K1124" s="663"/>
      <c r="L1124" s="663"/>
      <c r="M1124" s="663"/>
      <c r="N1124" s="663"/>
      <c r="O1124" s="663"/>
      <c r="P1124" s="663"/>
      <c r="Q1124" s="663"/>
      <c r="R1124" s="663"/>
      <c r="S1124" s="663"/>
      <c r="T1124" s="663"/>
      <c r="U1124" s="663"/>
      <c r="V1124" s="663"/>
      <c r="W1124" s="663"/>
      <c r="X1124" s="663"/>
      <c r="Y1124" s="663"/>
      <c r="Z1124" s="663"/>
    </row>
    <row r="1125" spans="9:26">
      <c r="I1125" s="663"/>
      <c r="J1125" s="663"/>
      <c r="K1125" s="663"/>
      <c r="L1125" s="663"/>
      <c r="M1125" s="663"/>
      <c r="N1125" s="663"/>
      <c r="O1125" s="663"/>
      <c r="P1125" s="663"/>
      <c r="Q1125" s="663"/>
      <c r="R1125" s="663"/>
      <c r="S1125" s="663"/>
      <c r="T1125" s="663"/>
      <c r="U1125" s="663"/>
      <c r="V1125" s="663"/>
      <c r="W1125" s="663"/>
      <c r="X1125" s="663"/>
      <c r="Y1125" s="663"/>
      <c r="Z1125" s="663"/>
    </row>
    <row r="1126" spans="9:26">
      <c r="I1126" s="663"/>
      <c r="J1126" s="663"/>
      <c r="K1126" s="663"/>
      <c r="L1126" s="663"/>
      <c r="M1126" s="663"/>
      <c r="N1126" s="663"/>
      <c r="O1126" s="663"/>
      <c r="P1126" s="663"/>
      <c r="Q1126" s="663"/>
      <c r="R1126" s="663"/>
      <c r="S1126" s="663"/>
      <c r="T1126" s="663"/>
      <c r="U1126" s="663"/>
      <c r="V1126" s="663"/>
      <c r="W1126" s="663"/>
      <c r="X1126" s="663"/>
      <c r="Y1126" s="663"/>
      <c r="Z1126" s="663"/>
    </row>
    <row r="1127" spans="9:26">
      <c r="I1127" s="663"/>
      <c r="J1127" s="663"/>
      <c r="K1127" s="663"/>
      <c r="L1127" s="663"/>
      <c r="M1127" s="663"/>
      <c r="N1127" s="663"/>
      <c r="O1127" s="663"/>
      <c r="P1127" s="663"/>
      <c r="Q1127" s="663"/>
      <c r="R1127" s="663"/>
      <c r="S1127" s="663"/>
      <c r="T1127" s="663"/>
      <c r="U1127" s="663"/>
      <c r="V1127" s="663"/>
      <c r="W1127" s="663"/>
      <c r="X1127" s="663"/>
      <c r="Y1127" s="663"/>
      <c r="Z1127" s="663"/>
    </row>
    <row r="1128" spans="9:26">
      <c r="I1128" s="663"/>
      <c r="J1128" s="663"/>
      <c r="K1128" s="663"/>
      <c r="L1128" s="663"/>
      <c r="M1128" s="663"/>
      <c r="N1128" s="663"/>
      <c r="O1128" s="663"/>
      <c r="P1128" s="663"/>
      <c r="Q1128" s="663"/>
      <c r="R1128" s="663"/>
      <c r="S1128" s="663"/>
      <c r="T1128" s="663"/>
      <c r="U1128" s="663"/>
      <c r="V1128" s="663"/>
      <c r="W1128" s="663"/>
      <c r="X1128" s="663"/>
      <c r="Y1128" s="663"/>
      <c r="Z1128" s="663"/>
    </row>
    <row r="1129" spans="9:26">
      <c r="I1129" s="663"/>
      <c r="J1129" s="663"/>
      <c r="K1129" s="663"/>
      <c r="L1129" s="663"/>
      <c r="M1129" s="663"/>
      <c r="N1129" s="663"/>
      <c r="O1129" s="663"/>
      <c r="P1129" s="663"/>
      <c r="Q1129" s="663"/>
      <c r="R1129" s="663"/>
      <c r="S1129" s="663"/>
      <c r="T1129" s="663"/>
      <c r="U1129" s="663"/>
      <c r="V1129" s="663"/>
      <c r="W1129" s="663"/>
      <c r="X1129" s="663"/>
      <c r="Y1129" s="663"/>
      <c r="Z1129" s="663"/>
    </row>
    <row r="1130" spans="9:26">
      <c r="I1130" s="663"/>
      <c r="J1130" s="663"/>
      <c r="K1130" s="663"/>
      <c r="L1130" s="663"/>
      <c r="M1130" s="663"/>
      <c r="N1130" s="663"/>
      <c r="O1130" s="663"/>
      <c r="P1130" s="663"/>
      <c r="Q1130" s="663"/>
      <c r="R1130" s="663"/>
      <c r="S1130" s="663"/>
      <c r="T1130" s="663"/>
      <c r="U1130" s="663"/>
      <c r="V1130" s="663"/>
      <c r="W1130" s="663"/>
      <c r="X1130" s="663"/>
      <c r="Y1130" s="663"/>
      <c r="Z1130" s="663"/>
    </row>
    <row r="1131" spans="9:26">
      <c r="I1131" s="663"/>
      <c r="J1131" s="663"/>
      <c r="K1131" s="663"/>
      <c r="L1131" s="663"/>
      <c r="M1131" s="663"/>
      <c r="N1131" s="663"/>
      <c r="O1131" s="663"/>
      <c r="P1131" s="663"/>
      <c r="Q1131" s="663"/>
      <c r="R1131" s="663"/>
      <c r="S1131" s="663"/>
      <c r="T1131" s="663"/>
      <c r="U1131" s="663"/>
      <c r="V1131" s="663"/>
      <c r="W1131" s="663"/>
      <c r="X1131" s="663"/>
      <c r="Y1131" s="663"/>
      <c r="Z1131" s="663"/>
    </row>
    <row r="1132" spans="9:26">
      <c r="I1132" s="663"/>
      <c r="J1132" s="663"/>
      <c r="K1132" s="663"/>
      <c r="L1132" s="663"/>
      <c r="M1132" s="663"/>
      <c r="N1132" s="663"/>
      <c r="O1132" s="663"/>
      <c r="P1132" s="663"/>
      <c r="Q1132" s="663"/>
      <c r="R1132" s="663"/>
      <c r="S1132" s="663"/>
      <c r="T1132" s="663"/>
      <c r="U1132" s="663"/>
      <c r="V1132" s="663"/>
      <c r="W1132" s="663"/>
      <c r="X1132" s="663"/>
      <c r="Y1132" s="663"/>
      <c r="Z1132" s="663"/>
    </row>
    <row r="1133" spans="9:26">
      <c r="I1133" s="663"/>
      <c r="J1133" s="663"/>
      <c r="K1133" s="663"/>
      <c r="L1133" s="663"/>
      <c r="M1133" s="663"/>
      <c r="N1133" s="663"/>
      <c r="O1133" s="663"/>
      <c r="P1133" s="663"/>
      <c r="Q1133" s="663"/>
      <c r="R1133" s="663"/>
      <c r="S1133" s="663"/>
      <c r="T1133" s="663"/>
      <c r="U1133" s="663"/>
      <c r="V1133" s="663"/>
      <c r="W1133" s="663"/>
      <c r="X1133" s="663"/>
      <c r="Y1133" s="663"/>
      <c r="Z1133" s="663"/>
    </row>
    <row r="1134" spans="9:26">
      <c r="I1134" s="663"/>
      <c r="J1134" s="663"/>
      <c r="K1134" s="663"/>
      <c r="L1134" s="663"/>
      <c r="M1134" s="663"/>
      <c r="N1134" s="663"/>
      <c r="O1134" s="663"/>
      <c r="P1134" s="663"/>
      <c r="Q1134" s="663"/>
      <c r="R1134" s="663"/>
      <c r="S1134" s="663"/>
      <c r="T1134" s="663"/>
      <c r="U1134" s="663"/>
      <c r="V1134" s="663"/>
      <c r="W1134" s="663"/>
      <c r="X1134" s="663"/>
      <c r="Y1134" s="663"/>
      <c r="Z1134" s="663"/>
    </row>
    <row r="1135" spans="9:26">
      <c r="I1135" s="663"/>
      <c r="J1135" s="663"/>
      <c r="K1135" s="663"/>
      <c r="L1135" s="663"/>
      <c r="M1135" s="663"/>
      <c r="N1135" s="663"/>
      <c r="O1135" s="663"/>
      <c r="P1135" s="663"/>
      <c r="Q1135" s="663"/>
      <c r="R1135" s="663"/>
      <c r="S1135" s="663"/>
      <c r="T1135" s="663"/>
      <c r="U1135" s="663"/>
      <c r="V1135" s="663"/>
      <c r="W1135" s="663"/>
      <c r="X1135" s="663"/>
      <c r="Y1135" s="663"/>
      <c r="Z1135" s="663"/>
    </row>
    <row r="1136" spans="9:26">
      <c r="I1136" s="663"/>
      <c r="J1136" s="663"/>
      <c r="K1136" s="663"/>
      <c r="L1136" s="663"/>
      <c r="M1136" s="663"/>
      <c r="N1136" s="663"/>
      <c r="O1136" s="663"/>
      <c r="P1136" s="663"/>
      <c r="Q1136" s="663"/>
      <c r="R1136" s="663"/>
      <c r="S1136" s="663"/>
      <c r="T1136" s="663"/>
      <c r="U1136" s="663"/>
      <c r="V1136" s="663"/>
      <c r="W1136" s="663"/>
      <c r="X1136" s="663"/>
      <c r="Y1136" s="663"/>
      <c r="Z1136" s="663"/>
    </row>
    <row r="1137" spans="9:26">
      <c r="I1137" s="663"/>
      <c r="J1137" s="663"/>
      <c r="K1137" s="663"/>
      <c r="L1137" s="663"/>
      <c r="M1137" s="663"/>
      <c r="N1137" s="663"/>
      <c r="O1137" s="663"/>
      <c r="P1137" s="663"/>
      <c r="Q1137" s="663"/>
      <c r="R1137" s="663"/>
      <c r="S1137" s="663"/>
      <c r="T1137" s="663"/>
      <c r="U1137" s="663"/>
      <c r="V1137" s="663"/>
      <c r="W1137" s="663"/>
      <c r="X1137" s="663"/>
      <c r="Y1137" s="663"/>
      <c r="Z1137" s="663"/>
    </row>
    <row r="1138" spans="9:26">
      <c r="I1138" s="663"/>
      <c r="J1138" s="663"/>
      <c r="K1138" s="663"/>
      <c r="L1138" s="663"/>
      <c r="M1138" s="663"/>
      <c r="N1138" s="663"/>
      <c r="O1138" s="663"/>
      <c r="P1138" s="663"/>
      <c r="Q1138" s="663"/>
      <c r="R1138" s="663"/>
      <c r="S1138" s="663"/>
      <c r="T1138" s="663"/>
      <c r="U1138" s="663"/>
      <c r="V1138" s="663"/>
      <c r="W1138" s="663"/>
      <c r="X1138" s="663"/>
      <c r="Y1138" s="663"/>
      <c r="Z1138" s="663"/>
    </row>
    <row r="1139" spans="9:26">
      <c r="I1139" s="663"/>
      <c r="J1139" s="663"/>
      <c r="K1139" s="663"/>
      <c r="L1139" s="663"/>
      <c r="M1139" s="663"/>
      <c r="N1139" s="663"/>
      <c r="O1139" s="663"/>
      <c r="P1139" s="663"/>
      <c r="Q1139" s="663"/>
      <c r="R1139" s="663"/>
      <c r="S1139" s="663"/>
      <c r="T1139" s="663"/>
      <c r="U1139" s="663"/>
      <c r="V1139" s="663"/>
      <c r="W1139" s="663"/>
      <c r="X1139" s="663"/>
      <c r="Y1139" s="663"/>
      <c r="Z1139" s="663"/>
    </row>
    <row r="1140" spans="9:26">
      <c r="I1140" s="663"/>
      <c r="J1140" s="663"/>
      <c r="K1140" s="663"/>
      <c r="L1140" s="663"/>
      <c r="M1140" s="663"/>
      <c r="N1140" s="663"/>
      <c r="O1140" s="663"/>
      <c r="P1140" s="663"/>
      <c r="Q1140" s="663"/>
      <c r="R1140" s="663"/>
      <c r="S1140" s="663"/>
      <c r="T1140" s="663"/>
      <c r="U1140" s="663"/>
      <c r="V1140" s="663"/>
      <c r="W1140" s="663"/>
      <c r="X1140" s="663"/>
      <c r="Y1140" s="663"/>
      <c r="Z1140" s="663"/>
    </row>
    <row r="1141" spans="9:26">
      <c r="I1141" s="663"/>
      <c r="J1141" s="663"/>
      <c r="K1141" s="663"/>
      <c r="L1141" s="663"/>
      <c r="M1141" s="663"/>
      <c r="N1141" s="663"/>
      <c r="O1141" s="663"/>
      <c r="P1141" s="663"/>
      <c r="Q1141" s="663"/>
      <c r="R1141" s="663"/>
      <c r="S1141" s="663"/>
      <c r="T1141" s="663"/>
      <c r="U1141" s="663"/>
      <c r="V1141" s="663"/>
      <c r="W1141" s="663"/>
      <c r="X1141" s="663"/>
      <c r="Y1141" s="663"/>
      <c r="Z1141" s="663"/>
    </row>
    <row r="1142" spans="9:26">
      <c r="I1142" s="663"/>
      <c r="J1142" s="663"/>
      <c r="K1142" s="663"/>
      <c r="L1142" s="663"/>
      <c r="M1142" s="663"/>
      <c r="N1142" s="663"/>
      <c r="O1142" s="663"/>
      <c r="P1142" s="663"/>
      <c r="Q1142" s="663"/>
      <c r="R1142" s="663"/>
      <c r="S1142" s="663"/>
      <c r="T1142" s="663"/>
      <c r="U1142" s="663"/>
      <c r="V1142" s="663"/>
      <c r="W1142" s="663"/>
      <c r="X1142" s="663"/>
      <c r="Y1142" s="663"/>
      <c r="Z1142" s="663"/>
    </row>
    <row r="1143" spans="9:26">
      <c r="I1143" s="663"/>
      <c r="J1143" s="663"/>
      <c r="K1143" s="663"/>
      <c r="L1143" s="663"/>
      <c r="M1143" s="663"/>
      <c r="N1143" s="663"/>
      <c r="O1143" s="663"/>
      <c r="P1143" s="663"/>
      <c r="Q1143" s="663"/>
      <c r="R1143" s="663"/>
      <c r="S1143" s="663"/>
      <c r="T1143" s="663"/>
      <c r="U1143" s="663"/>
      <c r="V1143" s="663"/>
      <c r="W1143" s="663"/>
      <c r="X1143" s="663"/>
      <c r="Y1143" s="663"/>
      <c r="Z1143" s="663"/>
    </row>
    <row r="1144" spans="9:26">
      <c r="I1144" s="663"/>
      <c r="J1144" s="663"/>
      <c r="K1144" s="663"/>
      <c r="L1144" s="663"/>
      <c r="M1144" s="663"/>
      <c r="N1144" s="663"/>
      <c r="O1144" s="663"/>
      <c r="P1144" s="663"/>
      <c r="Q1144" s="663"/>
      <c r="R1144" s="663"/>
      <c r="S1144" s="663"/>
      <c r="T1144" s="663"/>
      <c r="U1144" s="663"/>
      <c r="V1144" s="663"/>
      <c r="W1144" s="663"/>
      <c r="X1144" s="663"/>
      <c r="Y1144" s="663"/>
      <c r="Z1144" s="663"/>
    </row>
    <row r="1145" spans="9:26">
      <c r="I1145" s="663"/>
      <c r="J1145" s="663"/>
      <c r="K1145" s="663"/>
      <c r="L1145" s="663"/>
      <c r="M1145" s="663"/>
      <c r="N1145" s="663"/>
      <c r="O1145" s="663"/>
      <c r="P1145" s="663"/>
      <c r="Q1145" s="663"/>
      <c r="R1145" s="663"/>
      <c r="S1145" s="663"/>
      <c r="T1145" s="663"/>
      <c r="U1145" s="663"/>
      <c r="V1145" s="663"/>
      <c r="W1145" s="663"/>
      <c r="X1145" s="663"/>
      <c r="Y1145" s="663"/>
      <c r="Z1145" s="663"/>
    </row>
    <row r="1146" spans="9:26">
      <c r="I1146" s="663"/>
      <c r="J1146" s="663"/>
      <c r="K1146" s="663"/>
      <c r="L1146" s="663"/>
      <c r="M1146" s="663"/>
      <c r="N1146" s="663"/>
      <c r="O1146" s="663"/>
      <c r="P1146" s="663"/>
      <c r="Q1146" s="663"/>
      <c r="R1146" s="663"/>
      <c r="S1146" s="663"/>
      <c r="T1146" s="663"/>
      <c r="U1146" s="663"/>
      <c r="V1146" s="663"/>
      <c r="W1146" s="663"/>
      <c r="X1146" s="663"/>
      <c r="Y1146" s="663"/>
      <c r="Z1146" s="663"/>
    </row>
    <row r="1147" spans="9:26">
      <c r="I1147" s="663"/>
      <c r="J1147" s="663"/>
      <c r="K1147" s="663"/>
      <c r="L1147" s="663"/>
      <c r="M1147" s="663"/>
      <c r="N1147" s="663"/>
      <c r="O1147" s="663"/>
      <c r="P1147" s="663"/>
      <c r="Q1147" s="663"/>
      <c r="R1147" s="663"/>
      <c r="S1147" s="663"/>
      <c r="T1147" s="663"/>
      <c r="U1147" s="663"/>
      <c r="V1147" s="663"/>
      <c r="W1147" s="663"/>
      <c r="X1147" s="663"/>
      <c r="Y1147" s="663"/>
      <c r="Z1147" s="663"/>
    </row>
    <row r="1148" spans="9:26">
      <c r="I1148" s="663"/>
      <c r="J1148" s="663"/>
      <c r="K1148" s="663"/>
      <c r="L1148" s="663"/>
      <c r="M1148" s="663"/>
      <c r="N1148" s="663"/>
      <c r="O1148" s="663"/>
      <c r="P1148" s="663"/>
      <c r="Q1148" s="663"/>
      <c r="R1148" s="663"/>
      <c r="S1148" s="663"/>
      <c r="T1148" s="663"/>
      <c r="U1148" s="663"/>
      <c r="V1148" s="663"/>
      <c r="W1148" s="663"/>
      <c r="X1148" s="663"/>
      <c r="Y1148" s="663"/>
      <c r="Z1148" s="663"/>
    </row>
    <row r="1149" spans="9:26">
      <c r="I1149" s="663"/>
      <c r="J1149" s="663"/>
      <c r="K1149" s="663"/>
      <c r="L1149" s="663"/>
      <c r="M1149" s="663"/>
      <c r="N1149" s="663"/>
      <c r="O1149" s="663"/>
      <c r="P1149" s="663"/>
      <c r="Q1149" s="663"/>
      <c r="R1149" s="663"/>
      <c r="S1149" s="663"/>
      <c r="T1149" s="663"/>
      <c r="U1149" s="663"/>
      <c r="V1149" s="663"/>
      <c r="W1149" s="663"/>
      <c r="X1149" s="663"/>
      <c r="Y1149" s="663"/>
      <c r="Z1149" s="663"/>
    </row>
    <row r="1150" spans="9:26">
      <c r="I1150" s="663"/>
      <c r="J1150" s="663"/>
      <c r="K1150" s="663"/>
      <c r="L1150" s="663"/>
      <c r="M1150" s="663"/>
      <c r="N1150" s="663"/>
      <c r="O1150" s="663"/>
      <c r="P1150" s="663"/>
      <c r="Q1150" s="663"/>
      <c r="R1150" s="663"/>
      <c r="S1150" s="663"/>
      <c r="T1150" s="663"/>
      <c r="U1150" s="663"/>
      <c r="V1150" s="663"/>
      <c r="W1150" s="663"/>
      <c r="X1150" s="663"/>
      <c r="Y1150" s="663"/>
      <c r="Z1150" s="663"/>
    </row>
    <row r="1151" spans="9:26">
      <c r="I1151" s="663"/>
      <c r="J1151" s="663"/>
      <c r="K1151" s="663"/>
      <c r="L1151" s="663"/>
      <c r="M1151" s="663"/>
      <c r="N1151" s="663"/>
      <c r="O1151" s="663"/>
      <c r="P1151" s="663"/>
      <c r="Q1151" s="663"/>
      <c r="R1151" s="663"/>
      <c r="S1151" s="663"/>
      <c r="T1151" s="663"/>
      <c r="U1151" s="663"/>
      <c r="V1151" s="663"/>
      <c r="W1151" s="663"/>
      <c r="X1151" s="663"/>
      <c r="Y1151" s="663"/>
      <c r="Z1151" s="663"/>
    </row>
    <row r="1152" spans="9:26">
      <c r="I1152" s="663"/>
      <c r="J1152" s="663"/>
      <c r="K1152" s="663"/>
      <c r="L1152" s="663"/>
      <c r="M1152" s="663"/>
      <c r="N1152" s="663"/>
      <c r="O1152" s="663"/>
      <c r="P1152" s="663"/>
      <c r="Q1152" s="663"/>
      <c r="R1152" s="663"/>
      <c r="S1152" s="663"/>
      <c r="T1152" s="663"/>
      <c r="U1152" s="663"/>
      <c r="V1152" s="663"/>
      <c r="W1152" s="663"/>
      <c r="X1152" s="663"/>
      <c r="Y1152" s="663"/>
      <c r="Z1152" s="663"/>
    </row>
    <row r="1153" spans="9:26">
      <c r="I1153" s="663"/>
      <c r="J1153" s="663"/>
      <c r="K1153" s="663"/>
      <c r="L1153" s="663"/>
      <c r="M1153" s="663"/>
      <c r="N1153" s="663"/>
      <c r="O1153" s="663"/>
      <c r="P1153" s="663"/>
      <c r="Q1153" s="663"/>
      <c r="R1153" s="663"/>
      <c r="S1153" s="663"/>
      <c r="T1153" s="663"/>
      <c r="U1153" s="663"/>
      <c r="V1153" s="663"/>
      <c r="W1153" s="663"/>
      <c r="X1153" s="663"/>
      <c r="Y1153" s="663"/>
      <c r="Z1153" s="663"/>
    </row>
    <row r="1154" spans="9:26">
      <c r="I1154" s="663"/>
      <c r="J1154" s="663"/>
      <c r="K1154" s="663"/>
      <c r="L1154" s="663"/>
      <c r="M1154" s="663"/>
      <c r="N1154" s="663"/>
      <c r="O1154" s="663"/>
      <c r="P1154" s="663"/>
      <c r="Q1154" s="663"/>
      <c r="R1154" s="663"/>
      <c r="S1154" s="663"/>
      <c r="T1154" s="663"/>
      <c r="U1154" s="663"/>
      <c r="V1154" s="663"/>
      <c r="W1154" s="663"/>
      <c r="X1154" s="663"/>
      <c r="Y1154" s="663"/>
      <c r="Z1154" s="663"/>
    </row>
    <row r="1155" spans="9:26">
      <c r="I1155" s="663"/>
      <c r="J1155" s="663"/>
      <c r="K1155" s="663"/>
      <c r="L1155" s="663"/>
      <c r="M1155" s="663"/>
      <c r="N1155" s="663"/>
      <c r="O1155" s="663"/>
      <c r="P1155" s="663"/>
      <c r="Q1155" s="663"/>
      <c r="R1155" s="663"/>
      <c r="S1155" s="663"/>
      <c r="T1155" s="663"/>
      <c r="U1155" s="663"/>
      <c r="V1155" s="663"/>
      <c r="W1155" s="663"/>
      <c r="X1155" s="663"/>
      <c r="Y1155" s="663"/>
      <c r="Z1155" s="663"/>
    </row>
    <row r="1156" spans="9:26">
      <c r="I1156" s="663"/>
      <c r="J1156" s="663"/>
      <c r="K1156" s="663"/>
      <c r="L1156" s="663"/>
      <c r="M1156" s="663"/>
      <c r="N1156" s="663"/>
      <c r="O1156" s="663"/>
      <c r="P1156" s="663"/>
      <c r="Q1156" s="663"/>
      <c r="R1156" s="663"/>
      <c r="S1156" s="663"/>
      <c r="T1156" s="663"/>
      <c r="U1156" s="663"/>
      <c r="V1156" s="663"/>
      <c r="W1156" s="663"/>
      <c r="X1156" s="663"/>
      <c r="Y1156" s="663"/>
      <c r="Z1156" s="663"/>
    </row>
    <row r="1157" spans="9:26">
      <c r="I1157" s="663"/>
      <c r="J1157" s="663"/>
      <c r="K1157" s="663"/>
      <c r="L1157" s="663"/>
      <c r="M1157" s="663"/>
      <c r="N1157" s="663"/>
      <c r="O1157" s="663"/>
      <c r="P1157" s="663"/>
      <c r="Q1157" s="663"/>
      <c r="R1157" s="663"/>
      <c r="S1157" s="663"/>
      <c r="T1157" s="663"/>
      <c r="U1157" s="663"/>
      <c r="V1157" s="663"/>
      <c r="W1157" s="663"/>
      <c r="X1157" s="663"/>
      <c r="Y1157" s="663"/>
      <c r="Z1157" s="663"/>
    </row>
    <row r="1158" spans="9:26">
      <c r="I1158" s="663"/>
      <c r="J1158" s="663"/>
      <c r="K1158" s="663"/>
      <c r="L1158" s="663"/>
      <c r="M1158" s="663"/>
      <c r="N1158" s="663"/>
      <c r="O1158" s="663"/>
      <c r="P1158" s="663"/>
      <c r="Q1158" s="663"/>
      <c r="R1158" s="663"/>
      <c r="S1158" s="663"/>
      <c r="T1158" s="663"/>
      <c r="U1158" s="663"/>
      <c r="V1158" s="663"/>
      <c r="W1158" s="663"/>
      <c r="X1158" s="663"/>
      <c r="Y1158" s="663"/>
      <c r="Z1158" s="663"/>
    </row>
    <row r="1159" spans="9:26">
      <c r="I1159" s="663"/>
      <c r="J1159" s="663"/>
      <c r="K1159" s="663"/>
      <c r="L1159" s="663"/>
      <c r="M1159" s="663"/>
      <c r="N1159" s="663"/>
      <c r="O1159" s="663"/>
      <c r="P1159" s="663"/>
      <c r="Q1159" s="663"/>
      <c r="R1159" s="663"/>
      <c r="S1159" s="663"/>
      <c r="T1159" s="663"/>
      <c r="U1159" s="663"/>
      <c r="V1159" s="663"/>
      <c r="W1159" s="663"/>
      <c r="X1159" s="663"/>
      <c r="Y1159" s="663"/>
      <c r="Z1159" s="663"/>
    </row>
    <row r="1160" spans="9:26">
      <c r="I1160" s="663"/>
      <c r="J1160" s="663"/>
      <c r="K1160" s="663"/>
      <c r="L1160" s="663"/>
      <c r="M1160" s="663"/>
      <c r="N1160" s="663"/>
      <c r="O1160" s="663"/>
      <c r="P1160" s="663"/>
      <c r="Q1160" s="663"/>
      <c r="R1160" s="663"/>
      <c r="S1160" s="663"/>
      <c r="T1160" s="663"/>
      <c r="U1160" s="663"/>
      <c r="V1160" s="663"/>
      <c r="W1160" s="663"/>
      <c r="X1160" s="663"/>
      <c r="Y1160" s="663"/>
      <c r="Z1160" s="663"/>
    </row>
    <row r="1161" spans="9:26">
      <c r="I1161" s="663"/>
      <c r="J1161" s="663"/>
      <c r="K1161" s="663"/>
      <c r="L1161" s="663"/>
      <c r="M1161" s="663"/>
      <c r="N1161" s="663"/>
      <c r="O1161" s="663"/>
      <c r="P1161" s="663"/>
      <c r="Q1161" s="663"/>
      <c r="R1161" s="663"/>
      <c r="S1161" s="663"/>
      <c r="T1161" s="663"/>
      <c r="U1161" s="663"/>
      <c r="V1161" s="663"/>
      <c r="W1161" s="663"/>
      <c r="X1161" s="663"/>
      <c r="Y1161" s="663"/>
      <c r="Z1161" s="663"/>
    </row>
    <row r="1162" spans="9:26">
      <c r="I1162" s="663"/>
      <c r="J1162" s="663"/>
      <c r="K1162" s="663"/>
      <c r="L1162" s="663"/>
      <c r="M1162" s="663"/>
      <c r="N1162" s="663"/>
      <c r="O1162" s="663"/>
      <c r="P1162" s="663"/>
      <c r="Q1162" s="663"/>
      <c r="R1162" s="663"/>
      <c r="S1162" s="663"/>
      <c r="T1162" s="663"/>
      <c r="U1162" s="663"/>
      <c r="V1162" s="663"/>
      <c r="W1162" s="663"/>
      <c r="X1162" s="663"/>
      <c r="Y1162" s="663"/>
      <c r="Z1162" s="663"/>
    </row>
    <row r="1163" spans="9:26">
      <c r="I1163" s="663"/>
      <c r="J1163" s="663"/>
      <c r="K1163" s="663"/>
      <c r="L1163" s="663"/>
      <c r="M1163" s="663"/>
      <c r="N1163" s="663"/>
      <c r="O1163" s="663"/>
      <c r="P1163" s="663"/>
      <c r="Q1163" s="663"/>
      <c r="R1163" s="663"/>
      <c r="S1163" s="663"/>
      <c r="T1163" s="663"/>
      <c r="U1163" s="663"/>
      <c r="V1163" s="663"/>
      <c r="W1163" s="663"/>
      <c r="X1163" s="663"/>
      <c r="Y1163" s="663"/>
      <c r="Z1163" s="663"/>
    </row>
    <row r="1164" spans="9:26">
      <c r="I1164" s="663"/>
      <c r="J1164" s="663"/>
      <c r="K1164" s="663"/>
      <c r="L1164" s="663"/>
      <c r="M1164" s="663"/>
      <c r="N1164" s="663"/>
      <c r="O1164" s="663"/>
      <c r="P1164" s="663"/>
      <c r="Q1164" s="663"/>
      <c r="R1164" s="663"/>
      <c r="S1164" s="663"/>
      <c r="T1164" s="663"/>
      <c r="U1164" s="663"/>
      <c r="V1164" s="663"/>
      <c r="W1164" s="663"/>
      <c r="X1164" s="663"/>
      <c r="Y1164" s="663"/>
      <c r="Z1164" s="663"/>
    </row>
    <row r="1165" spans="9:26">
      <c r="I1165" s="663"/>
      <c r="J1165" s="663"/>
      <c r="K1165" s="663"/>
      <c r="L1165" s="663"/>
      <c r="M1165" s="663"/>
      <c r="N1165" s="663"/>
      <c r="O1165" s="663"/>
      <c r="P1165" s="663"/>
      <c r="Q1165" s="663"/>
      <c r="R1165" s="663"/>
      <c r="S1165" s="663"/>
      <c r="T1165" s="663"/>
      <c r="U1165" s="663"/>
      <c r="V1165" s="663"/>
      <c r="W1165" s="663"/>
      <c r="X1165" s="663"/>
      <c r="Y1165" s="663"/>
      <c r="Z1165" s="663"/>
    </row>
    <row r="1166" spans="9:26">
      <c r="I1166" s="663"/>
      <c r="J1166" s="663"/>
      <c r="K1166" s="663"/>
      <c r="L1166" s="663"/>
      <c r="M1166" s="663"/>
      <c r="N1166" s="663"/>
      <c r="O1166" s="663"/>
      <c r="P1166" s="663"/>
      <c r="Q1166" s="663"/>
      <c r="R1166" s="663"/>
      <c r="S1166" s="663"/>
      <c r="T1166" s="663"/>
      <c r="U1166" s="663"/>
      <c r="V1166" s="663"/>
      <c r="W1166" s="663"/>
      <c r="X1166" s="663"/>
      <c r="Y1166" s="663"/>
      <c r="Z1166" s="663"/>
    </row>
    <row r="1167" spans="9:26">
      <c r="I1167" s="663"/>
      <c r="J1167" s="663"/>
      <c r="K1167" s="663"/>
      <c r="L1167" s="663"/>
      <c r="M1167" s="663"/>
      <c r="N1167" s="663"/>
      <c r="O1167" s="663"/>
      <c r="P1167" s="663"/>
      <c r="Q1167" s="663"/>
      <c r="R1167" s="663"/>
      <c r="S1167" s="663"/>
      <c r="T1167" s="663"/>
      <c r="U1167" s="663"/>
      <c r="V1167" s="663"/>
      <c r="W1167" s="663"/>
      <c r="X1167" s="663"/>
      <c r="Y1167" s="663"/>
      <c r="Z1167" s="663"/>
    </row>
    <row r="1168" spans="9:26">
      <c r="I1168" s="663"/>
      <c r="J1168" s="663"/>
      <c r="K1168" s="663"/>
      <c r="L1168" s="663"/>
      <c r="M1168" s="663"/>
      <c r="N1168" s="663"/>
      <c r="O1168" s="663"/>
      <c r="P1168" s="663"/>
      <c r="Q1168" s="663"/>
      <c r="R1168" s="663"/>
      <c r="S1168" s="663"/>
      <c r="T1168" s="663"/>
      <c r="U1168" s="663"/>
      <c r="V1168" s="663"/>
      <c r="W1168" s="663"/>
      <c r="X1168" s="663"/>
      <c r="Y1168" s="663"/>
      <c r="Z1168" s="663"/>
    </row>
    <row r="1169" spans="9:26">
      <c r="I1169" s="663"/>
      <c r="J1169" s="663"/>
      <c r="K1169" s="663"/>
      <c r="L1169" s="663"/>
      <c r="M1169" s="663"/>
      <c r="N1169" s="663"/>
      <c r="O1169" s="663"/>
      <c r="P1169" s="663"/>
      <c r="Q1169" s="663"/>
      <c r="R1169" s="663"/>
      <c r="S1169" s="663"/>
      <c r="T1169" s="663"/>
      <c r="U1169" s="663"/>
      <c r="V1169" s="663"/>
      <c r="W1169" s="663"/>
      <c r="X1169" s="663"/>
      <c r="Y1169" s="663"/>
      <c r="Z1169" s="663"/>
    </row>
    <row r="1170" spans="9:26">
      <c r="I1170" s="663"/>
      <c r="J1170" s="663"/>
      <c r="K1170" s="663"/>
      <c r="L1170" s="663"/>
      <c r="M1170" s="663"/>
      <c r="N1170" s="663"/>
      <c r="O1170" s="663"/>
      <c r="P1170" s="663"/>
      <c r="Q1170" s="663"/>
      <c r="R1170" s="663"/>
      <c r="S1170" s="663"/>
      <c r="T1170" s="663"/>
      <c r="U1170" s="663"/>
      <c r="V1170" s="663"/>
      <c r="W1170" s="663"/>
      <c r="X1170" s="663"/>
      <c r="Y1170" s="663"/>
      <c r="Z1170" s="663"/>
    </row>
    <row r="1171" spans="9:26">
      <c r="I1171" s="663"/>
      <c r="J1171" s="663"/>
      <c r="K1171" s="663"/>
      <c r="L1171" s="663"/>
      <c r="M1171" s="663"/>
      <c r="N1171" s="663"/>
      <c r="O1171" s="663"/>
      <c r="P1171" s="663"/>
      <c r="Q1171" s="663"/>
      <c r="R1171" s="663"/>
      <c r="S1171" s="663"/>
      <c r="T1171" s="663"/>
      <c r="U1171" s="663"/>
      <c r="V1171" s="663"/>
      <c r="W1171" s="663"/>
      <c r="X1171" s="663"/>
      <c r="Y1171" s="663"/>
      <c r="Z1171" s="663"/>
    </row>
    <row r="1172" spans="9:26">
      <c r="I1172" s="663"/>
      <c r="J1172" s="663"/>
      <c r="K1172" s="663"/>
      <c r="L1172" s="663"/>
      <c r="M1172" s="663"/>
      <c r="N1172" s="663"/>
      <c r="O1172" s="663"/>
      <c r="P1172" s="663"/>
      <c r="Q1172" s="663"/>
      <c r="R1172" s="663"/>
      <c r="S1172" s="663"/>
      <c r="T1172" s="663"/>
      <c r="U1172" s="663"/>
      <c r="V1172" s="663"/>
      <c r="W1172" s="663"/>
      <c r="X1172" s="663"/>
      <c r="Y1172" s="663"/>
      <c r="Z1172" s="663"/>
    </row>
    <row r="1173" spans="9:26">
      <c r="I1173" s="663"/>
      <c r="J1173" s="663"/>
      <c r="K1173" s="663"/>
      <c r="L1173" s="663"/>
      <c r="M1173" s="663"/>
      <c r="N1173" s="663"/>
      <c r="O1173" s="663"/>
      <c r="P1173" s="663"/>
      <c r="Q1173" s="663"/>
      <c r="R1173" s="663"/>
      <c r="S1173" s="663"/>
      <c r="T1173" s="663"/>
      <c r="U1173" s="663"/>
      <c r="V1173" s="663"/>
      <c r="W1173" s="663"/>
      <c r="X1173" s="663"/>
      <c r="Y1173" s="663"/>
      <c r="Z1173" s="663"/>
    </row>
    <row r="1174" spans="9:26">
      <c r="I1174" s="663"/>
      <c r="J1174" s="663"/>
      <c r="K1174" s="663"/>
      <c r="L1174" s="663"/>
      <c r="M1174" s="663"/>
      <c r="N1174" s="663"/>
      <c r="O1174" s="663"/>
      <c r="P1174" s="663"/>
      <c r="Q1174" s="663"/>
      <c r="R1174" s="663"/>
      <c r="S1174" s="663"/>
      <c r="T1174" s="663"/>
      <c r="U1174" s="663"/>
      <c r="V1174" s="663"/>
      <c r="W1174" s="663"/>
      <c r="X1174" s="663"/>
      <c r="Y1174" s="663"/>
      <c r="Z1174" s="663"/>
    </row>
    <row r="1175" spans="9:26">
      <c r="I1175" s="663"/>
      <c r="J1175" s="663"/>
      <c r="K1175" s="663"/>
      <c r="L1175" s="663"/>
      <c r="M1175" s="663"/>
      <c r="N1175" s="663"/>
      <c r="O1175" s="663"/>
      <c r="P1175" s="663"/>
      <c r="Q1175" s="663"/>
      <c r="R1175" s="663"/>
      <c r="S1175" s="663"/>
      <c r="T1175" s="663"/>
      <c r="U1175" s="663"/>
      <c r="V1175" s="663"/>
      <c r="W1175" s="663"/>
      <c r="X1175" s="663"/>
      <c r="Y1175" s="663"/>
      <c r="Z1175" s="663"/>
    </row>
    <row r="1176" spans="9:26">
      <c r="I1176" s="663"/>
      <c r="J1176" s="663"/>
      <c r="K1176" s="663"/>
      <c r="L1176" s="663"/>
      <c r="M1176" s="663"/>
      <c r="N1176" s="663"/>
      <c r="O1176" s="663"/>
      <c r="P1176" s="663"/>
      <c r="Q1176" s="663"/>
      <c r="R1176" s="663"/>
      <c r="S1176" s="663"/>
      <c r="T1176" s="663"/>
      <c r="U1176" s="663"/>
      <c r="V1176" s="663"/>
      <c r="W1176" s="663"/>
      <c r="X1176" s="663"/>
      <c r="Y1176" s="663"/>
      <c r="Z1176" s="663"/>
    </row>
    <row r="1177" spans="9:26">
      <c r="I1177" s="663"/>
      <c r="J1177" s="663"/>
      <c r="K1177" s="663"/>
      <c r="L1177" s="663"/>
      <c r="M1177" s="663"/>
      <c r="N1177" s="663"/>
      <c r="O1177" s="663"/>
      <c r="P1177" s="663"/>
      <c r="Q1177" s="663"/>
      <c r="R1177" s="663"/>
      <c r="S1177" s="663"/>
      <c r="T1177" s="663"/>
      <c r="U1177" s="663"/>
      <c r="V1177" s="663"/>
      <c r="W1177" s="663"/>
      <c r="X1177" s="663"/>
      <c r="Y1177" s="663"/>
      <c r="Z1177" s="663"/>
    </row>
    <row r="1178" spans="9:26">
      <c r="I1178" s="663"/>
      <c r="J1178" s="663"/>
      <c r="K1178" s="663"/>
      <c r="L1178" s="663"/>
      <c r="M1178" s="663"/>
      <c r="N1178" s="663"/>
      <c r="O1178" s="663"/>
      <c r="P1178" s="663"/>
      <c r="Q1178" s="663"/>
      <c r="R1178" s="663"/>
      <c r="S1178" s="663"/>
      <c r="T1178" s="663"/>
      <c r="U1178" s="663"/>
      <c r="V1178" s="663"/>
      <c r="W1178" s="663"/>
      <c r="X1178" s="663"/>
      <c r="Y1178" s="663"/>
      <c r="Z1178" s="663"/>
    </row>
    <row r="1179" spans="9:26">
      <c r="I1179" s="663"/>
      <c r="J1179" s="663"/>
      <c r="K1179" s="663"/>
      <c r="L1179" s="663"/>
      <c r="M1179" s="663"/>
      <c r="N1179" s="663"/>
      <c r="O1179" s="663"/>
      <c r="P1179" s="663"/>
      <c r="Q1179" s="663"/>
      <c r="R1179" s="663"/>
      <c r="S1179" s="663"/>
      <c r="T1179" s="663"/>
      <c r="U1179" s="663"/>
      <c r="V1179" s="663"/>
      <c r="W1179" s="663"/>
      <c r="X1179" s="663"/>
      <c r="Y1179" s="663"/>
      <c r="Z1179" s="663"/>
    </row>
    <row r="1180" spans="9:26">
      <c r="I1180" s="663"/>
      <c r="J1180" s="663"/>
      <c r="K1180" s="663"/>
      <c r="L1180" s="663"/>
      <c r="M1180" s="663"/>
      <c r="N1180" s="663"/>
      <c r="O1180" s="663"/>
      <c r="P1180" s="663"/>
      <c r="Q1180" s="663"/>
      <c r="R1180" s="663"/>
      <c r="S1180" s="663"/>
      <c r="T1180" s="663"/>
      <c r="U1180" s="663"/>
      <c r="V1180" s="663"/>
      <c r="W1180" s="663"/>
      <c r="X1180" s="663"/>
      <c r="Y1180" s="663"/>
      <c r="Z1180" s="663"/>
    </row>
    <row r="1181" spans="9:26">
      <c r="I1181" s="663"/>
      <c r="J1181" s="663"/>
      <c r="K1181" s="663"/>
      <c r="L1181" s="663"/>
      <c r="M1181" s="663"/>
      <c r="N1181" s="663"/>
      <c r="O1181" s="663"/>
      <c r="P1181" s="663"/>
      <c r="Q1181" s="663"/>
      <c r="R1181" s="663"/>
      <c r="S1181" s="663"/>
      <c r="T1181" s="663"/>
      <c r="U1181" s="663"/>
      <c r="V1181" s="663"/>
      <c r="W1181" s="663"/>
      <c r="X1181" s="663"/>
      <c r="Y1181" s="663"/>
      <c r="Z1181" s="663"/>
    </row>
    <row r="1182" spans="9:26">
      <c r="I1182" s="663"/>
      <c r="J1182" s="663"/>
      <c r="K1182" s="663"/>
      <c r="L1182" s="663"/>
      <c r="M1182" s="663"/>
      <c r="N1182" s="663"/>
      <c r="O1182" s="663"/>
      <c r="P1182" s="663"/>
      <c r="Q1182" s="663"/>
      <c r="R1182" s="663"/>
      <c r="S1182" s="663"/>
      <c r="T1182" s="663"/>
      <c r="U1182" s="663"/>
      <c r="V1182" s="663"/>
      <c r="W1182" s="663"/>
      <c r="X1182" s="663"/>
      <c r="Y1182" s="663"/>
      <c r="Z1182" s="663"/>
    </row>
    <row r="1183" spans="9:26">
      <c r="I1183" s="663"/>
      <c r="J1183" s="663"/>
      <c r="K1183" s="663"/>
      <c r="L1183" s="663"/>
      <c r="M1183" s="663"/>
      <c r="N1183" s="663"/>
      <c r="O1183" s="663"/>
      <c r="P1183" s="663"/>
      <c r="Q1183" s="663"/>
      <c r="R1183" s="663"/>
      <c r="S1183" s="663"/>
      <c r="T1183" s="663"/>
      <c r="U1183" s="663"/>
      <c r="V1183" s="663"/>
      <c r="W1183" s="663"/>
      <c r="X1183" s="663"/>
      <c r="Y1183" s="663"/>
      <c r="Z1183" s="663"/>
    </row>
    <row r="1184" spans="9:26">
      <c r="I1184" s="663"/>
      <c r="J1184" s="663"/>
      <c r="K1184" s="663"/>
      <c r="L1184" s="663"/>
      <c r="M1184" s="663"/>
      <c r="N1184" s="663"/>
      <c r="O1184" s="663"/>
      <c r="P1184" s="663"/>
      <c r="Q1184" s="663"/>
      <c r="R1184" s="663"/>
      <c r="S1184" s="663"/>
      <c r="T1184" s="663"/>
      <c r="U1184" s="663"/>
      <c r="V1184" s="663"/>
      <c r="W1184" s="663"/>
      <c r="X1184" s="663"/>
      <c r="Y1184" s="663"/>
      <c r="Z1184" s="663"/>
    </row>
    <row r="1185" spans="9:26">
      <c r="I1185" s="663"/>
      <c r="J1185" s="663"/>
      <c r="K1185" s="663"/>
      <c r="L1185" s="663"/>
      <c r="M1185" s="663"/>
      <c r="N1185" s="663"/>
      <c r="O1185" s="663"/>
      <c r="P1185" s="663"/>
      <c r="Q1185" s="663"/>
      <c r="R1185" s="663"/>
      <c r="S1185" s="663"/>
      <c r="T1185" s="663"/>
      <c r="U1185" s="663"/>
      <c r="V1185" s="663"/>
      <c r="W1185" s="663"/>
      <c r="X1185" s="663"/>
      <c r="Y1185" s="663"/>
      <c r="Z1185" s="663"/>
    </row>
    <row r="1186" spans="9:26">
      <c r="I1186" s="663"/>
      <c r="J1186" s="663"/>
      <c r="K1186" s="663"/>
      <c r="L1186" s="663"/>
      <c r="M1186" s="663"/>
      <c r="N1186" s="663"/>
      <c r="O1186" s="663"/>
      <c r="P1186" s="663"/>
      <c r="Q1186" s="663"/>
      <c r="R1186" s="663"/>
      <c r="S1186" s="663"/>
      <c r="T1186" s="663"/>
      <c r="U1186" s="663"/>
      <c r="V1186" s="663"/>
      <c r="W1186" s="663"/>
      <c r="X1186" s="663"/>
      <c r="Y1186" s="663"/>
      <c r="Z1186" s="663"/>
    </row>
    <row r="1187" spans="9:26">
      <c r="I1187" s="663"/>
      <c r="J1187" s="663"/>
      <c r="K1187" s="663"/>
      <c r="L1187" s="663"/>
      <c r="M1187" s="663"/>
      <c r="N1187" s="663"/>
      <c r="O1187" s="663"/>
      <c r="P1187" s="663"/>
      <c r="Q1187" s="663"/>
      <c r="R1187" s="663"/>
      <c r="S1187" s="663"/>
      <c r="T1187" s="663"/>
      <c r="U1187" s="663"/>
      <c r="V1187" s="663"/>
      <c r="W1187" s="663"/>
      <c r="X1187" s="663"/>
      <c r="Y1187" s="663"/>
      <c r="Z1187" s="663"/>
    </row>
    <row r="1188" spans="9:26">
      <c r="I1188" s="663"/>
      <c r="J1188" s="663"/>
      <c r="K1188" s="663"/>
      <c r="L1188" s="663"/>
      <c r="M1188" s="663"/>
      <c r="N1188" s="663"/>
      <c r="O1188" s="663"/>
      <c r="P1188" s="663"/>
      <c r="Q1188" s="663"/>
      <c r="R1188" s="663"/>
      <c r="S1188" s="663"/>
      <c r="T1188" s="663"/>
      <c r="U1188" s="663"/>
      <c r="V1188" s="663"/>
      <c r="W1188" s="663"/>
      <c r="X1188" s="663"/>
      <c r="Y1188" s="663"/>
      <c r="Z1188" s="663"/>
    </row>
    <row r="1189" spans="9:26">
      <c r="I1189" s="663"/>
      <c r="J1189" s="663"/>
      <c r="K1189" s="663"/>
      <c r="L1189" s="663"/>
      <c r="M1189" s="663"/>
      <c r="N1189" s="663"/>
      <c r="O1189" s="663"/>
      <c r="P1189" s="663"/>
      <c r="Q1189" s="663"/>
      <c r="R1189" s="663"/>
      <c r="S1189" s="663"/>
      <c r="T1189" s="663"/>
      <c r="U1189" s="663"/>
      <c r="V1189" s="663"/>
      <c r="W1189" s="663"/>
      <c r="X1189" s="663"/>
      <c r="Y1189" s="663"/>
      <c r="Z1189" s="663"/>
    </row>
    <row r="1190" spans="9:26">
      <c r="I1190" s="663"/>
      <c r="J1190" s="663"/>
      <c r="K1190" s="663"/>
      <c r="L1190" s="663"/>
      <c r="M1190" s="663"/>
      <c r="N1190" s="663"/>
      <c r="O1190" s="663"/>
      <c r="P1190" s="663"/>
      <c r="Q1190" s="663"/>
      <c r="R1190" s="663"/>
      <c r="S1190" s="663"/>
      <c r="T1190" s="663"/>
      <c r="U1190" s="663"/>
      <c r="V1190" s="663"/>
      <c r="W1190" s="663"/>
      <c r="X1190" s="663"/>
      <c r="Y1190" s="663"/>
      <c r="Z1190" s="663"/>
    </row>
    <row r="1191" spans="9:26">
      <c r="I1191" s="663"/>
      <c r="J1191" s="663"/>
      <c r="K1191" s="663"/>
      <c r="L1191" s="663"/>
      <c r="M1191" s="663"/>
      <c r="N1191" s="663"/>
      <c r="O1191" s="663"/>
      <c r="P1191" s="663"/>
      <c r="Q1191" s="663"/>
      <c r="R1191" s="663"/>
      <c r="S1191" s="663"/>
      <c r="T1191" s="663"/>
      <c r="U1191" s="663"/>
      <c r="V1191" s="663"/>
      <c r="W1191" s="663"/>
      <c r="X1191" s="663"/>
      <c r="Y1191" s="663"/>
      <c r="Z1191" s="663"/>
    </row>
    <row r="1192" spans="9:26">
      <c r="I1192" s="663"/>
      <c r="J1192" s="663"/>
      <c r="K1192" s="663"/>
      <c r="L1192" s="663"/>
      <c r="M1192" s="663"/>
      <c r="N1192" s="663"/>
      <c r="O1192" s="663"/>
      <c r="P1192" s="663"/>
      <c r="Q1192" s="663"/>
      <c r="R1192" s="663"/>
      <c r="S1192" s="663"/>
      <c r="T1192" s="663"/>
      <c r="U1192" s="663"/>
      <c r="V1192" s="663"/>
      <c r="W1192" s="663"/>
      <c r="X1192" s="663"/>
      <c r="Y1192" s="663"/>
      <c r="Z1192" s="663"/>
    </row>
    <row r="1193" spans="9:26">
      <c r="I1193" s="663"/>
      <c r="J1193" s="663"/>
      <c r="K1193" s="663"/>
      <c r="L1193" s="663"/>
      <c r="M1193" s="663"/>
      <c r="N1193" s="663"/>
      <c r="O1193" s="663"/>
      <c r="P1193" s="663"/>
      <c r="Q1193" s="663"/>
      <c r="R1193" s="663"/>
      <c r="S1193" s="663"/>
      <c r="T1193" s="663"/>
      <c r="U1193" s="663"/>
      <c r="V1193" s="663"/>
      <c r="W1193" s="663"/>
      <c r="X1193" s="663"/>
      <c r="Y1193" s="663"/>
      <c r="Z1193" s="663"/>
    </row>
    <row r="1194" spans="9:26">
      <c r="I1194" s="663"/>
      <c r="J1194" s="663"/>
      <c r="K1194" s="663"/>
      <c r="L1194" s="663"/>
      <c r="M1194" s="663"/>
      <c r="N1194" s="663"/>
      <c r="O1194" s="663"/>
      <c r="P1194" s="663"/>
      <c r="Q1194" s="663"/>
      <c r="R1194" s="663"/>
      <c r="S1194" s="663"/>
      <c r="T1194" s="663"/>
      <c r="U1194" s="663"/>
      <c r="V1194" s="663"/>
      <c r="W1194" s="663"/>
      <c r="X1194" s="663"/>
      <c r="Y1194" s="663"/>
      <c r="Z1194" s="663"/>
    </row>
    <row r="1195" spans="9:26">
      <c r="I1195" s="663"/>
      <c r="J1195" s="663"/>
      <c r="K1195" s="663"/>
      <c r="L1195" s="663"/>
      <c r="M1195" s="663"/>
      <c r="N1195" s="663"/>
      <c r="O1195" s="663"/>
      <c r="P1195" s="663"/>
      <c r="Q1195" s="663"/>
      <c r="R1195" s="663"/>
      <c r="S1195" s="663"/>
      <c r="T1195" s="663"/>
      <c r="U1195" s="663"/>
      <c r="V1195" s="663"/>
      <c r="W1195" s="663"/>
      <c r="X1195" s="663"/>
      <c r="Y1195" s="663"/>
      <c r="Z1195" s="663"/>
    </row>
    <row r="1196" spans="9:26">
      <c r="I1196" s="663"/>
      <c r="J1196" s="663"/>
      <c r="K1196" s="663"/>
      <c r="L1196" s="663"/>
      <c r="M1196" s="663"/>
      <c r="N1196" s="663"/>
      <c r="O1196" s="663"/>
      <c r="P1196" s="663"/>
      <c r="Q1196" s="663"/>
      <c r="R1196" s="663"/>
      <c r="S1196" s="663"/>
      <c r="T1196" s="663"/>
      <c r="U1196" s="663"/>
      <c r="V1196" s="663"/>
      <c r="W1196" s="663"/>
      <c r="X1196" s="663"/>
      <c r="Y1196" s="663"/>
      <c r="Z1196" s="663"/>
    </row>
    <row r="1197" spans="9:26">
      <c r="I1197" s="663"/>
      <c r="J1197" s="663"/>
      <c r="K1197" s="663"/>
      <c r="L1197" s="663"/>
      <c r="M1197" s="663"/>
      <c r="N1197" s="663"/>
      <c r="O1197" s="663"/>
      <c r="P1197" s="663"/>
      <c r="Q1197" s="663"/>
      <c r="R1197" s="663"/>
      <c r="S1197" s="663"/>
      <c r="T1197" s="663"/>
      <c r="U1197" s="663"/>
      <c r="V1197" s="663"/>
      <c r="W1197" s="663"/>
      <c r="X1197" s="663"/>
      <c r="Y1197" s="663"/>
      <c r="Z1197" s="663"/>
    </row>
    <row r="1198" spans="9:26">
      <c r="I1198" s="663"/>
      <c r="J1198" s="663"/>
      <c r="K1198" s="663"/>
      <c r="L1198" s="663"/>
      <c r="M1198" s="663"/>
      <c r="N1198" s="663"/>
      <c r="O1198" s="663"/>
      <c r="P1198" s="663"/>
      <c r="Q1198" s="663"/>
      <c r="R1198" s="663"/>
      <c r="S1198" s="663"/>
      <c r="T1198" s="663"/>
      <c r="U1198" s="663"/>
      <c r="V1198" s="663"/>
      <c r="W1198" s="663"/>
      <c r="X1198" s="663"/>
      <c r="Y1198" s="663"/>
      <c r="Z1198" s="663"/>
    </row>
    <row r="1199" spans="9:26">
      <c r="I1199" s="663"/>
      <c r="J1199" s="663"/>
      <c r="K1199" s="663"/>
      <c r="L1199" s="663"/>
      <c r="M1199" s="663"/>
      <c r="N1199" s="663"/>
      <c r="O1199" s="663"/>
      <c r="P1199" s="663"/>
      <c r="Q1199" s="663"/>
      <c r="R1199" s="663"/>
      <c r="S1199" s="663"/>
      <c r="T1199" s="663"/>
      <c r="U1199" s="663"/>
      <c r="V1199" s="663"/>
      <c r="W1199" s="663"/>
      <c r="X1199" s="663"/>
      <c r="Y1199" s="663"/>
      <c r="Z1199" s="663"/>
    </row>
    <row r="1200" spans="9:26">
      <c r="I1200" s="663"/>
      <c r="J1200" s="663"/>
      <c r="K1200" s="663"/>
      <c r="L1200" s="663"/>
      <c r="M1200" s="663"/>
      <c r="N1200" s="663"/>
      <c r="O1200" s="663"/>
      <c r="P1200" s="663"/>
      <c r="Q1200" s="663"/>
      <c r="R1200" s="663"/>
      <c r="S1200" s="663"/>
      <c r="T1200" s="663"/>
      <c r="U1200" s="663"/>
      <c r="V1200" s="663"/>
      <c r="W1200" s="663"/>
      <c r="X1200" s="663"/>
      <c r="Y1200" s="663"/>
      <c r="Z1200" s="663"/>
    </row>
    <row r="1201" spans="9:26">
      <c r="I1201" s="663"/>
      <c r="J1201" s="663"/>
      <c r="K1201" s="663"/>
      <c r="L1201" s="663"/>
      <c r="M1201" s="663"/>
      <c r="N1201" s="663"/>
      <c r="O1201" s="663"/>
      <c r="P1201" s="663"/>
      <c r="Q1201" s="663"/>
      <c r="R1201" s="663"/>
      <c r="S1201" s="663"/>
      <c r="T1201" s="663"/>
      <c r="U1201" s="663"/>
      <c r="V1201" s="663"/>
      <c r="W1201" s="663"/>
      <c r="X1201" s="663"/>
      <c r="Y1201" s="663"/>
      <c r="Z1201" s="663"/>
    </row>
    <row r="1202" spans="9:26">
      <c r="I1202" s="663"/>
      <c r="J1202" s="663"/>
      <c r="K1202" s="663"/>
      <c r="L1202" s="663"/>
      <c r="M1202" s="663"/>
      <c r="N1202" s="663"/>
      <c r="O1202" s="663"/>
      <c r="P1202" s="663"/>
      <c r="Q1202" s="663"/>
      <c r="R1202" s="663"/>
      <c r="S1202" s="663"/>
      <c r="T1202" s="663"/>
      <c r="U1202" s="663"/>
      <c r="V1202" s="663"/>
      <c r="W1202" s="663"/>
      <c r="X1202" s="663"/>
      <c r="Y1202" s="663"/>
      <c r="Z1202" s="663"/>
    </row>
    <row r="1203" spans="9:26">
      <c r="I1203" s="663"/>
      <c r="J1203" s="663"/>
      <c r="K1203" s="663"/>
      <c r="L1203" s="663"/>
      <c r="M1203" s="663"/>
      <c r="N1203" s="663"/>
      <c r="O1203" s="663"/>
      <c r="P1203" s="663"/>
      <c r="Q1203" s="663"/>
      <c r="R1203" s="663"/>
      <c r="S1203" s="663"/>
      <c r="T1203" s="663"/>
      <c r="U1203" s="663"/>
      <c r="V1203" s="663"/>
      <c r="W1203" s="663"/>
      <c r="X1203" s="663"/>
      <c r="Y1203" s="663"/>
      <c r="Z1203" s="663"/>
    </row>
    <row r="1204" spans="9:26">
      <c r="I1204" s="663"/>
      <c r="J1204" s="663"/>
      <c r="K1204" s="663"/>
      <c r="L1204" s="663"/>
      <c r="M1204" s="663"/>
      <c r="N1204" s="663"/>
      <c r="O1204" s="663"/>
      <c r="P1204" s="663"/>
      <c r="Q1204" s="663"/>
      <c r="R1204" s="663"/>
      <c r="S1204" s="663"/>
      <c r="T1204" s="663"/>
      <c r="U1204" s="663"/>
      <c r="V1204" s="663"/>
      <c r="W1204" s="663"/>
      <c r="X1204" s="663"/>
      <c r="Y1204" s="663"/>
      <c r="Z1204" s="663"/>
    </row>
    <row r="1205" spans="9:26">
      <c r="I1205" s="663"/>
      <c r="J1205" s="663"/>
      <c r="K1205" s="663"/>
      <c r="L1205" s="663"/>
      <c r="M1205" s="663"/>
      <c r="N1205" s="663"/>
      <c r="O1205" s="663"/>
      <c r="P1205" s="663"/>
      <c r="Q1205" s="663"/>
      <c r="R1205" s="663"/>
      <c r="S1205" s="663"/>
      <c r="T1205" s="663"/>
      <c r="U1205" s="663"/>
      <c r="V1205" s="663"/>
      <c r="W1205" s="663"/>
      <c r="X1205" s="663"/>
      <c r="Y1205" s="663"/>
      <c r="Z1205" s="663"/>
    </row>
    <row r="1206" spans="9:26">
      <c r="I1206" s="663"/>
      <c r="J1206" s="663"/>
      <c r="K1206" s="663"/>
      <c r="L1206" s="663"/>
      <c r="M1206" s="663"/>
      <c r="N1206" s="663"/>
      <c r="O1206" s="663"/>
      <c r="P1206" s="663"/>
      <c r="Q1206" s="663"/>
      <c r="R1206" s="663"/>
      <c r="S1206" s="663"/>
      <c r="T1206" s="663"/>
      <c r="U1206" s="663"/>
      <c r="V1206" s="663"/>
      <c r="W1206" s="663"/>
      <c r="X1206" s="663"/>
      <c r="Y1206" s="663"/>
      <c r="Z1206" s="663"/>
    </row>
    <row r="1207" spans="9:26">
      <c r="I1207" s="663"/>
      <c r="J1207" s="663"/>
      <c r="K1207" s="663"/>
      <c r="L1207" s="663"/>
      <c r="M1207" s="663"/>
      <c r="N1207" s="663"/>
      <c r="O1207" s="663"/>
      <c r="P1207" s="663"/>
      <c r="Q1207" s="663"/>
      <c r="R1207" s="663"/>
      <c r="S1207" s="663"/>
      <c r="T1207" s="663"/>
      <c r="U1207" s="663"/>
      <c r="V1207" s="663"/>
      <c r="W1207" s="663"/>
      <c r="X1207" s="663"/>
      <c r="Y1207" s="663"/>
      <c r="Z1207" s="663"/>
    </row>
    <row r="1208" spans="9:26">
      <c r="I1208" s="663"/>
      <c r="J1208" s="663"/>
      <c r="K1208" s="663"/>
      <c r="L1208" s="663"/>
      <c r="M1208" s="663"/>
      <c r="N1208" s="663"/>
      <c r="O1208" s="663"/>
      <c r="P1208" s="663"/>
      <c r="Q1208" s="663"/>
      <c r="R1208" s="663"/>
      <c r="S1208" s="663"/>
      <c r="T1208" s="663"/>
      <c r="U1208" s="663"/>
      <c r="V1208" s="663"/>
      <c r="W1208" s="663"/>
      <c r="X1208" s="663"/>
      <c r="Y1208" s="663"/>
      <c r="Z1208" s="663"/>
    </row>
    <row r="1209" spans="9:26">
      <c r="I1209" s="663"/>
      <c r="J1209" s="663"/>
      <c r="K1209" s="663"/>
      <c r="L1209" s="663"/>
      <c r="M1209" s="663"/>
      <c r="N1209" s="663"/>
      <c r="O1209" s="663"/>
      <c r="P1209" s="663"/>
      <c r="Q1209" s="663"/>
      <c r="R1209" s="663"/>
      <c r="S1209" s="663"/>
      <c r="T1209" s="663"/>
      <c r="U1209" s="663"/>
      <c r="V1209" s="663"/>
      <c r="W1209" s="663"/>
      <c r="X1209" s="663"/>
      <c r="Y1209" s="663"/>
      <c r="Z1209" s="663"/>
    </row>
    <row r="1210" spans="9:26">
      <c r="I1210" s="663"/>
      <c r="J1210" s="663"/>
      <c r="K1210" s="663"/>
      <c r="L1210" s="663"/>
      <c r="M1210" s="663"/>
      <c r="N1210" s="663"/>
      <c r="O1210" s="663"/>
      <c r="P1210" s="663"/>
      <c r="Q1210" s="663"/>
      <c r="R1210" s="663"/>
      <c r="S1210" s="663"/>
      <c r="T1210" s="663"/>
      <c r="U1210" s="663"/>
      <c r="V1210" s="663"/>
      <c r="W1210" s="663"/>
      <c r="X1210" s="663"/>
      <c r="Y1210" s="663"/>
      <c r="Z1210" s="663"/>
    </row>
    <row r="1211" spans="9:26">
      <c r="I1211" s="663"/>
      <c r="J1211" s="663"/>
      <c r="K1211" s="663"/>
      <c r="L1211" s="663"/>
      <c r="M1211" s="663"/>
      <c r="N1211" s="663"/>
      <c r="O1211" s="663"/>
      <c r="P1211" s="663"/>
      <c r="Q1211" s="663"/>
      <c r="R1211" s="663"/>
      <c r="S1211" s="663"/>
      <c r="T1211" s="663"/>
      <c r="U1211" s="663"/>
      <c r="V1211" s="663"/>
      <c r="W1211" s="663"/>
      <c r="X1211" s="663"/>
      <c r="Y1211" s="663"/>
      <c r="Z1211" s="663"/>
    </row>
    <row r="1212" spans="9:26">
      <c r="I1212" s="663"/>
      <c r="J1212" s="663"/>
      <c r="K1212" s="663"/>
      <c r="L1212" s="663"/>
      <c r="M1212" s="663"/>
      <c r="N1212" s="663"/>
      <c r="O1212" s="663"/>
      <c r="P1212" s="663"/>
      <c r="Q1212" s="663"/>
      <c r="R1212" s="663"/>
      <c r="S1212" s="663"/>
      <c r="T1212" s="663"/>
      <c r="U1212" s="663"/>
      <c r="V1212" s="663"/>
      <c r="W1212" s="663"/>
      <c r="X1212" s="663"/>
      <c r="Y1212" s="663"/>
      <c r="Z1212" s="663"/>
    </row>
    <row r="1213" spans="9:26">
      <c r="I1213" s="663"/>
      <c r="J1213" s="663"/>
      <c r="K1213" s="663"/>
      <c r="L1213" s="663"/>
      <c r="M1213" s="663"/>
      <c r="N1213" s="663"/>
      <c r="O1213" s="663"/>
      <c r="P1213" s="663"/>
      <c r="Q1213" s="663"/>
      <c r="R1213" s="663"/>
      <c r="S1213" s="663"/>
      <c r="T1213" s="663"/>
      <c r="U1213" s="663"/>
      <c r="V1213" s="663"/>
      <c r="W1213" s="663"/>
      <c r="X1213" s="663"/>
      <c r="Y1213" s="663"/>
      <c r="Z1213" s="663"/>
    </row>
    <row r="1214" spans="9:26">
      <c r="I1214" s="663"/>
      <c r="J1214" s="663"/>
      <c r="K1214" s="663"/>
      <c r="L1214" s="663"/>
      <c r="M1214" s="663"/>
      <c r="N1214" s="663"/>
      <c r="O1214" s="663"/>
      <c r="P1214" s="663"/>
      <c r="Q1214" s="663"/>
      <c r="R1214" s="663"/>
      <c r="S1214" s="663"/>
      <c r="T1214" s="663"/>
      <c r="U1214" s="663"/>
      <c r="V1214" s="663"/>
      <c r="W1214" s="663"/>
      <c r="X1214" s="663"/>
      <c r="Y1214" s="663"/>
      <c r="Z1214" s="663"/>
    </row>
    <row r="1215" spans="9:26">
      <c r="I1215" s="663"/>
      <c r="J1215" s="663"/>
      <c r="K1215" s="663"/>
      <c r="L1215" s="663"/>
      <c r="M1215" s="663"/>
      <c r="N1215" s="663"/>
      <c r="O1215" s="663"/>
      <c r="P1215" s="663"/>
      <c r="Q1215" s="663"/>
      <c r="R1215" s="663"/>
      <c r="S1215" s="663"/>
      <c r="T1215" s="663"/>
      <c r="U1215" s="663"/>
      <c r="V1215" s="663"/>
      <c r="W1215" s="663"/>
      <c r="X1215" s="663"/>
      <c r="Y1215" s="663"/>
      <c r="Z1215" s="663"/>
    </row>
    <row r="1216" spans="9:26">
      <c r="I1216" s="663"/>
      <c r="J1216" s="663"/>
      <c r="K1216" s="663"/>
      <c r="L1216" s="663"/>
      <c r="M1216" s="663"/>
      <c r="N1216" s="663"/>
      <c r="O1216" s="663"/>
      <c r="P1216" s="663"/>
      <c r="Q1216" s="663"/>
      <c r="R1216" s="663"/>
      <c r="S1216" s="663"/>
      <c r="T1216" s="663"/>
      <c r="U1216" s="663"/>
      <c r="V1216" s="663"/>
      <c r="W1216" s="663"/>
      <c r="X1216" s="663"/>
      <c r="Y1216" s="663"/>
      <c r="Z1216" s="663"/>
    </row>
    <row r="1217" spans="9:26">
      <c r="I1217" s="663"/>
      <c r="J1217" s="663"/>
      <c r="K1217" s="663"/>
      <c r="L1217" s="663"/>
      <c r="M1217" s="663"/>
      <c r="N1217" s="663"/>
      <c r="O1217" s="663"/>
      <c r="P1217" s="663"/>
      <c r="Q1217" s="663"/>
      <c r="R1217" s="663"/>
      <c r="S1217" s="663"/>
      <c r="T1217" s="663"/>
      <c r="U1217" s="663"/>
      <c r="V1217" s="663"/>
      <c r="W1217" s="663"/>
      <c r="X1217" s="663"/>
      <c r="Y1217" s="663"/>
      <c r="Z1217" s="663"/>
    </row>
    <row r="1218" spans="9:26">
      <c r="I1218" s="663"/>
      <c r="J1218" s="663"/>
      <c r="K1218" s="663"/>
      <c r="L1218" s="663"/>
      <c r="M1218" s="663"/>
      <c r="N1218" s="663"/>
      <c r="O1218" s="663"/>
      <c r="P1218" s="663"/>
      <c r="Q1218" s="663"/>
      <c r="R1218" s="663"/>
      <c r="S1218" s="663"/>
      <c r="T1218" s="663"/>
      <c r="U1218" s="663"/>
      <c r="V1218" s="663"/>
      <c r="W1218" s="663"/>
      <c r="X1218" s="663"/>
      <c r="Y1218" s="663"/>
      <c r="Z1218" s="663"/>
    </row>
    <row r="1219" spans="9:26">
      <c r="I1219" s="663"/>
      <c r="J1219" s="663"/>
      <c r="K1219" s="663"/>
      <c r="L1219" s="663"/>
      <c r="M1219" s="663"/>
      <c r="N1219" s="663"/>
      <c r="O1219" s="663"/>
      <c r="P1219" s="663"/>
      <c r="Q1219" s="663"/>
      <c r="R1219" s="663"/>
      <c r="S1219" s="663"/>
      <c r="T1219" s="663"/>
      <c r="U1219" s="663"/>
      <c r="V1219" s="663"/>
      <c r="W1219" s="663"/>
      <c r="X1219" s="663"/>
      <c r="Y1219" s="663"/>
      <c r="Z1219" s="663"/>
    </row>
    <row r="1220" spans="9:26">
      <c r="I1220" s="663"/>
      <c r="J1220" s="663"/>
      <c r="K1220" s="663"/>
      <c r="L1220" s="663"/>
      <c r="M1220" s="663"/>
      <c r="N1220" s="663"/>
      <c r="O1220" s="663"/>
      <c r="P1220" s="663"/>
      <c r="Q1220" s="663"/>
      <c r="R1220" s="663"/>
      <c r="S1220" s="663"/>
      <c r="T1220" s="663"/>
      <c r="U1220" s="663"/>
      <c r="V1220" s="663"/>
      <c r="W1220" s="663"/>
      <c r="X1220" s="663"/>
      <c r="Y1220" s="663"/>
      <c r="Z1220" s="663"/>
    </row>
    <row r="1221" spans="9:26">
      <c r="I1221" s="663"/>
      <c r="J1221" s="663"/>
      <c r="K1221" s="663"/>
      <c r="L1221" s="663"/>
      <c r="M1221" s="663"/>
      <c r="N1221" s="663"/>
      <c r="O1221" s="663"/>
      <c r="P1221" s="663"/>
      <c r="Q1221" s="663"/>
      <c r="R1221" s="663"/>
      <c r="S1221" s="663"/>
      <c r="T1221" s="663"/>
      <c r="U1221" s="663"/>
      <c r="V1221" s="663"/>
      <c r="W1221" s="663"/>
      <c r="X1221" s="663"/>
      <c r="Y1221" s="663"/>
      <c r="Z1221" s="663"/>
    </row>
    <row r="1222" spans="9:26">
      <c r="I1222" s="663"/>
      <c r="J1222" s="663"/>
      <c r="K1222" s="663"/>
      <c r="L1222" s="663"/>
      <c r="M1222" s="663"/>
      <c r="N1222" s="663"/>
      <c r="O1222" s="663"/>
      <c r="P1222" s="663"/>
      <c r="Q1222" s="663"/>
      <c r="R1222" s="663"/>
      <c r="S1222" s="663"/>
      <c r="T1222" s="663"/>
      <c r="U1222" s="663"/>
      <c r="V1222" s="663"/>
      <c r="W1222" s="663"/>
      <c r="X1222" s="663"/>
      <c r="Y1222" s="663"/>
      <c r="Z1222" s="663"/>
    </row>
    <row r="1223" spans="9:26">
      <c r="I1223" s="663"/>
      <c r="J1223" s="663"/>
      <c r="K1223" s="663"/>
      <c r="L1223" s="663"/>
      <c r="M1223" s="663"/>
      <c r="N1223" s="663"/>
      <c r="O1223" s="663"/>
      <c r="P1223" s="663"/>
      <c r="Q1223" s="663"/>
      <c r="R1223" s="663"/>
      <c r="S1223" s="663"/>
      <c r="T1223" s="663"/>
      <c r="U1223" s="663"/>
      <c r="V1223" s="663"/>
      <c r="W1223" s="663"/>
      <c r="X1223" s="663"/>
      <c r="Y1223" s="663"/>
      <c r="Z1223" s="663"/>
    </row>
    <row r="1224" spans="9:26">
      <c r="I1224" s="663"/>
      <c r="J1224" s="663"/>
      <c r="K1224" s="663"/>
      <c r="L1224" s="663"/>
      <c r="M1224" s="663"/>
      <c r="N1224" s="663"/>
      <c r="O1224" s="663"/>
      <c r="P1224" s="663"/>
      <c r="Q1224" s="663"/>
      <c r="R1224" s="663"/>
      <c r="S1224" s="663"/>
      <c r="T1224" s="663"/>
      <c r="U1224" s="663"/>
      <c r="V1224" s="663"/>
      <c r="W1224" s="663"/>
      <c r="X1224" s="663"/>
      <c r="Y1224" s="663"/>
      <c r="Z1224" s="663"/>
    </row>
    <row r="1225" spans="9:26">
      <c r="I1225" s="663"/>
      <c r="J1225" s="663"/>
      <c r="K1225" s="663"/>
      <c r="L1225" s="663"/>
      <c r="M1225" s="663"/>
      <c r="N1225" s="663"/>
      <c r="O1225" s="663"/>
      <c r="P1225" s="663"/>
      <c r="Q1225" s="663"/>
      <c r="R1225" s="663"/>
      <c r="S1225" s="663"/>
      <c r="T1225" s="663"/>
      <c r="U1225" s="663"/>
      <c r="V1225" s="663"/>
      <c r="W1225" s="663"/>
      <c r="X1225" s="663"/>
      <c r="Y1225" s="663"/>
      <c r="Z1225" s="663"/>
    </row>
    <row r="1226" spans="9:26">
      <c r="I1226" s="663"/>
      <c r="J1226" s="663"/>
      <c r="K1226" s="663"/>
      <c r="L1226" s="663"/>
      <c r="M1226" s="663"/>
      <c r="N1226" s="663"/>
      <c r="O1226" s="663"/>
      <c r="P1226" s="663"/>
      <c r="Q1226" s="663"/>
      <c r="R1226" s="663"/>
      <c r="S1226" s="663"/>
      <c r="T1226" s="663"/>
      <c r="U1226" s="663"/>
      <c r="V1226" s="663"/>
      <c r="W1226" s="663"/>
      <c r="X1226" s="663"/>
      <c r="Y1226" s="663"/>
      <c r="Z1226" s="663"/>
    </row>
    <row r="1227" spans="9:26">
      <c r="I1227" s="663"/>
      <c r="J1227" s="663"/>
      <c r="K1227" s="663"/>
      <c r="L1227" s="663"/>
      <c r="M1227" s="663"/>
      <c r="N1227" s="663"/>
      <c r="O1227" s="663"/>
      <c r="P1227" s="663"/>
      <c r="Q1227" s="663"/>
      <c r="R1227" s="663"/>
      <c r="S1227" s="663"/>
      <c r="T1227" s="663"/>
      <c r="U1227" s="663"/>
      <c r="V1227" s="663"/>
      <c r="W1227" s="663"/>
      <c r="X1227" s="663"/>
      <c r="Y1227" s="663"/>
      <c r="Z1227" s="663"/>
    </row>
    <row r="1228" spans="9:26">
      <c r="I1228" s="663"/>
      <c r="J1228" s="663"/>
      <c r="K1228" s="663"/>
      <c r="L1228" s="663"/>
      <c r="M1228" s="663"/>
      <c r="N1228" s="663"/>
      <c r="O1228" s="663"/>
      <c r="P1228" s="663"/>
      <c r="Q1228" s="663"/>
      <c r="R1228" s="663"/>
      <c r="S1228" s="663"/>
      <c r="T1228" s="663"/>
      <c r="U1228" s="663"/>
      <c r="V1228" s="663"/>
      <c r="W1228" s="663"/>
      <c r="X1228" s="663"/>
      <c r="Y1228" s="663"/>
      <c r="Z1228" s="663"/>
    </row>
    <row r="1229" spans="9:26">
      <c r="I1229" s="663"/>
      <c r="J1229" s="663"/>
      <c r="K1229" s="663"/>
      <c r="L1229" s="663"/>
      <c r="M1229" s="663"/>
      <c r="N1229" s="663"/>
      <c r="O1229" s="663"/>
      <c r="P1229" s="663"/>
      <c r="Q1229" s="663"/>
      <c r="R1229" s="663"/>
      <c r="S1229" s="663"/>
      <c r="T1229" s="663"/>
      <c r="U1229" s="663"/>
      <c r="V1229" s="663"/>
      <c r="W1229" s="663"/>
      <c r="X1229" s="663"/>
      <c r="Y1229" s="663"/>
      <c r="Z1229" s="663"/>
    </row>
    <row r="1230" spans="9:26">
      <c r="I1230" s="663"/>
      <c r="J1230" s="663"/>
      <c r="K1230" s="663"/>
      <c r="L1230" s="663"/>
      <c r="M1230" s="663"/>
      <c r="N1230" s="663"/>
      <c r="O1230" s="663"/>
      <c r="P1230" s="663"/>
      <c r="Q1230" s="663"/>
      <c r="R1230" s="663"/>
      <c r="S1230" s="663"/>
      <c r="T1230" s="663"/>
      <c r="U1230" s="663"/>
      <c r="V1230" s="663"/>
      <c r="W1230" s="663"/>
      <c r="X1230" s="663"/>
      <c r="Y1230" s="663"/>
      <c r="Z1230" s="663"/>
    </row>
    <row r="1231" spans="9:26">
      <c r="I1231" s="663"/>
      <c r="J1231" s="663"/>
      <c r="K1231" s="663"/>
      <c r="L1231" s="663"/>
      <c r="M1231" s="663"/>
      <c r="N1231" s="663"/>
      <c r="O1231" s="663"/>
      <c r="P1231" s="663"/>
      <c r="Q1231" s="663"/>
      <c r="R1231" s="663"/>
      <c r="S1231" s="663"/>
      <c r="T1231" s="663"/>
      <c r="U1231" s="663"/>
      <c r="V1231" s="663"/>
      <c r="W1231" s="663"/>
      <c r="X1231" s="663"/>
      <c r="Y1231" s="663"/>
      <c r="Z1231" s="663"/>
    </row>
    <row r="1232" spans="9:26">
      <c r="I1232" s="663"/>
      <c r="J1232" s="663"/>
      <c r="K1232" s="663"/>
      <c r="L1232" s="663"/>
      <c r="M1232" s="663"/>
      <c r="N1232" s="663"/>
      <c r="O1232" s="663"/>
      <c r="P1232" s="663"/>
      <c r="Q1232" s="663"/>
      <c r="R1232" s="663"/>
      <c r="S1232" s="663"/>
      <c r="T1232" s="663"/>
      <c r="U1232" s="663"/>
      <c r="V1232" s="663"/>
      <c r="W1232" s="663"/>
      <c r="X1232" s="663"/>
      <c r="Y1232" s="663"/>
      <c r="Z1232" s="663"/>
    </row>
    <row r="1233" spans="9:26">
      <c r="I1233" s="663"/>
      <c r="J1233" s="663"/>
      <c r="K1233" s="663"/>
      <c r="L1233" s="663"/>
      <c r="M1233" s="663"/>
      <c r="N1233" s="663"/>
      <c r="O1233" s="663"/>
      <c r="P1233" s="663"/>
      <c r="Q1233" s="663"/>
      <c r="R1233" s="663"/>
      <c r="S1233" s="663"/>
      <c r="T1233" s="663"/>
      <c r="U1233" s="663"/>
      <c r="V1233" s="663"/>
      <c r="W1233" s="663"/>
      <c r="X1233" s="663"/>
      <c r="Y1233" s="663"/>
      <c r="Z1233" s="663"/>
    </row>
    <row r="1234" spans="9:26">
      <c r="I1234" s="663"/>
      <c r="J1234" s="663"/>
      <c r="K1234" s="663"/>
      <c r="L1234" s="663"/>
      <c r="M1234" s="663"/>
      <c r="N1234" s="663"/>
      <c r="O1234" s="663"/>
      <c r="P1234" s="663"/>
      <c r="Q1234" s="663"/>
      <c r="R1234" s="663"/>
      <c r="S1234" s="663"/>
      <c r="T1234" s="663"/>
      <c r="U1234" s="663"/>
      <c r="V1234" s="663"/>
      <c r="W1234" s="663"/>
      <c r="X1234" s="663"/>
      <c r="Y1234" s="663"/>
      <c r="Z1234" s="663"/>
    </row>
    <row r="1235" spans="9:26">
      <c r="I1235" s="663"/>
      <c r="J1235" s="663"/>
      <c r="K1235" s="663"/>
      <c r="L1235" s="663"/>
      <c r="M1235" s="663"/>
      <c r="N1235" s="663"/>
      <c r="O1235" s="663"/>
      <c r="P1235" s="663"/>
      <c r="Q1235" s="663"/>
      <c r="R1235" s="663"/>
      <c r="S1235" s="663"/>
      <c r="T1235" s="663"/>
      <c r="U1235" s="663"/>
      <c r="V1235" s="663"/>
      <c r="W1235" s="663"/>
      <c r="X1235" s="663"/>
      <c r="Y1235" s="663"/>
      <c r="Z1235" s="663"/>
    </row>
    <row r="1236" spans="9:26">
      <c r="I1236" s="663"/>
      <c r="J1236" s="663"/>
      <c r="K1236" s="663"/>
      <c r="L1236" s="663"/>
      <c r="M1236" s="663"/>
      <c r="N1236" s="663"/>
      <c r="O1236" s="663"/>
      <c r="P1236" s="663"/>
      <c r="Q1236" s="663"/>
      <c r="R1236" s="663"/>
      <c r="S1236" s="663"/>
      <c r="T1236" s="663"/>
      <c r="U1236" s="663"/>
      <c r="V1236" s="663"/>
      <c r="W1236" s="663"/>
      <c r="X1236" s="663"/>
      <c r="Y1236" s="663"/>
      <c r="Z1236" s="663"/>
    </row>
    <row r="1237" spans="9:26">
      <c r="I1237" s="663"/>
      <c r="J1237" s="663"/>
      <c r="K1237" s="663"/>
      <c r="L1237" s="663"/>
      <c r="M1237" s="663"/>
      <c r="N1237" s="663"/>
      <c r="O1237" s="663"/>
      <c r="P1237" s="663"/>
      <c r="Q1237" s="663"/>
      <c r="R1237" s="663"/>
      <c r="S1237" s="663"/>
      <c r="T1237" s="663"/>
      <c r="U1237" s="663"/>
      <c r="V1237" s="663"/>
      <c r="W1237" s="663"/>
      <c r="X1237" s="663"/>
      <c r="Y1237" s="663"/>
      <c r="Z1237" s="663"/>
    </row>
    <row r="1238" spans="9:26">
      <c r="I1238" s="663"/>
      <c r="J1238" s="663"/>
      <c r="K1238" s="663"/>
      <c r="L1238" s="663"/>
      <c r="M1238" s="663"/>
      <c r="N1238" s="663"/>
      <c r="O1238" s="663"/>
      <c r="P1238" s="663"/>
      <c r="Q1238" s="663"/>
      <c r="R1238" s="663"/>
      <c r="S1238" s="663"/>
      <c r="T1238" s="663"/>
      <c r="U1238" s="663"/>
      <c r="V1238" s="663"/>
      <c r="W1238" s="663"/>
      <c r="X1238" s="663"/>
      <c r="Y1238" s="663"/>
      <c r="Z1238" s="663"/>
    </row>
    <row r="1239" spans="9:26">
      <c r="I1239" s="663"/>
      <c r="J1239" s="663"/>
      <c r="K1239" s="663"/>
      <c r="L1239" s="663"/>
      <c r="M1239" s="663"/>
      <c r="N1239" s="663"/>
      <c r="O1239" s="663"/>
      <c r="P1239" s="663"/>
      <c r="Q1239" s="663"/>
      <c r="R1239" s="663"/>
      <c r="S1239" s="663"/>
      <c r="T1239" s="663"/>
      <c r="U1239" s="663"/>
      <c r="V1239" s="663"/>
      <c r="W1239" s="663"/>
      <c r="X1239" s="663"/>
      <c r="Y1239" s="663"/>
      <c r="Z1239" s="663"/>
    </row>
    <row r="1240" spans="9:26">
      <c r="I1240" s="663"/>
      <c r="J1240" s="663"/>
      <c r="K1240" s="663"/>
      <c r="L1240" s="663"/>
      <c r="M1240" s="663"/>
      <c r="N1240" s="663"/>
      <c r="O1240" s="663"/>
      <c r="P1240" s="663"/>
      <c r="Q1240" s="663"/>
      <c r="R1240" s="663"/>
      <c r="S1240" s="663"/>
      <c r="T1240" s="663"/>
      <c r="U1240" s="663"/>
      <c r="V1240" s="663"/>
      <c r="W1240" s="663"/>
      <c r="X1240" s="663"/>
      <c r="Y1240" s="663"/>
      <c r="Z1240" s="663"/>
    </row>
    <row r="1241" spans="9:26">
      <c r="I1241" s="663"/>
      <c r="J1241" s="663"/>
      <c r="K1241" s="663"/>
      <c r="L1241" s="663"/>
      <c r="M1241" s="663"/>
      <c r="N1241" s="663"/>
      <c r="O1241" s="663"/>
      <c r="P1241" s="663"/>
      <c r="Q1241" s="663"/>
      <c r="R1241" s="663"/>
      <c r="S1241" s="663"/>
      <c r="T1241" s="663"/>
      <c r="U1241" s="663"/>
      <c r="V1241" s="663"/>
      <c r="W1241" s="663"/>
      <c r="X1241" s="663"/>
      <c r="Y1241" s="663"/>
      <c r="Z1241" s="663"/>
    </row>
    <row r="1242" spans="9:26">
      <c r="I1242" s="663"/>
      <c r="J1242" s="663"/>
      <c r="K1242" s="663"/>
      <c r="L1242" s="663"/>
      <c r="M1242" s="663"/>
      <c r="N1242" s="663"/>
      <c r="O1242" s="663"/>
      <c r="P1242" s="663"/>
      <c r="Q1242" s="663"/>
      <c r="R1242" s="663"/>
      <c r="S1242" s="663"/>
      <c r="T1242" s="663"/>
      <c r="U1242" s="663"/>
      <c r="V1242" s="663"/>
      <c r="W1242" s="663"/>
      <c r="X1242" s="663"/>
      <c r="Y1242" s="663"/>
      <c r="Z1242" s="663"/>
    </row>
    <row r="1243" spans="9:26">
      <c r="I1243" s="663"/>
      <c r="J1243" s="663"/>
      <c r="K1243" s="663"/>
      <c r="L1243" s="663"/>
      <c r="M1243" s="663"/>
      <c r="N1243" s="663"/>
      <c r="O1243" s="663"/>
      <c r="P1243" s="663"/>
      <c r="Q1243" s="663"/>
      <c r="R1243" s="663"/>
      <c r="S1243" s="663"/>
      <c r="T1243" s="663"/>
      <c r="U1243" s="663"/>
      <c r="V1243" s="663"/>
      <c r="W1243" s="663"/>
      <c r="X1243" s="663"/>
      <c r="Y1243" s="663"/>
      <c r="Z1243" s="663"/>
    </row>
    <row r="1244" spans="9:26">
      <c r="I1244" s="663"/>
      <c r="J1244" s="663"/>
      <c r="K1244" s="663"/>
      <c r="L1244" s="663"/>
      <c r="M1244" s="663"/>
      <c r="N1244" s="663"/>
      <c r="O1244" s="663"/>
      <c r="P1244" s="663"/>
      <c r="Q1244" s="663"/>
      <c r="R1244" s="663"/>
      <c r="S1244" s="663"/>
      <c r="T1244" s="663"/>
      <c r="U1244" s="663"/>
      <c r="V1244" s="663"/>
      <c r="W1244" s="663"/>
      <c r="X1244" s="663"/>
      <c r="Y1244" s="663"/>
      <c r="Z1244" s="663"/>
    </row>
    <row r="1245" spans="9:26">
      <c r="I1245" s="663"/>
      <c r="J1245" s="663"/>
      <c r="K1245" s="663"/>
      <c r="L1245" s="663"/>
      <c r="M1245" s="663"/>
      <c r="N1245" s="663"/>
      <c r="O1245" s="663"/>
      <c r="P1245" s="663"/>
      <c r="Q1245" s="663"/>
      <c r="R1245" s="663"/>
      <c r="S1245" s="663"/>
      <c r="T1245" s="663"/>
      <c r="U1245" s="663"/>
      <c r="V1245" s="663"/>
      <c r="W1245" s="663"/>
      <c r="X1245" s="663"/>
      <c r="Y1245" s="663"/>
      <c r="Z1245" s="663"/>
    </row>
    <row r="1246" spans="9:26">
      <c r="I1246" s="663"/>
      <c r="J1246" s="663"/>
      <c r="K1246" s="663"/>
      <c r="L1246" s="663"/>
      <c r="M1246" s="663"/>
      <c r="N1246" s="663"/>
      <c r="O1246" s="663"/>
      <c r="P1246" s="663"/>
      <c r="Q1246" s="663"/>
      <c r="R1246" s="663"/>
      <c r="S1246" s="663"/>
      <c r="T1246" s="663"/>
      <c r="U1246" s="663"/>
      <c r="V1246" s="663"/>
      <c r="W1246" s="663"/>
      <c r="X1246" s="663"/>
      <c r="Y1246" s="663"/>
      <c r="Z1246" s="663"/>
    </row>
    <row r="1247" spans="9:26">
      <c r="I1247" s="663"/>
      <c r="J1247" s="663"/>
      <c r="K1247" s="663"/>
      <c r="L1247" s="663"/>
      <c r="M1247" s="663"/>
      <c r="N1247" s="663"/>
      <c r="O1247" s="663"/>
      <c r="P1247" s="663"/>
      <c r="Q1247" s="663"/>
      <c r="R1247" s="663"/>
      <c r="S1247" s="663"/>
      <c r="T1247" s="663"/>
      <c r="U1247" s="663"/>
      <c r="V1247" s="663"/>
      <c r="W1247" s="663"/>
      <c r="X1247" s="663"/>
      <c r="Y1247" s="663"/>
      <c r="Z1247" s="663"/>
    </row>
    <row r="1248" spans="9:26">
      <c r="I1248" s="663"/>
      <c r="J1248" s="663"/>
      <c r="K1248" s="663"/>
      <c r="L1248" s="663"/>
      <c r="M1248" s="663"/>
      <c r="N1248" s="663"/>
      <c r="O1248" s="663"/>
      <c r="P1248" s="663"/>
      <c r="Q1248" s="663"/>
      <c r="R1248" s="663"/>
      <c r="S1248" s="663"/>
      <c r="T1248" s="663"/>
      <c r="U1248" s="663"/>
      <c r="V1248" s="663"/>
      <c r="W1248" s="663"/>
      <c r="X1248" s="663"/>
      <c r="Y1248" s="663"/>
      <c r="Z1248" s="663"/>
    </row>
    <row r="1249" spans="9:26">
      <c r="I1249" s="663"/>
      <c r="J1249" s="663"/>
      <c r="K1249" s="663"/>
      <c r="L1249" s="663"/>
      <c r="M1249" s="663"/>
      <c r="N1249" s="663"/>
      <c r="O1249" s="663"/>
      <c r="P1249" s="663"/>
      <c r="Q1249" s="663"/>
      <c r="R1249" s="663"/>
      <c r="S1249" s="663"/>
      <c r="T1249" s="663"/>
      <c r="U1249" s="663"/>
      <c r="V1249" s="663"/>
      <c r="W1249" s="663"/>
      <c r="X1249" s="663"/>
      <c r="Y1249" s="663"/>
      <c r="Z1249" s="663"/>
    </row>
    <row r="1250" spans="9:26">
      <c r="I1250" s="663"/>
      <c r="J1250" s="663"/>
      <c r="K1250" s="663"/>
      <c r="L1250" s="663"/>
      <c r="M1250" s="663"/>
      <c r="N1250" s="663"/>
      <c r="O1250" s="663"/>
      <c r="P1250" s="663"/>
      <c r="Q1250" s="663"/>
      <c r="R1250" s="663"/>
      <c r="S1250" s="663"/>
      <c r="T1250" s="663"/>
      <c r="U1250" s="663"/>
      <c r="V1250" s="663"/>
      <c r="W1250" s="663"/>
      <c r="X1250" s="663"/>
      <c r="Y1250" s="663"/>
      <c r="Z1250" s="663"/>
    </row>
    <row r="1251" spans="9:26">
      <c r="I1251" s="663"/>
      <c r="J1251" s="663"/>
      <c r="K1251" s="663"/>
      <c r="L1251" s="663"/>
      <c r="M1251" s="663"/>
      <c r="N1251" s="663"/>
      <c r="O1251" s="663"/>
      <c r="P1251" s="663"/>
      <c r="Q1251" s="663"/>
      <c r="R1251" s="663"/>
      <c r="S1251" s="663"/>
      <c r="T1251" s="663"/>
      <c r="U1251" s="663"/>
      <c r="V1251" s="663"/>
      <c r="W1251" s="663"/>
      <c r="X1251" s="663"/>
      <c r="Y1251" s="663"/>
      <c r="Z1251" s="663"/>
    </row>
    <row r="1252" spans="9:26">
      <c r="I1252" s="663"/>
      <c r="J1252" s="663"/>
      <c r="K1252" s="663"/>
      <c r="L1252" s="663"/>
      <c r="M1252" s="663"/>
      <c r="N1252" s="663"/>
      <c r="O1252" s="663"/>
      <c r="P1252" s="663"/>
      <c r="Q1252" s="663"/>
      <c r="R1252" s="663"/>
      <c r="S1252" s="663"/>
      <c r="T1252" s="663"/>
      <c r="U1252" s="663"/>
      <c r="V1252" s="663"/>
      <c r="W1252" s="663"/>
      <c r="X1252" s="663"/>
      <c r="Y1252" s="663"/>
      <c r="Z1252" s="663"/>
    </row>
    <row r="1253" spans="9:26">
      <c r="I1253" s="663"/>
      <c r="J1253" s="663"/>
      <c r="K1253" s="663"/>
      <c r="L1253" s="663"/>
      <c r="M1253" s="663"/>
      <c r="N1253" s="663"/>
      <c r="O1253" s="663"/>
      <c r="P1253" s="663"/>
      <c r="Q1253" s="663"/>
      <c r="R1253" s="663"/>
      <c r="S1253" s="663"/>
      <c r="T1253" s="663"/>
      <c r="U1253" s="663"/>
      <c r="V1253" s="663"/>
      <c r="W1253" s="663"/>
      <c r="X1253" s="663"/>
      <c r="Y1253" s="663"/>
      <c r="Z1253" s="663"/>
    </row>
    <row r="1254" spans="9:26">
      <c r="I1254" s="663"/>
      <c r="J1254" s="663"/>
      <c r="K1254" s="663"/>
      <c r="L1254" s="663"/>
      <c r="M1254" s="663"/>
      <c r="N1254" s="663"/>
      <c r="O1254" s="663"/>
      <c r="P1254" s="663"/>
      <c r="Q1254" s="663"/>
      <c r="R1254" s="663"/>
      <c r="S1254" s="663"/>
      <c r="T1254" s="663"/>
      <c r="U1254" s="663"/>
      <c r="V1254" s="663"/>
      <c r="W1254" s="663"/>
      <c r="X1254" s="663"/>
      <c r="Y1254" s="663"/>
      <c r="Z1254" s="663"/>
    </row>
    <row r="1255" spans="9:26">
      <c r="I1255" s="663"/>
      <c r="J1255" s="663"/>
      <c r="K1255" s="663"/>
      <c r="L1255" s="663"/>
      <c r="M1255" s="663"/>
      <c r="N1255" s="663"/>
      <c r="O1255" s="663"/>
      <c r="P1255" s="663"/>
      <c r="Q1255" s="663"/>
      <c r="R1255" s="663"/>
      <c r="S1255" s="663"/>
      <c r="T1255" s="663"/>
      <c r="U1255" s="663"/>
      <c r="V1255" s="663"/>
      <c r="W1255" s="663"/>
      <c r="X1255" s="663"/>
      <c r="Y1255" s="663"/>
      <c r="Z1255" s="663"/>
    </row>
    <row r="1256" spans="9:26">
      <c r="I1256" s="663"/>
      <c r="J1256" s="663"/>
      <c r="K1256" s="663"/>
      <c r="L1256" s="663"/>
      <c r="M1256" s="663"/>
      <c r="N1256" s="663"/>
      <c r="O1256" s="663"/>
      <c r="P1256" s="663"/>
      <c r="Q1256" s="663"/>
      <c r="R1256" s="663"/>
      <c r="S1256" s="663"/>
      <c r="T1256" s="663"/>
      <c r="U1256" s="663"/>
      <c r="V1256" s="663"/>
      <c r="W1256" s="663"/>
      <c r="X1256" s="663"/>
      <c r="Y1256" s="663"/>
      <c r="Z1256" s="663"/>
    </row>
    <row r="1257" spans="9:26">
      <c r="I1257" s="663"/>
      <c r="J1257" s="663"/>
      <c r="K1257" s="663"/>
      <c r="L1257" s="663"/>
      <c r="M1257" s="663"/>
      <c r="N1257" s="663"/>
      <c r="O1257" s="663"/>
      <c r="P1257" s="663"/>
      <c r="Q1257" s="663"/>
      <c r="R1257" s="663"/>
      <c r="S1257" s="663"/>
      <c r="T1257" s="663"/>
      <c r="U1257" s="663"/>
      <c r="V1257" s="663"/>
      <c r="W1257" s="663"/>
      <c r="X1257" s="663"/>
      <c r="Y1257" s="663"/>
      <c r="Z1257" s="663"/>
    </row>
    <row r="1258" spans="9:26">
      <c r="I1258" s="663"/>
      <c r="J1258" s="663"/>
      <c r="K1258" s="663"/>
      <c r="L1258" s="663"/>
      <c r="M1258" s="663"/>
      <c r="N1258" s="663"/>
      <c r="O1258" s="663"/>
      <c r="P1258" s="663"/>
      <c r="Q1258" s="663"/>
      <c r="R1258" s="663"/>
      <c r="S1258" s="663"/>
      <c r="T1258" s="663"/>
      <c r="U1258" s="663"/>
      <c r="V1258" s="663"/>
      <c r="W1258" s="663"/>
      <c r="X1258" s="663"/>
      <c r="Y1258" s="663"/>
      <c r="Z1258" s="663"/>
    </row>
    <row r="1259" spans="9:26">
      <c r="I1259" s="663"/>
      <c r="J1259" s="663"/>
      <c r="K1259" s="663"/>
      <c r="L1259" s="663"/>
      <c r="M1259" s="663"/>
      <c r="N1259" s="663"/>
      <c r="O1259" s="663"/>
      <c r="P1259" s="663"/>
      <c r="Q1259" s="663"/>
      <c r="R1259" s="663"/>
      <c r="S1259" s="663"/>
      <c r="T1259" s="663"/>
      <c r="U1259" s="663"/>
      <c r="V1259" s="663"/>
      <c r="W1259" s="663"/>
      <c r="X1259" s="663"/>
      <c r="Y1259" s="663"/>
      <c r="Z1259" s="663"/>
    </row>
    <row r="1260" spans="9:26">
      <c r="I1260" s="663"/>
      <c r="J1260" s="663"/>
      <c r="K1260" s="663"/>
      <c r="L1260" s="663"/>
      <c r="M1260" s="663"/>
      <c r="N1260" s="663"/>
      <c r="O1260" s="663"/>
      <c r="P1260" s="663"/>
      <c r="Q1260" s="663"/>
      <c r="R1260" s="663"/>
      <c r="S1260" s="663"/>
      <c r="T1260" s="663"/>
      <c r="U1260" s="663"/>
      <c r="V1260" s="663"/>
      <c r="W1260" s="663"/>
      <c r="X1260" s="663"/>
      <c r="Y1260" s="663"/>
      <c r="Z1260" s="663"/>
    </row>
    <row r="1261" spans="9:26">
      <c r="I1261" s="663"/>
      <c r="J1261" s="663"/>
      <c r="K1261" s="663"/>
      <c r="L1261" s="663"/>
      <c r="M1261" s="663"/>
      <c r="N1261" s="663"/>
      <c r="O1261" s="663"/>
      <c r="P1261" s="663"/>
      <c r="Q1261" s="663"/>
      <c r="R1261" s="663"/>
      <c r="S1261" s="663"/>
      <c r="T1261" s="663"/>
      <c r="U1261" s="663"/>
      <c r="V1261" s="663"/>
      <c r="W1261" s="663"/>
      <c r="X1261" s="663"/>
      <c r="Y1261" s="663"/>
      <c r="Z1261" s="663"/>
    </row>
    <row r="1262" spans="9:26">
      <c r="I1262" s="663"/>
      <c r="J1262" s="663"/>
      <c r="K1262" s="663"/>
      <c r="L1262" s="663"/>
      <c r="M1262" s="663"/>
      <c r="N1262" s="663"/>
      <c r="O1262" s="663"/>
      <c r="P1262" s="663"/>
      <c r="Q1262" s="663"/>
      <c r="R1262" s="663"/>
      <c r="S1262" s="663"/>
      <c r="T1262" s="663"/>
      <c r="U1262" s="663"/>
      <c r="V1262" s="663"/>
      <c r="W1262" s="663"/>
      <c r="X1262" s="663"/>
      <c r="Y1262" s="663"/>
      <c r="Z1262" s="663"/>
    </row>
    <row r="1263" spans="9:26">
      <c r="I1263" s="663"/>
      <c r="J1263" s="663"/>
      <c r="K1263" s="663"/>
      <c r="L1263" s="663"/>
      <c r="M1263" s="663"/>
      <c r="N1263" s="663"/>
      <c r="O1263" s="663"/>
      <c r="P1263" s="663"/>
      <c r="Q1263" s="663"/>
      <c r="R1263" s="663"/>
      <c r="S1263" s="663"/>
      <c r="T1263" s="663"/>
      <c r="U1263" s="663"/>
      <c r="V1263" s="663"/>
      <c r="W1263" s="663"/>
      <c r="X1263" s="663"/>
      <c r="Y1263" s="663"/>
      <c r="Z1263" s="663"/>
    </row>
    <row r="1264" spans="9:26">
      <c r="I1264" s="663"/>
      <c r="J1264" s="663"/>
      <c r="K1264" s="663"/>
      <c r="L1264" s="663"/>
      <c r="M1264" s="663"/>
      <c r="N1264" s="663"/>
      <c r="O1264" s="663"/>
      <c r="P1264" s="663"/>
      <c r="Q1264" s="663"/>
      <c r="R1264" s="663"/>
      <c r="S1264" s="663"/>
      <c r="T1264" s="663"/>
      <c r="U1264" s="663"/>
      <c r="V1264" s="663"/>
      <c r="W1264" s="663"/>
      <c r="X1264" s="663"/>
      <c r="Y1264" s="663"/>
      <c r="Z1264" s="663"/>
    </row>
    <row r="1265" spans="9:26">
      <c r="I1265" s="663"/>
      <c r="J1265" s="663"/>
      <c r="K1265" s="663"/>
      <c r="L1265" s="663"/>
      <c r="M1265" s="663"/>
      <c r="N1265" s="663"/>
      <c r="O1265" s="663"/>
      <c r="P1265" s="663"/>
      <c r="Q1265" s="663"/>
      <c r="R1265" s="663"/>
      <c r="S1265" s="663"/>
      <c r="T1265" s="663"/>
      <c r="U1265" s="663"/>
      <c r="V1265" s="663"/>
      <c r="W1265" s="663"/>
      <c r="X1265" s="663"/>
      <c r="Y1265" s="663"/>
      <c r="Z1265" s="663"/>
    </row>
    <row r="1266" spans="9:26">
      <c r="I1266" s="663"/>
      <c r="J1266" s="663"/>
      <c r="K1266" s="663"/>
      <c r="L1266" s="663"/>
      <c r="M1266" s="663"/>
      <c r="N1266" s="663"/>
      <c r="O1266" s="663"/>
      <c r="P1266" s="663"/>
      <c r="Q1266" s="663"/>
      <c r="R1266" s="663"/>
      <c r="S1266" s="663"/>
      <c r="T1266" s="663"/>
      <c r="U1266" s="663"/>
      <c r="V1266" s="663"/>
      <c r="W1266" s="663"/>
      <c r="X1266" s="663"/>
      <c r="Y1266" s="663"/>
      <c r="Z1266" s="663"/>
    </row>
    <row r="1267" spans="9:26">
      <c r="I1267" s="663"/>
      <c r="J1267" s="663"/>
      <c r="K1267" s="663"/>
      <c r="L1267" s="663"/>
      <c r="M1267" s="663"/>
      <c r="N1267" s="663"/>
      <c r="O1267" s="663"/>
      <c r="P1267" s="663"/>
      <c r="Q1267" s="663"/>
      <c r="R1267" s="663"/>
      <c r="S1267" s="663"/>
      <c r="T1267" s="663"/>
      <c r="U1267" s="663"/>
      <c r="V1267" s="663"/>
      <c r="W1267" s="663"/>
      <c r="X1267" s="663"/>
      <c r="Y1267" s="663"/>
      <c r="Z1267" s="663"/>
    </row>
    <row r="1268" spans="9:26">
      <c r="I1268" s="663"/>
      <c r="J1268" s="663"/>
      <c r="K1268" s="663"/>
      <c r="L1268" s="663"/>
      <c r="M1268" s="663"/>
      <c r="N1268" s="663"/>
      <c r="O1268" s="663"/>
      <c r="P1268" s="663"/>
      <c r="Q1268" s="663"/>
      <c r="R1268" s="663"/>
      <c r="S1268" s="663"/>
      <c r="T1268" s="663"/>
      <c r="U1268" s="663"/>
      <c r="V1268" s="663"/>
      <c r="W1268" s="663"/>
      <c r="X1268" s="663"/>
      <c r="Y1268" s="663"/>
      <c r="Z1268" s="663"/>
    </row>
    <row r="1269" spans="9:26">
      <c r="I1269" s="663"/>
      <c r="J1269" s="663"/>
      <c r="K1269" s="663"/>
      <c r="L1269" s="663"/>
      <c r="M1269" s="663"/>
      <c r="N1269" s="663"/>
      <c r="O1269" s="663"/>
      <c r="P1269" s="663"/>
      <c r="Q1269" s="663"/>
      <c r="R1269" s="663"/>
      <c r="S1269" s="663"/>
      <c r="T1269" s="663"/>
      <c r="U1269" s="663"/>
      <c r="V1269" s="663"/>
      <c r="W1269" s="663"/>
      <c r="X1269" s="663"/>
      <c r="Y1269" s="663"/>
      <c r="Z1269" s="663"/>
    </row>
    <row r="1270" spans="9:26">
      <c r="I1270" s="663"/>
      <c r="J1270" s="663"/>
      <c r="K1270" s="663"/>
      <c r="L1270" s="663"/>
      <c r="M1270" s="663"/>
      <c r="N1270" s="663"/>
      <c r="O1270" s="663"/>
      <c r="P1270" s="663"/>
      <c r="Q1270" s="663"/>
      <c r="R1270" s="663"/>
      <c r="S1270" s="663"/>
      <c r="T1270" s="663"/>
      <c r="U1270" s="663"/>
      <c r="V1270" s="663"/>
      <c r="W1270" s="663"/>
      <c r="X1270" s="663"/>
      <c r="Y1270" s="663"/>
      <c r="Z1270" s="663"/>
    </row>
    <row r="1271" spans="9:26">
      <c r="I1271" s="663"/>
      <c r="J1271" s="663"/>
      <c r="K1271" s="663"/>
      <c r="L1271" s="663"/>
      <c r="M1271" s="663"/>
      <c r="N1271" s="663"/>
      <c r="O1271" s="663"/>
      <c r="P1271" s="663"/>
      <c r="Q1271" s="663"/>
      <c r="R1271" s="663"/>
      <c r="S1271" s="663"/>
      <c r="T1271" s="663"/>
      <c r="U1271" s="663"/>
      <c r="V1271" s="663"/>
      <c r="W1271" s="663"/>
      <c r="X1271" s="663"/>
      <c r="Y1271" s="663"/>
      <c r="Z1271" s="663"/>
    </row>
    <row r="1272" spans="9:26">
      <c r="I1272" s="663"/>
      <c r="J1272" s="663"/>
      <c r="K1272" s="663"/>
      <c r="L1272" s="663"/>
      <c r="M1272" s="663"/>
      <c r="N1272" s="663"/>
      <c r="O1272" s="663"/>
      <c r="P1272" s="663"/>
      <c r="Q1272" s="663"/>
      <c r="R1272" s="663"/>
      <c r="S1272" s="663"/>
      <c r="T1272" s="663"/>
      <c r="U1272" s="663"/>
      <c r="V1272" s="663"/>
      <c r="W1272" s="663"/>
      <c r="X1272" s="663"/>
      <c r="Y1272" s="663"/>
      <c r="Z1272" s="663"/>
    </row>
    <row r="1273" spans="9:26">
      <c r="I1273" s="663"/>
      <c r="J1273" s="663"/>
      <c r="K1273" s="663"/>
      <c r="L1273" s="663"/>
      <c r="M1273" s="663"/>
      <c r="N1273" s="663"/>
      <c r="O1273" s="663"/>
      <c r="P1273" s="663"/>
      <c r="Q1273" s="663"/>
      <c r="R1273" s="663"/>
      <c r="S1273" s="663"/>
      <c r="T1273" s="663"/>
      <c r="U1273" s="663"/>
      <c r="V1273" s="663"/>
      <c r="W1273" s="663"/>
      <c r="X1273" s="663"/>
      <c r="Y1273" s="663"/>
      <c r="Z1273" s="663"/>
    </row>
    <row r="1274" spans="9:26">
      <c r="I1274" s="663"/>
      <c r="J1274" s="663"/>
      <c r="K1274" s="663"/>
      <c r="L1274" s="663"/>
      <c r="M1274" s="663"/>
      <c r="N1274" s="663"/>
      <c r="O1274" s="663"/>
      <c r="P1274" s="663"/>
      <c r="Q1274" s="663"/>
      <c r="R1274" s="663"/>
      <c r="S1274" s="663"/>
      <c r="T1274" s="663"/>
      <c r="U1274" s="663"/>
      <c r="V1274" s="663"/>
      <c r="W1274" s="663"/>
      <c r="X1274" s="663"/>
      <c r="Y1274" s="663"/>
      <c r="Z1274" s="663"/>
    </row>
    <row r="1275" spans="9:26">
      <c r="I1275" s="663"/>
      <c r="J1275" s="663"/>
      <c r="K1275" s="663"/>
      <c r="L1275" s="663"/>
      <c r="M1275" s="663"/>
      <c r="N1275" s="663"/>
      <c r="O1275" s="663"/>
      <c r="P1275" s="663"/>
      <c r="Q1275" s="663"/>
      <c r="R1275" s="663"/>
      <c r="S1275" s="663"/>
      <c r="T1275" s="663"/>
      <c r="U1275" s="663"/>
      <c r="V1275" s="663"/>
      <c r="W1275" s="663"/>
      <c r="X1275" s="663"/>
      <c r="Y1275" s="663"/>
      <c r="Z1275" s="663"/>
    </row>
    <row r="1276" spans="9:26">
      <c r="I1276" s="663"/>
      <c r="J1276" s="663"/>
      <c r="K1276" s="663"/>
      <c r="L1276" s="663"/>
      <c r="M1276" s="663"/>
      <c r="N1276" s="663"/>
      <c r="O1276" s="663"/>
      <c r="P1276" s="663"/>
      <c r="Q1276" s="663"/>
      <c r="R1276" s="663"/>
      <c r="S1276" s="663"/>
      <c r="T1276" s="663"/>
      <c r="U1276" s="663"/>
      <c r="V1276" s="663"/>
      <c r="W1276" s="663"/>
      <c r="X1276" s="663"/>
      <c r="Y1276" s="663"/>
      <c r="Z1276" s="663"/>
    </row>
    <row r="1277" spans="9:26">
      <c r="I1277" s="663"/>
      <c r="J1277" s="663"/>
      <c r="K1277" s="663"/>
      <c r="L1277" s="663"/>
      <c r="M1277" s="663"/>
      <c r="N1277" s="663"/>
      <c r="O1277" s="663"/>
      <c r="P1277" s="663"/>
      <c r="Q1277" s="663"/>
      <c r="R1277" s="663"/>
      <c r="S1277" s="663"/>
      <c r="T1277" s="663"/>
      <c r="U1277" s="663"/>
      <c r="V1277" s="663"/>
      <c r="W1277" s="663"/>
      <c r="X1277" s="663"/>
      <c r="Y1277" s="663"/>
      <c r="Z1277" s="663"/>
    </row>
    <row r="1278" spans="9:26">
      <c r="I1278" s="663"/>
      <c r="J1278" s="663"/>
      <c r="K1278" s="663"/>
      <c r="L1278" s="663"/>
      <c r="M1278" s="663"/>
      <c r="N1278" s="663"/>
      <c r="O1278" s="663"/>
      <c r="P1278" s="663"/>
      <c r="Q1278" s="663"/>
      <c r="R1278" s="663"/>
      <c r="S1278" s="663"/>
      <c r="T1278" s="663"/>
      <c r="U1278" s="663"/>
      <c r="V1278" s="663"/>
      <c r="W1278" s="663"/>
      <c r="X1278" s="663"/>
      <c r="Y1278" s="663"/>
      <c r="Z1278" s="663"/>
    </row>
    <row r="1279" spans="9:26">
      <c r="I1279" s="663"/>
      <c r="J1279" s="663"/>
      <c r="K1279" s="663"/>
      <c r="L1279" s="663"/>
      <c r="M1279" s="663"/>
      <c r="N1279" s="663"/>
      <c r="O1279" s="663"/>
      <c r="P1279" s="663"/>
      <c r="Q1279" s="663"/>
      <c r="R1279" s="663"/>
      <c r="S1279" s="663"/>
      <c r="T1279" s="663"/>
      <c r="U1279" s="663"/>
      <c r="V1279" s="663"/>
      <c r="W1279" s="663"/>
      <c r="X1279" s="663"/>
      <c r="Y1279" s="663"/>
      <c r="Z1279" s="663"/>
    </row>
    <row r="1280" spans="9:26">
      <c r="I1280" s="663"/>
      <c r="J1280" s="663"/>
      <c r="K1280" s="663"/>
      <c r="L1280" s="663"/>
      <c r="M1280" s="663"/>
      <c r="N1280" s="663"/>
      <c r="O1280" s="663"/>
      <c r="P1280" s="663"/>
      <c r="Q1280" s="663"/>
      <c r="R1280" s="663"/>
      <c r="S1280" s="663"/>
      <c r="T1280" s="663"/>
      <c r="U1280" s="663"/>
      <c r="V1280" s="663"/>
      <c r="W1280" s="663"/>
      <c r="X1280" s="663"/>
      <c r="Y1280" s="663"/>
      <c r="Z1280" s="663"/>
    </row>
    <row r="1281" spans="9:26">
      <c r="I1281" s="663"/>
      <c r="J1281" s="663"/>
      <c r="K1281" s="663"/>
      <c r="L1281" s="663"/>
      <c r="M1281" s="663"/>
      <c r="N1281" s="663"/>
      <c r="O1281" s="663"/>
      <c r="P1281" s="663"/>
      <c r="Q1281" s="663"/>
      <c r="R1281" s="663"/>
      <c r="S1281" s="663"/>
      <c r="T1281" s="663"/>
      <c r="U1281" s="663"/>
      <c r="V1281" s="663"/>
      <c r="W1281" s="663"/>
      <c r="X1281" s="663"/>
      <c r="Y1281" s="663"/>
      <c r="Z1281" s="663"/>
    </row>
    <row r="1282" spans="9:26">
      <c r="I1282" s="663"/>
      <c r="J1282" s="663"/>
      <c r="K1282" s="663"/>
      <c r="L1282" s="663"/>
      <c r="M1282" s="663"/>
      <c r="N1282" s="663"/>
      <c r="O1282" s="663"/>
      <c r="P1282" s="663"/>
      <c r="Q1282" s="663"/>
      <c r="R1282" s="663"/>
      <c r="S1282" s="663"/>
      <c r="T1282" s="663"/>
      <c r="U1282" s="663"/>
      <c r="V1282" s="663"/>
      <c r="W1282" s="663"/>
      <c r="X1282" s="663"/>
      <c r="Y1282" s="663"/>
      <c r="Z1282" s="663"/>
    </row>
    <row r="1283" spans="9:26">
      <c r="I1283" s="663"/>
      <c r="J1283" s="663"/>
      <c r="K1283" s="663"/>
      <c r="L1283" s="663"/>
      <c r="M1283" s="663"/>
      <c r="N1283" s="663"/>
      <c r="O1283" s="663"/>
      <c r="P1283" s="663"/>
      <c r="Q1283" s="663"/>
      <c r="R1283" s="663"/>
      <c r="S1283" s="663"/>
      <c r="T1283" s="663"/>
      <c r="U1283" s="663"/>
      <c r="V1283" s="663"/>
      <c r="W1283" s="663"/>
      <c r="X1283" s="663"/>
      <c r="Y1283" s="663"/>
      <c r="Z1283" s="663"/>
    </row>
    <row r="1284" spans="9:26">
      <c r="I1284" s="663"/>
      <c r="J1284" s="663"/>
      <c r="K1284" s="663"/>
      <c r="L1284" s="663"/>
      <c r="M1284" s="663"/>
      <c r="N1284" s="663"/>
      <c r="O1284" s="663"/>
      <c r="P1284" s="663"/>
      <c r="Q1284" s="663"/>
      <c r="R1284" s="663"/>
      <c r="S1284" s="663"/>
      <c r="T1284" s="663"/>
      <c r="U1284" s="663"/>
      <c r="V1284" s="663"/>
      <c r="W1284" s="663"/>
      <c r="X1284" s="663"/>
      <c r="Y1284" s="663"/>
      <c r="Z1284" s="663"/>
    </row>
    <row r="1285" spans="9:26">
      <c r="I1285" s="663"/>
      <c r="J1285" s="663"/>
      <c r="K1285" s="663"/>
      <c r="L1285" s="663"/>
      <c r="M1285" s="663"/>
      <c r="N1285" s="663"/>
      <c r="O1285" s="663"/>
      <c r="P1285" s="663"/>
      <c r="Q1285" s="663"/>
      <c r="R1285" s="663"/>
      <c r="S1285" s="663"/>
      <c r="T1285" s="663"/>
      <c r="U1285" s="663"/>
      <c r="V1285" s="663"/>
      <c r="W1285" s="663"/>
      <c r="X1285" s="663"/>
      <c r="Y1285" s="663"/>
      <c r="Z1285" s="663"/>
    </row>
    <row r="1286" spans="9:26">
      <c r="I1286" s="663"/>
      <c r="J1286" s="663"/>
      <c r="K1286" s="663"/>
      <c r="L1286" s="663"/>
      <c r="M1286" s="663"/>
      <c r="N1286" s="663"/>
      <c r="O1286" s="663"/>
      <c r="P1286" s="663"/>
      <c r="Q1286" s="663"/>
      <c r="R1286" s="663"/>
      <c r="S1286" s="663"/>
      <c r="T1286" s="663"/>
      <c r="U1286" s="663"/>
      <c r="V1286" s="663"/>
      <c r="W1286" s="663"/>
      <c r="X1286" s="663"/>
      <c r="Y1286" s="663"/>
      <c r="Z1286" s="663"/>
    </row>
    <row r="1287" spans="9:26">
      <c r="I1287" s="663"/>
      <c r="J1287" s="663"/>
      <c r="K1287" s="663"/>
      <c r="L1287" s="663"/>
      <c r="M1287" s="663"/>
      <c r="N1287" s="663"/>
      <c r="O1287" s="663"/>
      <c r="P1287" s="663"/>
      <c r="Q1287" s="663"/>
      <c r="R1287" s="663"/>
      <c r="S1287" s="663"/>
      <c r="T1287" s="663"/>
      <c r="U1287" s="663"/>
      <c r="V1287" s="663"/>
      <c r="W1287" s="663"/>
      <c r="X1287" s="663"/>
      <c r="Y1287" s="663"/>
      <c r="Z1287" s="663"/>
    </row>
    <row r="1288" spans="9:26">
      <c r="I1288" s="663"/>
      <c r="J1288" s="663"/>
      <c r="K1288" s="663"/>
      <c r="L1288" s="663"/>
      <c r="M1288" s="663"/>
      <c r="N1288" s="663"/>
      <c r="O1288" s="663"/>
      <c r="P1288" s="663"/>
      <c r="Q1288" s="663"/>
      <c r="R1288" s="663"/>
      <c r="S1288" s="663"/>
      <c r="T1288" s="663"/>
      <c r="U1288" s="663"/>
      <c r="V1288" s="663"/>
      <c r="W1288" s="663"/>
      <c r="X1288" s="663"/>
      <c r="Y1288" s="663"/>
      <c r="Z1288" s="663"/>
    </row>
    <row r="1289" spans="9:26">
      <c r="I1289" s="663"/>
      <c r="J1289" s="663"/>
      <c r="K1289" s="663"/>
      <c r="L1289" s="663"/>
      <c r="M1289" s="663"/>
      <c r="N1289" s="663"/>
      <c r="O1289" s="663"/>
      <c r="P1289" s="663"/>
      <c r="Q1289" s="663"/>
      <c r="R1289" s="663"/>
      <c r="S1289" s="663"/>
      <c r="T1289" s="663"/>
      <c r="U1289" s="663"/>
      <c r="V1289" s="663"/>
      <c r="W1289" s="663"/>
      <c r="X1289" s="663"/>
      <c r="Y1289" s="663"/>
      <c r="Z1289" s="663"/>
    </row>
    <row r="1290" spans="9:26">
      <c r="I1290" s="663"/>
      <c r="J1290" s="663"/>
      <c r="K1290" s="663"/>
      <c r="L1290" s="663"/>
      <c r="M1290" s="663"/>
      <c r="N1290" s="663"/>
      <c r="O1290" s="663"/>
      <c r="P1290" s="663"/>
      <c r="Q1290" s="663"/>
      <c r="R1290" s="663"/>
      <c r="S1290" s="663"/>
      <c r="T1290" s="663"/>
      <c r="U1290" s="663"/>
      <c r="V1290" s="663"/>
      <c r="W1290" s="663"/>
      <c r="X1290" s="663"/>
      <c r="Y1290" s="663"/>
      <c r="Z1290" s="663"/>
    </row>
    <row r="1291" spans="9:26">
      <c r="I1291" s="663"/>
      <c r="J1291" s="663"/>
      <c r="K1291" s="663"/>
      <c r="L1291" s="663"/>
      <c r="M1291" s="663"/>
      <c r="N1291" s="663"/>
      <c r="O1291" s="663"/>
      <c r="P1291" s="663"/>
      <c r="Q1291" s="663"/>
      <c r="R1291" s="663"/>
      <c r="S1291" s="663"/>
      <c r="T1291" s="663"/>
      <c r="U1291" s="663"/>
      <c r="V1291" s="663"/>
      <c r="W1291" s="663"/>
      <c r="X1291" s="663"/>
      <c r="Y1291" s="663"/>
      <c r="Z1291" s="663"/>
    </row>
    <row r="1292" spans="9:26">
      <c r="I1292" s="663"/>
      <c r="J1292" s="663"/>
      <c r="K1292" s="663"/>
      <c r="L1292" s="663"/>
      <c r="M1292" s="663"/>
      <c r="N1292" s="663"/>
      <c r="O1292" s="663"/>
      <c r="P1292" s="663"/>
      <c r="Q1292" s="663"/>
      <c r="R1292" s="663"/>
      <c r="S1292" s="663"/>
      <c r="T1292" s="663"/>
      <c r="U1292" s="663"/>
      <c r="V1292" s="663"/>
      <c r="W1292" s="663"/>
      <c r="X1292" s="663"/>
      <c r="Y1292" s="663"/>
      <c r="Z1292" s="663"/>
    </row>
    <row r="1293" spans="9:26">
      <c r="I1293" s="663"/>
      <c r="J1293" s="663"/>
      <c r="K1293" s="663"/>
      <c r="L1293" s="663"/>
      <c r="M1293" s="663"/>
      <c r="N1293" s="663"/>
      <c r="O1293" s="663"/>
      <c r="P1293" s="663"/>
      <c r="Q1293" s="663"/>
      <c r="R1293" s="663"/>
      <c r="S1293" s="663"/>
      <c r="T1293" s="663"/>
      <c r="U1293" s="663"/>
      <c r="V1293" s="663"/>
      <c r="W1293" s="663"/>
      <c r="X1293" s="663"/>
      <c r="Y1293" s="663"/>
      <c r="Z1293" s="663"/>
    </row>
    <row r="1294" spans="9:26">
      <c r="I1294" s="663"/>
      <c r="J1294" s="663"/>
      <c r="K1294" s="663"/>
      <c r="L1294" s="663"/>
      <c r="M1294" s="663"/>
      <c r="N1294" s="663"/>
      <c r="O1294" s="663"/>
      <c r="P1294" s="663"/>
      <c r="Q1294" s="663"/>
      <c r="R1294" s="663"/>
      <c r="S1294" s="663"/>
      <c r="T1294" s="663"/>
      <c r="U1294" s="663"/>
      <c r="V1294" s="663"/>
      <c r="W1294" s="663"/>
      <c r="X1294" s="663"/>
      <c r="Y1294" s="663"/>
      <c r="Z1294" s="663"/>
    </row>
    <row r="1295" spans="9:26">
      <c r="I1295" s="663"/>
      <c r="J1295" s="663"/>
      <c r="K1295" s="663"/>
      <c r="L1295" s="663"/>
      <c r="M1295" s="663"/>
      <c r="N1295" s="663"/>
      <c r="O1295" s="663"/>
      <c r="P1295" s="663"/>
      <c r="Q1295" s="663"/>
      <c r="R1295" s="663"/>
      <c r="S1295" s="663"/>
      <c r="T1295" s="663"/>
      <c r="U1295" s="663"/>
      <c r="V1295" s="663"/>
      <c r="W1295" s="663"/>
      <c r="X1295" s="663"/>
      <c r="Y1295" s="663"/>
      <c r="Z1295" s="663"/>
    </row>
    <row r="1296" spans="9:26">
      <c r="I1296" s="663"/>
      <c r="J1296" s="663"/>
      <c r="K1296" s="663"/>
      <c r="L1296" s="663"/>
      <c r="M1296" s="663"/>
      <c r="N1296" s="663"/>
      <c r="O1296" s="663"/>
      <c r="P1296" s="663"/>
      <c r="Q1296" s="663"/>
      <c r="R1296" s="663"/>
      <c r="S1296" s="663"/>
      <c r="T1296" s="663"/>
      <c r="U1296" s="663"/>
      <c r="V1296" s="663"/>
      <c r="W1296" s="663"/>
      <c r="X1296" s="663"/>
      <c r="Y1296" s="663"/>
      <c r="Z1296" s="663"/>
    </row>
    <row r="1297" spans="9:26">
      <c r="I1297" s="663"/>
      <c r="J1297" s="663"/>
      <c r="K1297" s="663"/>
      <c r="L1297" s="663"/>
      <c r="M1297" s="663"/>
      <c r="N1297" s="663"/>
      <c r="O1297" s="663"/>
      <c r="P1297" s="663"/>
      <c r="Q1297" s="663"/>
      <c r="R1297" s="663"/>
      <c r="S1297" s="663"/>
      <c r="T1297" s="663"/>
      <c r="U1297" s="663"/>
      <c r="V1297" s="663"/>
      <c r="W1297" s="663"/>
      <c r="X1297" s="663"/>
      <c r="Y1297" s="663"/>
      <c r="Z1297" s="663"/>
    </row>
    <row r="1298" spans="9:26">
      <c r="I1298" s="663"/>
      <c r="J1298" s="663"/>
      <c r="K1298" s="663"/>
      <c r="L1298" s="663"/>
      <c r="M1298" s="663"/>
      <c r="N1298" s="663"/>
      <c r="O1298" s="663"/>
      <c r="P1298" s="663"/>
      <c r="Q1298" s="663"/>
      <c r="R1298" s="663"/>
      <c r="S1298" s="663"/>
      <c r="T1298" s="663"/>
      <c r="U1298" s="663"/>
      <c r="V1298" s="663"/>
      <c r="W1298" s="663"/>
      <c r="X1298" s="663"/>
      <c r="Y1298" s="663"/>
      <c r="Z1298" s="663"/>
    </row>
    <row r="1299" spans="9:26">
      <c r="I1299" s="663"/>
      <c r="J1299" s="663"/>
      <c r="K1299" s="663"/>
      <c r="L1299" s="663"/>
      <c r="M1299" s="663"/>
      <c r="N1299" s="663"/>
      <c r="O1299" s="663"/>
      <c r="P1299" s="663"/>
      <c r="Q1299" s="663"/>
      <c r="R1299" s="663"/>
      <c r="S1299" s="663"/>
      <c r="T1299" s="663"/>
      <c r="U1299" s="663"/>
      <c r="V1299" s="663"/>
      <c r="W1299" s="663"/>
      <c r="X1299" s="663"/>
      <c r="Y1299" s="663"/>
      <c r="Z1299" s="663"/>
    </row>
    <row r="1300" spans="9:26">
      <c r="I1300" s="663"/>
      <c r="J1300" s="663"/>
      <c r="K1300" s="663"/>
      <c r="L1300" s="663"/>
      <c r="M1300" s="663"/>
      <c r="N1300" s="663"/>
      <c r="O1300" s="663"/>
      <c r="P1300" s="663"/>
      <c r="Q1300" s="663"/>
      <c r="R1300" s="663"/>
      <c r="S1300" s="663"/>
      <c r="T1300" s="663"/>
      <c r="U1300" s="663"/>
      <c r="V1300" s="663"/>
      <c r="W1300" s="663"/>
      <c r="X1300" s="663"/>
      <c r="Y1300" s="663"/>
      <c r="Z1300" s="663"/>
    </row>
    <row r="1301" spans="9:26">
      <c r="I1301" s="663"/>
      <c r="J1301" s="663"/>
      <c r="K1301" s="663"/>
      <c r="L1301" s="663"/>
      <c r="M1301" s="663"/>
      <c r="N1301" s="663"/>
      <c r="O1301" s="663"/>
      <c r="P1301" s="663"/>
      <c r="Q1301" s="663"/>
      <c r="R1301" s="663"/>
      <c r="S1301" s="663"/>
      <c r="T1301" s="663"/>
      <c r="U1301" s="663"/>
      <c r="V1301" s="663"/>
      <c r="W1301" s="663"/>
      <c r="X1301" s="663"/>
      <c r="Y1301" s="663"/>
      <c r="Z1301" s="663"/>
    </row>
    <row r="1302" spans="9:26">
      <c r="I1302" s="663"/>
      <c r="J1302" s="663"/>
      <c r="K1302" s="663"/>
      <c r="L1302" s="663"/>
      <c r="M1302" s="663"/>
      <c r="N1302" s="663"/>
      <c r="O1302" s="663"/>
      <c r="P1302" s="663"/>
      <c r="Q1302" s="663"/>
      <c r="R1302" s="663"/>
      <c r="S1302" s="663"/>
      <c r="T1302" s="663"/>
      <c r="U1302" s="663"/>
      <c r="V1302" s="663"/>
      <c r="W1302" s="663"/>
      <c r="X1302" s="663"/>
      <c r="Y1302" s="663"/>
      <c r="Z1302" s="663"/>
    </row>
    <row r="1303" spans="9:26">
      <c r="I1303" s="663"/>
      <c r="J1303" s="663"/>
      <c r="K1303" s="663"/>
      <c r="L1303" s="663"/>
      <c r="M1303" s="663"/>
      <c r="N1303" s="663"/>
      <c r="O1303" s="663"/>
      <c r="P1303" s="663"/>
      <c r="Q1303" s="663"/>
      <c r="R1303" s="663"/>
      <c r="S1303" s="663"/>
      <c r="T1303" s="663"/>
      <c r="U1303" s="663"/>
      <c r="V1303" s="663"/>
      <c r="W1303" s="663"/>
      <c r="X1303" s="663"/>
      <c r="Y1303" s="663"/>
      <c r="Z1303" s="663"/>
    </row>
    <row r="1304" spans="9:26">
      <c r="I1304" s="663"/>
      <c r="J1304" s="663"/>
      <c r="K1304" s="663"/>
      <c r="L1304" s="663"/>
      <c r="M1304" s="663"/>
      <c r="N1304" s="663"/>
      <c r="O1304" s="663"/>
      <c r="P1304" s="663"/>
      <c r="Q1304" s="663"/>
      <c r="R1304" s="663"/>
      <c r="S1304" s="663"/>
      <c r="T1304" s="663"/>
      <c r="U1304" s="663"/>
      <c r="V1304" s="663"/>
      <c r="W1304" s="663"/>
      <c r="X1304" s="663"/>
      <c r="Y1304" s="663"/>
      <c r="Z1304" s="663"/>
    </row>
    <row r="1305" spans="9:26">
      <c r="I1305" s="663"/>
      <c r="J1305" s="663"/>
      <c r="K1305" s="663"/>
      <c r="L1305" s="663"/>
      <c r="M1305" s="663"/>
      <c r="N1305" s="663"/>
      <c r="O1305" s="663"/>
      <c r="P1305" s="663"/>
      <c r="Q1305" s="663"/>
      <c r="R1305" s="663"/>
      <c r="S1305" s="663"/>
      <c r="T1305" s="663"/>
      <c r="U1305" s="663"/>
      <c r="V1305" s="663"/>
      <c r="W1305" s="663"/>
      <c r="X1305" s="663"/>
      <c r="Y1305" s="663"/>
      <c r="Z1305" s="663"/>
    </row>
    <row r="1306" spans="9:26">
      <c r="I1306" s="663"/>
      <c r="J1306" s="663"/>
      <c r="K1306" s="663"/>
      <c r="L1306" s="663"/>
      <c r="M1306" s="663"/>
      <c r="N1306" s="663"/>
      <c r="O1306" s="663"/>
      <c r="P1306" s="663"/>
      <c r="Q1306" s="663"/>
      <c r="R1306" s="663"/>
      <c r="S1306" s="663"/>
      <c r="T1306" s="663"/>
      <c r="U1306" s="663"/>
      <c r="V1306" s="663"/>
      <c r="W1306" s="663"/>
      <c r="X1306" s="663"/>
      <c r="Y1306" s="663"/>
      <c r="Z1306" s="663"/>
    </row>
    <row r="1307" spans="9:26">
      <c r="I1307" s="663"/>
      <c r="J1307" s="663"/>
      <c r="K1307" s="663"/>
      <c r="L1307" s="663"/>
      <c r="M1307" s="663"/>
      <c r="N1307" s="663"/>
      <c r="O1307" s="663"/>
      <c r="P1307" s="663"/>
      <c r="Q1307" s="663"/>
      <c r="R1307" s="663"/>
      <c r="S1307" s="663"/>
      <c r="T1307" s="663"/>
      <c r="U1307" s="663"/>
      <c r="V1307" s="663"/>
      <c r="W1307" s="663"/>
      <c r="X1307" s="663"/>
      <c r="Y1307" s="663"/>
      <c r="Z1307" s="663"/>
    </row>
    <row r="1308" spans="9:26">
      <c r="I1308" s="663"/>
      <c r="J1308" s="663"/>
      <c r="K1308" s="663"/>
      <c r="L1308" s="663"/>
      <c r="M1308" s="663"/>
      <c r="N1308" s="663"/>
      <c r="O1308" s="663"/>
      <c r="P1308" s="663"/>
      <c r="Q1308" s="663"/>
      <c r="R1308" s="663"/>
      <c r="S1308" s="663"/>
      <c r="T1308" s="663"/>
      <c r="U1308" s="663"/>
      <c r="V1308" s="663"/>
      <c r="W1308" s="663"/>
      <c r="X1308" s="663"/>
      <c r="Y1308" s="663"/>
      <c r="Z1308" s="663"/>
    </row>
    <row r="1309" spans="9:26">
      <c r="I1309" s="663"/>
      <c r="J1309" s="663"/>
      <c r="K1309" s="663"/>
      <c r="L1309" s="663"/>
      <c r="M1309" s="663"/>
      <c r="N1309" s="663"/>
      <c r="O1309" s="663"/>
      <c r="P1309" s="663"/>
      <c r="Q1309" s="663"/>
      <c r="R1309" s="663"/>
      <c r="S1309" s="663"/>
      <c r="T1309" s="663"/>
      <c r="U1309" s="663"/>
      <c r="V1309" s="663"/>
      <c r="W1309" s="663"/>
      <c r="X1309" s="663"/>
      <c r="Y1309" s="663"/>
      <c r="Z1309" s="663"/>
    </row>
    <row r="1310" spans="9:26">
      <c r="I1310" s="663"/>
      <c r="J1310" s="663"/>
      <c r="K1310" s="663"/>
      <c r="L1310" s="663"/>
      <c r="M1310" s="663"/>
      <c r="N1310" s="663"/>
      <c r="O1310" s="663"/>
      <c r="P1310" s="663"/>
      <c r="Q1310" s="663"/>
      <c r="R1310" s="663"/>
      <c r="S1310" s="663"/>
      <c r="T1310" s="663"/>
      <c r="U1310" s="663"/>
      <c r="V1310" s="663"/>
      <c r="W1310" s="663"/>
      <c r="X1310" s="663"/>
      <c r="Y1310" s="663"/>
      <c r="Z1310" s="663"/>
    </row>
    <row r="1311" spans="9:26">
      <c r="I1311" s="663"/>
      <c r="J1311" s="663"/>
      <c r="K1311" s="663"/>
      <c r="L1311" s="663"/>
      <c r="M1311" s="663"/>
      <c r="N1311" s="663"/>
      <c r="O1311" s="663"/>
      <c r="P1311" s="663"/>
      <c r="Q1311" s="663"/>
      <c r="R1311" s="663"/>
      <c r="S1311" s="663"/>
      <c r="T1311" s="663"/>
      <c r="U1311" s="663"/>
      <c r="V1311" s="663"/>
      <c r="W1311" s="663"/>
      <c r="X1311" s="663"/>
      <c r="Y1311" s="663"/>
      <c r="Z1311" s="663"/>
    </row>
    <row r="1312" spans="9:26">
      <c r="I1312" s="663"/>
      <c r="J1312" s="663"/>
      <c r="K1312" s="663"/>
      <c r="L1312" s="663"/>
      <c r="M1312" s="663"/>
      <c r="N1312" s="663"/>
      <c r="O1312" s="663"/>
      <c r="P1312" s="663"/>
      <c r="Q1312" s="663"/>
      <c r="R1312" s="663"/>
      <c r="S1312" s="663"/>
      <c r="T1312" s="663"/>
      <c r="U1312" s="663"/>
      <c r="V1312" s="663"/>
      <c r="W1312" s="663"/>
      <c r="X1312" s="663"/>
      <c r="Y1312" s="663"/>
      <c r="Z1312" s="663"/>
    </row>
    <row r="1313" spans="9:26">
      <c r="I1313" s="663"/>
      <c r="J1313" s="663"/>
      <c r="K1313" s="663"/>
      <c r="L1313" s="663"/>
      <c r="M1313" s="663"/>
      <c r="N1313" s="663"/>
      <c r="O1313" s="663"/>
      <c r="P1313" s="663"/>
      <c r="Q1313" s="663"/>
      <c r="R1313" s="663"/>
      <c r="S1313" s="663"/>
      <c r="T1313" s="663"/>
      <c r="U1313" s="663"/>
      <c r="V1313" s="663"/>
      <c r="W1313" s="663"/>
      <c r="X1313" s="663"/>
      <c r="Y1313" s="663"/>
      <c r="Z1313" s="663"/>
    </row>
    <row r="1314" spans="9:26">
      <c r="I1314" s="663"/>
      <c r="J1314" s="663"/>
      <c r="K1314" s="663"/>
      <c r="L1314" s="663"/>
      <c r="M1314" s="663"/>
      <c r="N1314" s="663"/>
      <c r="O1314" s="663"/>
      <c r="P1314" s="663"/>
      <c r="Q1314" s="663"/>
      <c r="R1314" s="663"/>
      <c r="S1314" s="663"/>
      <c r="T1314" s="663"/>
      <c r="U1314" s="663"/>
      <c r="V1314" s="663"/>
      <c r="W1314" s="663"/>
      <c r="X1314" s="663"/>
      <c r="Y1314" s="663"/>
      <c r="Z1314" s="663"/>
    </row>
    <row r="1315" spans="9:26">
      <c r="I1315" s="663"/>
      <c r="J1315" s="663"/>
      <c r="K1315" s="663"/>
      <c r="L1315" s="663"/>
      <c r="M1315" s="663"/>
      <c r="N1315" s="663"/>
      <c r="O1315" s="663"/>
      <c r="P1315" s="663"/>
      <c r="Q1315" s="663"/>
      <c r="R1315" s="663"/>
      <c r="S1315" s="663"/>
      <c r="T1315" s="663"/>
      <c r="U1315" s="663"/>
      <c r="V1315" s="663"/>
      <c r="W1315" s="663"/>
      <c r="X1315" s="663"/>
      <c r="Y1315" s="663"/>
      <c r="Z1315" s="663"/>
    </row>
    <row r="1316" spans="9:26">
      <c r="I1316" s="663"/>
      <c r="J1316" s="663"/>
      <c r="K1316" s="663"/>
      <c r="L1316" s="663"/>
      <c r="M1316" s="663"/>
      <c r="N1316" s="663"/>
      <c r="O1316" s="663"/>
      <c r="P1316" s="663"/>
      <c r="Q1316" s="663"/>
      <c r="R1316" s="663"/>
      <c r="S1316" s="663"/>
      <c r="T1316" s="663"/>
      <c r="U1316" s="663"/>
      <c r="V1316" s="663"/>
      <c r="W1316" s="663"/>
      <c r="X1316" s="663"/>
      <c r="Y1316" s="663"/>
      <c r="Z1316" s="663"/>
    </row>
    <row r="1317" spans="9:26">
      <c r="I1317" s="663"/>
      <c r="J1317" s="663"/>
      <c r="K1317" s="663"/>
      <c r="L1317" s="663"/>
      <c r="M1317" s="663"/>
      <c r="N1317" s="663"/>
      <c r="O1317" s="663"/>
      <c r="P1317" s="663"/>
      <c r="Q1317" s="663"/>
      <c r="R1317" s="663"/>
      <c r="S1317" s="663"/>
      <c r="T1317" s="663"/>
      <c r="U1317" s="663"/>
      <c r="V1317" s="663"/>
      <c r="W1317" s="663"/>
      <c r="X1317" s="663"/>
      <c r="Y1317" s="663"/>
      <c r="Z1317" s="663"/>
    </row>
    <row r="1318" spans="9:26">
      <c r="I1318" s="663"/>
      <c r="J1318" s="663"/>
      <c r="K1318" s="663"/>
      <c r="L1318" s="663"/>
      <c r="M1318" s="663"/>
      <c r="N1318" s="663"/>
      <c r="O1318" s="663"/>
      <c r="P1318" s="663"/>
      <c r="Q1318" s="663"/>
      <c r="R1318" s="663"/>
      <c r="S1318" s="663"/>
      <c r="T1318" s="663"/>
      <c r="U1318" s="663"/>
      <c r="V1318" s="663"/>
      <c r="W1318" s="663"/>
      <c r="X1318" s="663"/>
      <c r="Y1318" s="663"/>
      <c r="Z1318" s="663"/>
    </row>
    <row r="1319" spans="9:26">
      <c r="I1319" s="663"/>
      <c r="J1319" s="663"/>
      <c r="K1319" s="663"/>
      <c r="L1319" s="663"/>
      <c r="M1319" s="663"/>
      <c r="N1319" s="663"/>
      <c r="O1319" s="663"/>
      <c r="P1319" s="663"/>
      <c r="Q1319" s="663"/>
      <c r="R1319" s="663"/>
      <c r="S1319" s="663"/>
      <c r="T1319" s="663"/>
      <c r="U1319" s="663"/>
      <c r="V1319" s="663"/>
      <c r="W1319" s="663"/>
      <c r="X1319" s="663"/>
      <c r="Y1319" s="663"/>
      <c r="Z1319" s="663"/>
    </row>
    <row r="1320" spans="9:26">
      <c r="I1320" s="663"/>
      <c r="J1320" s="663"/>
      <c r="K1320" s="663"/>
      <c r="L1320" s="663"/>
      <c r="M1320" s="663"/>
      <c r="N1320" s="663"/>
      <c r="O1320" s="663"/>
      <c r="P1320" s="663"/>
      <c r="Q1320" s="663"/>
      <c r="R1320" s="663"/>
      <c r="S1320" s="663"/>
      <c r="T1320" s="663"/>
      <c r="U1320" s="663"/>
      <c r="V1320" s="663"/>
      <c r="W1320" s="663"/>
      <c r="X1320" s="663"/>
      <c r="Y1320" s="663"/>
      <c r="Z1320" s="663"/>
    </row>
    <row r="1321" spans="9:26">
      <c r="I1321" s="663"/>
      <c r="J1321" s="663"/>
      <c r="K1321" s="663"/>
      <c r="L1321" s="663"/>
      <c r="M1321" s="663"/>
      <c r="N1321" s="663"/>
      <c r="O1321" s="663"/>
      <c r="P1321" s="663"/>
      <c r="Q1321" s="663"/>
      <c r="R1321" s="663"/>
      <c r="S1321" s="663"/>
      <c r="T1321" s="663"/>
      <c r="U1321" s="663"/>
      <c r="V1321" s="663"/>
      <c r="W1321" s="663"/>
      <c r="X1321" s="663"/>
      <c r="Y1321" s="663"/>
      <c r="Z1321" s="663"/>
    </row>
    <row r="1322" spans="9:26">
      <c r="I1322" s="663"/>
      <c r="J1322" s="663"/>
      <c r="K1322" s="663"/>
      <c r="L1322" s="663"/>
      <c r="M1322" s="663"/>
      <c r="N1322" s="663"/>
      <c r="O1322" s="663"/>
      <c r="P1322" s="663"/>
      <c r="Q1322" s="663"/>
      <c r="R1322" s="663"/>
      <c r="S1322" s="663"/>
      <c r="T1322" s="663"/>
      <c r="U1322" s="663"/>
      <c r="V1322" s="663"/>
      <c r="W1322" s="663"/>
      <c r="X1322" s="663"/>
      <c r="Y1322" s="663"/>
      <c r="Z1322" s="663"/>
    </row>
    <row r="1323" spans="9:26">
      <c r="I1323" s="663"/>
      <c r="J1323" s="663"/>
      <c r="K1323" s="663"/>
      <c r="L1323" s="663"/>
      <c r="M1323" s="663"/>
      <c r="N1323" s="663"/>
      <c r="O1323" s="663"/>
      <c r="P1323" s="663"/>
      <c r="Q1323" s="663"/>
      <c r="R1323" s="663"/>
      <c r="S1323" s="663"/>
      <c r="T1323" s="663"/>
      <c r="U1323" s="663"/>
      <c r="V1323" s="663"/>
      <c r="W1323" s="663"/>
      <c r="X1323" s="663"/>
      <c r="Y1323" s="663"/>
      <c r="Z1323" s="663"/>
    </row>
    <row r="1324" spans="9:26">
      <c r="I1324" s="663"/>
      <c r="J1324" s="663"/>
      <c r="K1324" s="663"/>
      <c r="L1324" s="663"/>
      <c r="M1324" s="663"/>
      <c r="N1324" s="663"/>
      <c r="O1324" s="663"/>
      <c r="P1324" s="663"/>
      <c r="Q1324" s="663"/>
      <c r="R1324" s="663"/>
      <c r="S1324" s="663"/>
      <c r="T1324" s="663"/>
      <c r="U1324" s="663"/>
      <c r="V1324" s="663"/>
      <c r="W1324" s="663"/>
      <c r="X1324" s="663"/>
      <c r="Y1324" s="663"/>
      <c r="Z1324" s="663"/>
    </row>
    <row r="1325" spans="9:26">
      <c r="I1325" s="663"/>
      <c r="J1325" s="663"/>
      <c r="K1325" s="663"/>
      <c r="L1325" s="663"/>
      <c r="M1325" s="663"/>
      <c r="N1325" s="663"/>
      <c r="O1325" s="663"/>
      <c r="P1325" s="663"/>
      <c r="Q1325" s="663"/>
      <c r="R1325" s="663"/>
      <c r="S1325" s="663"/>
      <c r="T1325" s="663"/>
      <c r="U1325" s="663"/>
      <c r="V1325" s="663"/>
      <c r="W1325" s="663"/>
      <c r="X1325" s="663"/>
      <c r="Y1325" s="663"/>
      <c r="Z1325" s="663"/>
    </row>
    <row r="1326" spans="9:26">
      <c r="I1326" s="663"/>
      <c r="J1326" s="663"/>
      <c r="K1326" s="663"/>
      <c r="L1326" s="663"/>
      <c r="M1326" s="663"/>
      <c r="N1326" s="663"/>
      <c r="O1326" s="663"/>
      <c r="P1326" s="663"/>
      <c r="Q1326" s="663"/>
      <c r="R1326" s="663"/>
      <c r="S1326" s="663"/>
      <c r="T1326" s="663"/>
      <c r="U1326" s="663"/>
      <c r="V1326" s="663"/>
      <c r="W1326" s="663"/>
      <c r="X1326" s="663"/>
      <c r="Y1326" s="663"/>
      <c r="Z1326" s="663"/>
    </row>
    <row r="1327" spans="9:26">
      <c r="I1327" s="663"/>
      <c r="J1327" s="663"/>
      <c r="K1327" s="663"/>
      <c r="L1327" s="663"/>
      <c r="M1327" s="663"/>
      <c r="N1327" s="663"/>
      <c r="O1327" s="663"/>
      <c r="P1327" s="663"/>
      <c r="Q1327" s="663"/>
      <c r="R1327" s="663"/>
      <c r="S1327" s="663"/>
      <c r="T1327" s="663"/>
      <c r="U1327" s="663"/>
      <c r="V1327" s="663"/>
      <c r="W1327" s="663"/>
      <c r="X1327" s="663"/>
      <c r="Y1327" s="663"/>
      <c r="Z1327" s="663"/>
    </row>
    <row r="1328" spans="9:26">
      <c r="I1328" s="663"/>
      <c r="J1328" s="663"/>
      <c r="K1328" s="663"/>
      <c r="L1328" s="663"/>
      <c r="M1328" s="663"/>
      <c r="N1328" s="663"/>
      <c r="O1328" s="663"/>
      <c r="P1328" s="663"/>
      <c r="Q1328" s="663"/>
      <c r="R1328" s="663"/>
      <c r="S1328" s="663"/>
      <c r="T1328" s="663"/>
      <c r="U1328" s="663"/>
      <c r="V1328" s="663"/>
      <c r="W1328" s="663"/>
      <c r="X1328" s="663"/>
      <c r="Y1328" s="663"/>
      <c r="Z1328" s="663"/>
    </row>
    <row r="1329" spans="9:26">
      <c r="I1329" s="663"/>
      <c r="J1329" s="663"/>
      <c r="K1329" s="663"/>
      <c r="L1329" s="663"/>
      <c r="M1329" s="663"/>
      <c r="N1329" s="663"/>
      <c r="O1329" s="663"/>
      <c r="P1329" s="663"/>
      <c r="Q1329" s="663"/>
      <c r="R1329" s="663"/>
      <c r="S1329" s="663"/>
      <c r="T1329" s="663"/>
      <c r="U1329" s="663"/>
      <c r="V1329" s="663"/>
      <c r="W1329" s="663"/>
      <c r="X1329" s="663"/>
      <c r="Y1329" s="663"/>
      <c r="Z1329" s="663"/>
    </row>
    <row r="1330" spans="9:26">
      <c r="I1330" s="663"/>
      <c r="J1330" s="663"/>
      <c r="K1330" s="663"/>
      <c r="L1330" s="663"/>
      <c r="M1330" s="663"/>
      <c r="N1330" s="663"/>
      <c r="O1330" s="663"/>
      <c r="P1330" s="663"/>
      <c r="Q1330" s="663"/>
      <c r="R1330" s="663"/>
      <c r="S1330" s="663"/>
      <c r="T1330" s="663"/>
      <c r="U1330" s="663"/>
      <c r="V1330" s="663"/>
      <c r="W1330" s="663"/>
      <c r="X1330" s="663"/>
      <c r="Y1330" s="663"/>
      <c r="Z1330" s="663"/>
    </row>
    <row r="1331" spans="9:26">
      <c r="I1331" s="663"/>
      <c r="J1331" s="663"/>
      <c r="K1331" s="663"/>
      <c r="L1331" s="663"/>
      <c r="M1331" s="663"/>
      <c r="N1331" s="663"/>
      <c r="O1331" s="663"/>
      <c r="P1331" s="663"/>
      <c r="Q1331" s="663"/>
      <c r="R1331" s="663"/>
      <c r="S1331" s="663"/>
      <c r="T1331" s="663"/>
      <c r="U1331" s="663"/>
      <c r="V1331" s="663"/>
      <c r="W1331" s="663"/>
      <c r="X1331" s="663"/>
      <c r="Y1331" s="663"/>
      <c r="Z1331" s="663"/>
    </row>
    <row r="1332" spans="9:26">
      <c r="I1332" s="663"/>
      <c r="J1332" s="663"/>
      <c r="K1332" s="663"/>
      <c r="L1332" s="663"/>
      <c r="M1332" s="663"/>
      <c r="N1332" s="663"/>
      <c r="O1332" s="663"/>
      <c r="P1332" s="663"/>
      <c r="Q1332" s="663"/>
      <c r="R1332" s="663"/>
      <c r="S1332" s="663"/>
      <c r="T1332" s="663"/>
      <c r="U1332" s="663"/>
      <c r="V1332" s="663"/>
      <c r="W1332" s="663"/>
      <c r="X1332" s="663"/>
      <c r="Y1332" s="663"/>
      <c r="Z1332" s="663"/>
    </row>
    <row r="1333" spans="9:26">
      <c r="I1333" s="663"/>
      <c r="J1333" s="663"/>
      <c r="K1333" s="663"/>
      <c r="L1333" s="663"/>
      <c r="M1333" s="663"/>
      <c r="N1333" s="663"/>
      <c r="O1333" s="663"/>
      <c r="P1333" s="663"/>
      <c r="Q1333" s="663"/>
      <c r="R1333" s="663"/>
      <c r="S1333" s="663"/>
      <c r="T1333" s="663"/>
      <c r="U1333" s="663"/>
      <c r="V1333" s="663"/>
      <c r="W1333" s="663"/>
      <c r="X1333" s="663"/>
      <c r="Y1333" s="663"/>
      <c r="Z1333" s="663"/>
    </row>
    <row r="1334" spans="9:26">
      <c r="I1334" s="663"/>
      <c r="J1334" s="663"/>
      <c r="K1334" s="663"/>
      <c r="L1334" s="663"/>
      <c r="M1334" s="663"/>
      <c r="N1334" s="663"/>
      <c r="O1334" s="663"/>
      <c r="P1334" s="663"/>
      <c r="Q1334" s="663"/>
      <c r="R1334" s="663"/>
      <c r="S1334" s="663"/>
      <c r="T1334" s="663"/>
      <c r="U1334" s="663"/>
      <c r="V1334" s="663"/>
      <c r="W1334" s="663"/>
      <c r="X1334" s="663"/>
      <c r="Y1334" s="663"/>
      <c r="Z1334" s="663"/>
    </row>
    <row r="1335" spans="9:26">
      <c r="I1335" s="663"/>
      <c r="J1335" s="663"/>
      <c r="K1335" s="663"/>
      <c r="L1335" s="663"/>
      <c r="M1335" s="663"/>
      <c r="N1335" s="663"/>
      <c r="O1335" s="663"/>
      <c r="P1335" s="663"/>
      <c r="Q1335" s="663"/>
      <c r="R1335" s="663"/>
      <c r="S1335" s="663"/>
      <c r="T1335" s="663"/>
      <c r="U1335" s="663"/>
      <c r="V1335" s="663"/>
      <c r="W1335" s="663"/>
      <c r="X1335" s="663"/>
      <c r="Y1335" s="663"/>
      <c r="Z1335" s="663"/>
    </row>
    <row r="1336" spans="9:26">
      <c r="I1336" s="663"/>
      <c r="J1336" s="663"/>
      <c r="K1336" s="663"/>
      <c r="L1336" s="663"/>
      <c r="M1336" s="663"/>
      <c r="N1336" s="663"/>
      <c r="O1336" s="663"/>
      <c r="P1336" s="663"/>
      <c r="Q1336" s="663"/>
      <c r="R1336" s="663"/>
      <c r="S1336" s="663"/>
      <c r="T1336" s="663"/>
      <c r="U1336" s="663"/>
      <c r="V1336" s="663"/>
      <c r="W1336" s="663"/>
      <c r="X1336" s="663"/>
      <c r="Y1336" s="663"/>
      <c r="Z1336" s="663"/>
    </row>
    <row r="1337" spans="9:26">
      <c r="I1337" s="663"/>
      <c r="J1337" s="663"/>
      <c r="K1337" s="663"/>
      <c r="L1337" s="663"/>
      <c r="M1337" s="663"/>
      <c r="N1337" s="663"/>
      <c r="O1337" s="663"/>
      <c r="P1337" s="663"/>
      <c r="Q1337" s="663"/>
      <c r="R1337" s="663"/>
      <c r="S1337" s="663"/>
      <c r="T1337" s="663"/>
      <c r="U1337" s="663"/>
      <c r="V1337" s="663"/>
      <c r="W1337" s="663"/>
      <c r="X1337" s="663"/>
      <c r="Y1337" s="663"/>
      <c r="Z1337" s="663"/>
    </row>
    <row r="1338" spans="9:26">
      <c r="I1338" s="663"/>
      <c r="J1338" s="663"/>
      <c r="K1338" s="663"/>
      <c r="L1338" s="663"/>
      <c r="M1338" s="663"/>
      <c r="N1338" s="663"/>
      <c r="O1338" s="663"/>
      <c r="P1338" s="663"/>
      <c r="Q1338" s="663"/>
      <c r="R1338" s="663"/>
      <c r="S1338" s="663"/>
      <c r="T1338" s="663"/>
      <c r="U1338" s="663"/>
      <c r="V1338" s="663"/>
      <c r="W1338" s="663"/>
      <c r="X1338" s="663"/>
      <c r="Y1338" s="663"/>
      <c r="Z1338" s="663"/>
    </row>
    <row r="1339" spans="9:26">
      <c r="I1339" s="663"/>
      <c r="J1339" s="663"/>
      <c r="K1339" s="663"/>
      <c r="L1339" s="663"/>
      <c r="M1339" s="663"/>
      <c r="N1339" s="663"/>
      <c r="O1339" s="663"/>
      <c r="P1339" s="663"/>
      <c r="Q1339" s="663"/>
      <c r="R1339" s="663"/>
      <c r="S1339" s="663"/>
      <c r="T1339" s="663"/>
      <c r="U1339" s="663"/>
      <c r="V1339" s="663"/>
      <c r="W1339" s="663"/>
      <c r="X1339" s="663"/>
      <c r="Y1339" s="663"/>
      <c r="Z1339" s="663"/>
    </row>
    <row r="1340" spans="9:26">
      <c r="I1340" s="663"/>
      <c r="J1340" s="663"/>
      <c r="K1340" s="663"/>
      <c r="L1340" s="663"/>
      <c r="M1340" s="663"/>
      <c r="N1340" s="663"/>
      <c r="O1340" s="663"/>
      <c r="P1340" s="663"/>
      <c r="Q1340" s="663"/>
      <c r="R1340" s="663"/>
      <c r="S1340" s="663"/>
      <c r="T1340" s="663"/>
      <c r="U1340" s="663"/>
      <c r="V1340" s="663"/>
      <c r="W1340" s="663"/>
      <c r="X1340" s="663"/>
      <c r="Y1340" s="663"/>
      <c r="Z1340" s="663"/>
    </row>
    <row r="1341" spans="9:26">
      <c r="I1341" s="663"/>
      <c r="J1341" s="663"/>
      <c r="K1341" s="663"/>
      <c r="L1341" s="663"/>
      <c r="M1341" s="663"/>
      <c r="N1341" s="663"/>
      <c r="O1341" s="663"/>
      <c r="P1341" s="663"/>
      <c r="Q1341" s="663"/>
      <c r="R1341" s="663"/>
      <c r="S1341" s="663"/>
      <c r="T1341" s="663"/>
      <c r="U1341" s="663"/>
      <c r="V1341" s="663"/>
      <c r="W1341" s="663"/>
      <c r="X1341" s="663"/>
      <c r="Y1341" s="663"/>
      <c r="Z1341" s="663"/>
    </row>
    <row r="1342" spans="9:26">
      <c r="I1342" s="663"/>
      <c r="J1342" s="663"/>
      <c r="K1342" s="663"/>
      <c r="L1342" s="663"/>
      <c r="M1342" s="663"/>
      <c r="N1342" s="663"/>
      <c r="O1342" s="663"/>
      <c r="P1342" s="663"/>
      <c r="Q1342" s="663"/>
      <c r="R1342" s="663"/>
      <c r="S1342" s="663"/>
      <c r="T1342" s="663"/>
      <c r="U1342" s="663"/>
      <c r="V1342" s="663"/>
      <c r="W1342" s="663"/>
      <c r="X1342" s="663"/>
      <c r="Y1342" s="663"/>
      <c r="Z1342" s="663"/>
    </row>
    <row r="1343" spans="9:26">
      <c r="I1343" s="663"/>
      <c r="J1343" s="663"/>
      <c r="K1343" s="663"/>
      <c r="L1343" s="663"/>
      <c r="M1343" s="663"/>
      <c r="N1343" s="663"/>
      <c r="O1343" s="663"/>
      <c r="P1343" s="663"/>
      <c r="Q1343" s="663"/>
      <c r="R1343" s="663"/>
      <c r="S1343" s="663"/>
      <c r="T1343" s="663"/>
      <c r="U1343" s="663"/>
      <c r="V1343" s="663"/>
      <c r="W1343" s="663"/>
      <c r="X1343" s="663"/>
      <c r="Y1343" s="663"/>
      <c r="Z1343" s="663"/>
    </row>
    <row r="1344" spans="9:26">
      <c r="I1344" s="663"/>
      <c r="J1344" s="663"/>
      <c r="K1344" s="663"/>
      <c r="L1344" s="663"/>
      <c r="M1344" s="663"/>
      <c r="N1344" s="663"/>
      <c r="O1344" s="663"/>
      <c r="P1344" s="663"/>
      <c r="Q1344" s="663"/>
      <c r="R1344" s="663"/>
      <c r="S1344" s="663"/>
      <c r="T1344" s="663"/>
      <c r="U1344" s="663"/>
      <c r="V1344" s="663"/>
      <c r="W1344" s="663"/>
      <c r="X1344" s="663"/>
      <c r="Y1344" s="663"/>
      <c r="Z1344" s="663"/>
    </row>
    <row r="1345" spans="9:26">
      <c r="I1345" s="663"/>
      <c r="J1345" s="663"/>
      <c r="K1345" s="663"/>
      <c r="L1345" s="663"/>
      <c r="M1345" s="663"/>
      <c r="N1345" s="663"/>
      <c r="O1345" s="663"/>
      <c r="P1345" s="663"/>
      <c r="Q1345" s="663"/>
      <c r="R1345" s="663"/>
      <c r="S1345" s="663"/>
      <c r="T1345" s="663"/>
      <c r="U1345" s="663"/>
      <c r="V1345" s="663"/>
      <c r="W1345" s="663"/>
      <c r="X1345" s="663"/>
      <c r="Y1345" s="663"/>
      <c r="Z1345" s="663"/>
    </row>
    <row r="1346" spans="9:26">
      <c r="I1346" s="663"/>
      <c r="J1346" s="663"/>
      <c r="K1346" s="663"/>
      <c r="L1346" s="663"/>
      <c r="M1346" s="663"/>
      <c r="N1346" s="663"/>
      <c r="O1346" s="663"/>
      <c r="P1346" s="663"/>
      <c r="Q1346" s="663"/>
      <c r="R1346" s="663"/>
      <c r="S1346" s="663"/>
      <c r="T1346" s="663"/>
      <c r="U1346" s="663"/>
      <c r="V1346" s="663"/>
      <c r="W1346" s="663"/>
      <c r="X1346" s="663"/>
      <c r="Y1346" s="663"/>
      <c r="Z1346" s="663"/>
    </row>
    <row r="1347" spans="9:26">
      <c r="I1347" s="663"/>
      <c r="J1347" s="663"/>
      <c r="K1347" s="663"/>
      <c r="L1347" s="663"/>
      <c r="M1347" s="663"/>
      <c r="N1347" s="663"/>
      <c r="O1347" s="663"/>
      <c r="P1347" s="663"/>
      <c r="Q1347" s="663"/>
      <c r="R1347" s="663"/>
      <c r="S1347" s="663"/>
      <c r="T1347" s="663"/>
      <c r="U1347" s="663"/>
      <c r="V1347" s="663"/>
      <c r="W1347" s="663"/>
      <c r="X1347" s="663"/>
      <c r="Y1347" s="663"/>
      <c r="Z1347" s="663"/>
    </row>
    <row r="1348" spans="9:26">
      <c r="I1348" s="663"/>
      <c r="J1348" s="663"/>
      <c r="K1348" s="663"/>
      <c r="L1348" s="663"/>
      <c r="M1348" s="663"/>
      <c r="N1348" s="663"/>
      <c r="O1348" s="663"/>
      <c r="P1348" s="663"/>
      <c r="Q1348" s="663"/>
      <c r="R1348" s="663"/>
      <c r="S1348" s="663"/>
      <c r="T1348" s="663"/>
      <c r="U1348" s="663"/>
      <c r="V1348" s="663"/>
      <c r="W1348" s="663"/>
      <c r="X1348" s="663"/>
      <c r="Y1348" s="663"/>
      <c r="Z1348" s="663"/>
    </row>
    <row r="1349" spans="9:26">
      <c r="I1349" s="663"/>
      <c r="J1349" s="663"/>
      <c r="K1349" s="663"/>
      <c r="L1349" s="663"/>
      <c r="M1349" s="663"/>
      <c r="N1349" s="663"/>
      <c r="O1349" s="663"/>
      <c r="P1349" s="663"/>
      <c r="Q1349" s="663"/>
      <c r="R1349" s="663"/>
      <c r="S1349" s="663"/>
      <c r="T1349" s="663"/>
      <c r="U1349" s="663"/>
      <c r="V1349" s="663"/>
      <c r="W1349" s="663"/>
      <c r="X1349" s="663"/>
      <c r="Y1349" s="663"/>
      <c r="Z1349" s="663"/>
    </row>
    <row r="1350" spans="9:26">
      <c r="I1350" s="663"/>
      <c r="J1350" s="663"/>
      <c r="K1350" s="663"/>
      <c r="L1350" s="663"/>
      <c r="M1350" s="663"/>
      <c r="N1350" s="663"/>
      <c r="O1350" s="663"/>
      <c r="P1350" s="663"/>
      <c r="Q1350" s="663"/>
      <c r="R1350" s="663"/>
      <c r="S1350" s="663"/>
      <c r="T1350" s="663"/>
      <c r="U1350" s="663"/>
      <c r="V1350" s="663"/>
      <c r="W1350" s="663"/>
      <c r="X1350" s="663"/>
      <c r="Y1350" s="663"/>
      <c r="Z1350" s="663"/>
    </row>
    <row r="1351" spans="9:26">
      <c r="I1351" s="663"/>
      <c r="J1351" s="663"/>
      <c r="K1351" s="663"/>
      <c r="L1351" s="663"/>
      <c r="M1351" s="663"/>
      <c r="N1351" s="663"/>
      <c r="O1351" s="663"/>
      <c r="P1351" s="663"/>
      <c r="Q1351" s="663"/>
      <c r="R1351" s="663"/>
      <c r="S1351" s="663"/>
      <c r="T1351" s="663"/>
      <c r="U1351" s="663"/>
      <c r="V1351" s="663"/>
      <c r="W1351" s="663"/>
      <c r="X1351" s="663"/>
      <c r="Y1351" s="663"/>
      <c r="Z1351" s="663"/>
    </row>
    <row r="1352" spans="9:26">
      <c r="I1352" s="663"/>
      <c r="J1352" s="663"/>
      <c r="K1352" s="663"/>
      <c r="L1352" s="663"/>
      <c r="M1352" s="663"/>
      <c r="N1352" s="663"/>
      <c r="O1352" s="663"/>
      <c r="P1352" s="663"/>
      <c r="Q1352" s="663"/>
      <c r="R1352" s="663"/>
      <c r="S1352" s="663"/>
      <c r="T1352" s="663"/>
      <c r="U1352" s="663"/>
      <c r="V1352" s="663"/>
      <c r="W1352" s="663"/>
      <c r="X1352" s="663"/>
      <c r="Y1352" s="663"/>
      <c r="Z1352" s="663"/>
    </row>
    <row r="1353" spans="9:26">
      <c r="I1353" s="663"/>
      <c r="J1353" s="663"/>
      <c r="K1353" s="663"/>
      <c r="L1353" s="663"/>
      <c r="M1353" s="663"/>
      <c r="N1353" s="663"/>
      <c r="O1353" s="663"/>
      <c r="P1353" s="663"/>
      <c r="Q1353" s="663"/>
      <c r="R1353" s="663"/>
      <c r="S1353" s="663"/>
      <c r="T1353" s="663"/>
      <c r="U1353" s="663"/>
      <c r="V1353" s="663"/>
      <c r="W1353" s="663"/>
      <c r="X1353" s="663"/>
      <c r="Y1353" s="663"/>
      <c r="Z1353" s="663"/>
    </row>
    <row r="1354" spans="9:26">
      <c r="I1354" s="663"/>
      <c r="J1354" s="663"/>
      <c r="K1354" s="663"/>
      <c r="L1354" s="663"/>
      <c r="M1354" s="663"/>
      <c r="N1354" s="663"/>
      <c r="O1354" s="663"/>
      <c r="P1354" s="663"/>
      <c r="Q1354" s="663"/>
      <c r="R1354" s="663"/>
      <c r="S1354" s="663"/>
      <c r="T1354" s="663"/>
      <c r="U1354" s="663"/>
      <c r="V1354" s="663"/>
      <c r="W1354" s="663"/>
      <c r="X1354" s="663"/>
      <c r="Y1354" s="663"/>
      <c r="Z1354" s="663"/>
    </row>
    <row r="1355" spans="9:26">
      <c r="I1355" s="663"/>
      <c r="J1355" s="663"/>
      <c r="K1355" s="663"/>
      <c r="L1355" s="663"/>
      <c r="M1355" s="663"/>
      <c r="N1355" s="663"/>
      <c r="O1355" s="663"/>
      <c r="P1355" s="663"/>
      <c r="Q1355" s="663"/>
      <c r="R1355" s="663"/>
      <c r="S1355" s="663"/>
      <c r="T1355" s="663"/>
      <c r="U1355" s="663"/>
      <c r="V1355" s="663"/>
      <c r="W1355" s="663"/>
      <c r="X1355" s="663"/>
      <c r="Y1355" s="663"/>
      <c r="Z1355" s="663"/>
    </row>
    <row r="1356" spans="9:26">
      <c r="I1356" s="663"/>
      <c r="J1356" s="663"/>
      <c r="K1356" s="663"/>
      <c r="L1356" s="663"/>
      <c r="M1356" s="663"/>
      <c r="N1356" s="663"/>
      <c r="O1356" s="663"/>
      <c r="P1356" s="663"/>
      <c r="Q1356" s="663"/>
      <c r="R1356" s="663"/>
      <c r="S1356" s="663"/>
      <c r="T1356" s="663"/>
      <c r="U1356" s="663"/>
      <c r="V1356" s="663"/>
      <c r="W1356" s="663"/>
      <c r="X1356" s="663"/>
      <c r="Y1356" s="663"/>
      <c r="Z1356" s="663"/>
    </row>
    <row r="1357" spans="9:26">
      <c r="I1357" s="663"/>
      <c r="J1357" s="663"/>
      <c r="K1357" s="663"/>
      <c r="L1357" s="663"/>
      <c r="M1357" s="663"/>
      <c r="N1357" s="663"/>
      <c r="O1357" s="663"/>
      <c r="P1357" s="663"/>
      <c r="Q1357" s="663"/>
      <c r="R1357" s="663"/>
      <c r="S1357" s="663"/>
      <c r="T1357" s="663"/>
      <c r="U1357" s="663"/>
      <c r="V1357" s="663"/>
      <c r="W1357" s="663"/>
      <c r="X1357" s="663"/>
      <c r="Y1357" s="663"/>
      <c r="Z1357" s="663"/>
    </row>
    <row r="1358" spans="9:26">
      <c r="I1358" s="663"/>
      <c r="J1358" s="663"/>
      <c r="K1358" s="663"/>
      <c r="L1358" s="663"/>
      <c r="M1358" s="663"/>
      <c r="N1358" s="663"/>
      <c r="O1358" s="663"/>
      <c r="P1358" s="663"/>
      <c r="Q1358" s="663"/>
      <c r="R1358" s="663"/>
      <c r="S1358" s="663"/>
      <c r="T1358" s="663"/>
      <c r="U1358" s="663"/>
      <c r="V1358" s="663"/>
      <c r="W1358" s="663"/>
      <c r="X1358" s="663"/>
      <c r="Y1358" s="663"/>
      <c r="Z1358" s="663"/>
    </row>
    <row r="1359" spans="9:26">
      <c r="I1359" s="663"/>
      <c r="J1359" s="663"/>
      <c r="K1359" s="663"/>
      <c r="L1359" s="663"/>
      <c r="M1359" s="663"/>
      <c r="N1359" s="663"/>
      <c r="O1359" s="663"/>
      <c r="P1359" s="663"/>
      <c r="Q1359" s="663"/>
      <c r="R1359" s="663"/>
      <c r="S1359" s="663"/>
      <c r="T1359" s="663"/>
      <c r="U1359" s="663"/>
      <c r="V1359" s="663"/>
      <c r="W1359" s="663"/>
      <c r="X1359" s="663"/>
      <c r="Y1359" s="663"/>
      <c r="Z1359" s="663"/>
    </row>
    <row r="1360" spans="9:26">
      <c r="I1360" s="663"/>
      <c r="J1360" s="663"/>
      <c r="K1360" s="663"/>
      <c r="L1360" s="663"/>
      <c r="M1360" s="663"/>
      <c r="N1360" s="663"/>
      <c r="O1360" s="663"/>
      <c r="P1360" s="663"/>
      <c r="Q1360" s="663"/>
      <c r="R1360" s="663"/>
      <c r="S1360" s="663"/>
      <c r="T1360" s="663"/>
      <c r="U1360" s="663"/>
      <c r="V1360" s="663"/>
      <c r="W1360" s="663"/>
      <c r="X1360" s="663"/>
      <c r="Y1360" s="663"/>
      <c r="Z1360" s="663"/>
    </row>
    <row r="1361" spans="9:26">
      <c r="I1361" s="663"/>
      <c r="J1361" s="663"/>
      <c r="K1361" s="663"/>
      <c r="L1361" s="663"/>
      <c r="M1361" s="663"/>
      <c r="N1361" s="663"/>
      <c r="O1361" s="663"/>
      <c r="P1361" s="663"/>
      <c r="Q1361" s="663"/>
      <c r="R1361" s="663"/>
      <c r="S1361" s="663"/>
      <c r="T1361" s="663"/>
      <c r="U1361" s="663"/>
      <c r="V1361" s="663"/>
      <c r="W1361" s="663"/>
      <c r="X1361" s="663"/>
      <c r="Y1361" s="663"/>
      <c r="Z1361" s="663"/>
    </row>
    <row r="1362" spans="9:26">
      <c r="I1362" s="663"/>
      <c r="J1362" s="663"/>
      <c r="K1362" s="663"/>
      <c r="L1362" s="663"/>
      <c r="M1362" s="663"/>
      <c r="N1362" s="663"/>
      <c r="O1362" s="663"/>
      <c r="P1362" s="663"/>
      <c r="Q1362" s="663"/>
      <c r="R1362" s="663"/>
      <c r="S1362" s="663"/>
      <c r="T1362" s="663"/>
      <c r="U1362" s="663"/>
      <c r="V1362" s="663"/>
      <c r="W1362" s="663"/>
      <c r="X1362" s="663"/>
      <c r="Y1362" s="663"/>
      <c r="Z1362" s="663"/>
    </row>
    <row r="1363" spans="9:26">
      <c r="I1363" s="663"/>
      <c r="J1363" s="663"/>
      <c r="K1363" s="663"/>
      <c r="L1363" s="663"/>
      <c r="M1363" s="663"/>
      <c r="N1363" s="663"/>
      <c r="O1363" s="663"/>
      <c r="P1363" s="663"/>
      <c r="Q1363" s="663"/>
      <c r="R1363" s="663"/>
      <c r="S1363" s="663"/>
      <c r="T1363" s="663"/>
      <c r="U1363" s="663"/>
      <c r="V1363" s="663"/>
      <c r="W1363" s="663"/>
      <c r="X1363" s="663"/>
      <c r="Y1363" s="663"/>
      <c r="Z1363" s="663"/>
    </row>
    <row r="1364" spans="9:26">
      <c r="I1364" s="663"/>
      <c r="J1364" s="663"/>
      <c r="K1364" s="663"/>
      <c r="L1364" s="663"/>
      <c r="M1364" s="663"/>
      <c r="N1364" s="663"/>
      <c r="O1364" s="663"/>
      <c r="P1364" s="663"/>
      <c r="Q1364" s="663"/>
      <c r="R1364" s="663"/>
      <c r="S1364" s="663"/>
      <c r="T1364" s="663"/>
      <c r="U1364" s="663"/>
      <c r="V1364" s="663"/>
      <c r="W1364" s="663"/>
      <c r="X1364" s="663"/>
      <c r="Y1364" s="663"/>
      <c r="Z1364" s="663"/>
    </row>
    <row r="1365" spans="9:26">
      <c r="I1365" s="663"/>
      <c r="J1365" s="663"/>
      <c r="K1365" s="663"/>
      <c r="L1365" s="663"/>
      <c r="M1365" s="663"/>
      <c r="N1365" s="663"/>
      <c r="O1365" s="663"/>
      <c r="P1365" s="663"/>
      <c r="Q1365" s="663"/>
      <c r="R1365" s="663"/>
      <c r="S1365" s="663"/>
      <c r="T1365" s="663"/>
      <c r="U1365" s="663"/>
      <c r="V1365" s="663"/>
      <c r="W1365" s="663"/>
      <c r="X1365" s="663"/>
      <c r="Y1365" s="663"/>
      <c r="Z1365" s="663"/>
    </row>
    <row r="1366" spans="9:26">
      <c r="I1366" s="663"/>
      <c r="J1366" s="663"/>
      <c r="K1366" s="663"/>
      <c r="L1366" s="663"/>
      <c r="M1366" s="663"/>
      <c r="N1366" s="663"/>
      <c r="O1366" s="663"/>
      <c r="P1366" s="663"/>
      <c r="Q1366" s="663"/>
      <c r="R1366" s="663"/>
      <c r="S1366" s="663"/>
      <c r="T1366" s="663"/>
      <c r="U1366" s="663"/>
      <c r="V1366" s="663"/>
      <c r="W1366" s="663"/>
      <c r="X1366" s="663"/>
      <c r="Y1366" s="663"/>
      <c r="Z1366" s="663"/>
    </row>
    <row r="1367" spans="9:26">
      <c r="I1367" s="663"/>
      <c r="J1367" s="663"/>
      <c r="K1367" s="663"/>
      <c r="L1367" s="663"/>
      <c r="M1367" s="663"/>
      <c r="N1367" s="663"/>
      <c r="O1367" s="663"/>
      <c r="P1367" s="663"/>
      <c r="Q1367" s="663"/>
      <c r="R1367" s="663"/>
      <c r="S1367" s="663"/>
      <c r="T1367" s="663"/>
      <c r="U1367" s="663"/>
      <c r="V1367" s="663"/>
      <c r="W1367" s="663"/>
      <c r="X1367" s="663"/>
      <c r="Y1367" s="663"/>
      <c r="Z1367" s="663"/>
    </row>
    <row r="1368" spans="9:26">
      <c r="I1368" s="663"/>
      <c r="J1368" s="663"/>
      <c r="K1368" s="663"/>
      <c r="L1368" s="663"/>
      <c r="M1368" s="663"/>
      <c r="N1368" s="663"/>
      <c r="O1368" s="663"/>
      <c r="P1368" s="663"/>
      <c r="Q1368" s="663"/>
      <c r="R1368" s="663"/>
      <c r="S1368" s="663"/>
      <c r="T1368" s="663"/>
      <c r="U1368" s="663"/>
      <c r="V1368" s="663"/>
      <c r="W1368" s="663"/>
      <c r="X1368" s="663"/>
      <c r="Y1368" s="663"/>
      <c r="Z1368" s="663"/>
    </row>
    <row r="1369" spans="9:26">
      <c r="I1369" s="663"/>
      <c r="J1369" s="663"/>
      <c r="K1369" s="663"/>
      <c r="L1369" s="663"/>
      <c r="M1369" s="663"/>
      <c r="N1369" s="663"/>
      <c r="O1369" s="663"/>
      <c r="P1369" s="663"/>
      <c r="Q1369" s="663"/>
      <c r="R1369" s="663"/>
      <c r="S1369" s="663"/>
      <c r="T1369" s="663"/>
      <c r="U1369" s="663"/>
      <c r="V1369" s="663"/>
      <c r="W1369" s="663"/>
      <c r="X1369" s="663"/>
      <c r="Y1369" s="663"/>
      <c r="Z1369" s="663"/>
    </row>
    <row r="1370" spans="9:26">
      <c r="I1370" s="663"/>
      <c r="J1370" s="663"/>
      <c r="K1370" s="663"/>
      <c r="L1370" s="663"/>
      <c r="M1370" s="663"/>
      <c r="N1370" s="663"/>
      <c r="O1370" s="663"/>
      <c r="P1370" s="663"/>
      <c r="Q1370" s="663"/>
      <c r="R1370" s="663"/>
      <c r="S1370" s="663"/>
      <c r="T1370" s="663"/>
      <c r="U1370" s="663"/>
      <c r="V1370" s="663"/>
      <c r="W1370" s="663"/>
      <c r="X1370" s="663"/>
      <c r="Y1370" s="663"/>
      <c r="Z1370" s="663"/>
    </row>
    <row r="1371" spans="9:26">
      <c r="I1371" s="663"/>
      <c r="J1371" s="663"/>
      <c r="K1371" s="663"/>
      <c r="L1371" s="663"/>
      <c r="M1371" s="663"/>
      <c r="N1371" s="663"/>
      <c r="O1371" s="663"/>
      <c r="P1371" s="663"/>
      <c r="Q1371" s="663"/>
      <c r="R1371" s="663"/>
      <c r="S1371" s="663"/>
      <c r="T1371" s="663"/>
      <c r="U1371" s="663"/>
      <c r="V1371" s="663"/>
      <c r="W1371" s="663"/>
      <c r="X1371" s="663"/>
      <c r="Y1371" s="663"/>
      <c r="Z1371" s="663"/>
    </row>
    <row r="1372" spans="9:26">
      <c r="I1372" s="663"/>
      <c r="J1372" s="663"/>
      <c r="K1372" s="663"/>
      <c r="L1372" s="663"/>
      <c r="M1372" s="663"/>
      <c r="N1372" s="663"/>
      <c r="O1372" s="663"/>
      <c r="P1372" s="663"/>
      <c r="Q1372" s="663"/>
      <c r="R1372" s="663"/>
      <c r="S1372" s="663"/>
      <c r="T1372" s="663"/>
      <c r="U1372" s="663"/>
      <c r="V1372" s="663"/>
      <c r="W1372" s="663"/>
      <c r="X1372" s="663"/>
      <c r="Y1372" s="663"/>
      <c r="Z1372" s="663"/>
    </row>
    <row r="1373" spans="9:26">
      <c r="I1373" s="663"/>
      <c r="J1373" s="663"/>
      <c r="K1373" s="663"/>
      <c r="L1373" s="663"/>
      <c r="M1373" s="663"/>
      <c r="N1373" s="663"/>
      <c r="O1373" s="663"/>
      <c r="P1373" s="663"/>
      <c r="Q1373" s="663"/>
      <c r="R1373" s="663"/>
      <c r="S1373" s="663"/>
      <c r="T1373" s="663"/>
      <c r="U1373" s="663"/>
      <c r="V1373" s="663"/>
      <c r="W1373" s="663"/>
      <c r="X1373" s="663"/>
      <c r="Y1373" s="663"/>
      <c r="Z1373" s="663"/>
    </row>
    <row r="1374" spans="9:26">
      <c r="I1374" s="663"/>
      <c r="J1374" s="663"/>
      <c r="K1374" s="663"/>
      <c r="L1374" s="663"/>
      <c r="M1374" s="663"/>
      <c r="N1374" s="663"/>
      <c r="O1374" s="663"/>
      <c r="P1374" s="663"/>
      <c r="Q1374" s="663"/>
      <c r="R1374" s="663"/>
      <c r="S1374" s="663"/>
      <c r="T1374" s="663"/>
      <c r="U1374" s="663"/>
      <c r="V1374" s="663"/>
      <c r="W1374" s="663"/>
      <c r="X1374" s="663"/>
      <c r="Y1374" s="663"/>
      <c r="Z1374" s="663"/>
    </row>
    <row r="1375" spans="9:26">
      <c r="I1375" s="663"/>
      <c r="J1375" s="663"/>
      <c r="K1375" s="663"/>
      <c r="L1375" s="663"/>
      <c r="M1375" s="663"/>
      <c r="N1375" s="663"/>
      <c r="O1375" s="663"/>
      <c r="P1375" s="663"/>
      <c r="Q1375" s="663"/>
      <c r="R1375" s="663"/>
      <c r="S1375" s="663"/>
      <c r="T1375" s="663"/>
      <c r="U1375" s="663"/>
      <c r="V1375" s="663"/>
      <c r="W1375" s="663"/>
      <c r="X1375" s="663"/>
      <c r="Y1375" s="663"/>
      <c r="Z1375" s="663"/>
    </row>
    <row r="1376" spans="9:26">
      <c r="I1376" s="663"/>
      <c r="J1376" s="663"/>
      <c r="K1376" s="663"/>
      <c r="L1376" s="663"/>
      <c r="M1376" s="663"/>
      <c r="N1376" s="663"/>
      <c r="O1376" s="663"/>
      <c r="P1376" s="663"/>
      <c r="Q1376" s="663"/>
      <c r="R1376" s="663"/>
      <c r="S1376" s="663"/>
      <c r="T1376" s="663"/>
      <c r="U1376" s="663"/>
      <c r="V1376" s="663"/>
      <c r="W1376" s="663"/>
      <c r="X1376" s="663"/>
      <c r="Y1376" s="663"/>
      <c r="Z1376" s="663"/>
    </row>
    <row r="1377" spans="9:26">
      <c r="I1377" s="663"/>
      <c r="J1377" s="663"/>
      <c r="K1377" s="663"/>
      <c r="L1377" s="663"/>
      <c r="M1377" s="663"/>
      <c r="N1377" s="663"/>
      <c r="O1377" s="663"/>
      <c r="P1377" s="663"/>
      <c r="Q1377" s="663"/>
      <c r="R1377" s="663"/>
      <c r="S1377" s="663"/>
      <c r="T1377" s="663"/>
      <c r="U1377" s="663"/>
      <c r="V1377" s="663"/>
      <c r="W1377" s="663"/>
      <c r="X1377" s="663"/>
      <c r="Y1377" s="663"/>
      <c r="Z1377" s="663"/>
    </row>
    <row r="1378" spans="9:26">
      <c r="I1378" s="663"/>
      <c r="J1378" s="663"/>
      <c r="K1378" s="663"/>
      <c r="L1378" s="663"/>
      <c r="M1378" s="663"/>
      <c r="N1378" s="663"/>
      <c r="O1378" s="663"/>
      <c r="P1378" s="663"/>
      <c r="Q1378" s="663"/>
      <c r="R1378" s="663"/>
      <c r="S1378" s="663"/>
      <c r="T1378" s="663"/>
      <c r="U1378" s="663"/>
      <c r="V1378" s="663"/>
      <c r="W1378" s="663"/>
      <c r="X1378" s="663"/>
      <c r="Y1378" s="663"/>
      <c r="Z1378" s="663"/>
    </row>
    <row r="1379" spans="9:26">
      <c r="I1379" s="663"/>
      <c r="J1379" s="663"/>
      <c r="K1379" s="663"/>
      <c r="L1379" s="663"/>
      <c r="M1379" s="663"/>
      <c r="N1379" s="663"/>
      <c r="O1379" s="663"/>
      <c r="P1379" s="663"/>
      <c r="Q1379" s="663"/>
      <c r="R1379" s="663"/>
      <c r="S1379" s="663"/>
      <c r="T1379" s="663"/>
      <c r="U1379" s="663"/>
      <c r="V1379" s="663"/>
      <c r="W1379" s="663"/>
      <c r="X1379" s="663"/>
      <c r="Y1379" s="663"/>
      <c r="Z1379" s="663"/>
    </row>
    <row r="1380" spans="9:26">
      <c r="I1380" s="663"/>
      <c r="J1380" s="663"/>
      <c r="K1380" s="663"/>
      <c r="L1380" s="663"/>
      <c r="M1380" s="663"/>
      <c r="N1380" s="663"/>
      <c r="O1380" s="663"/>
      <c r="P1380" s="663"/>
      <c r="Q1380" s="663"/>
      <c r="R1380" s="663"/>
      <c r="S1380" s="663"/>
      <c r="T1380" s="663"/>
      <c r="U1380" s="663"/>
      <c r="V1380" s="663"/>
      <c r="W1380" s="663"/>
      <c r="X1380" s="663"/>
      <c r="Y1380" s="663"/>
      <c r="Z1380" s="663"/>
    </row>
    <row r="1381" spans="9:26">
      <c r="I1381" s="663"/>
      <c r="J1381" s="663"/>
      <c r="K1381" s="663"/>
      <c r="L1381" s="663"/>
      <c r="M1381" s="663"/>
      <c r="N1381" s="663"/>
      <c r="O1381" s="663"/>
      <c r="P1381" s="663"/>
      <c r="Q1381" s="663"/>
      <c r="R1381" s="663"/>
      <c r="S1381" s="663"/>
      <c r="T1381" s="663"/>
      <c r="U1381" s="663"/>
      <c r="V1381" s="663"/>
      <c r="W1381" s="663"/>
      <c r="X1381" s="663"/>
      <c r="Y1381" s="663"/>
      <c r="Z1381" s="663"/>
    </row>
    <row r="1382" spans="9:26">
      <c r="I1382" s="663"/>
      <c r="J1382" s="663"/>
      <c r="K1382" s="663"/>
      <c r="L1382" s="663"/>
      <c r="M1382" s="663"/>
      <c r="N1382" s="663"/>
      <c r="O1382" s="663"/>
      <c r="P1382" s="663"/>
      <c r="Q1382" s="663"/>
      <c r="R1382" s="663"/>
      <c r="S1382" s="663"/>
      <c r="T1382" s="663"/>
      <c r="U1382" s="663"/>
      <c r="V1382" s="663"/>
      <c r="W1382" s="663"/>
      <c r="X1382" s="663"/>
      <c r="Y1382" s="663"/>
      <c r="Z1382" s="663"/>
    </row>
    <row r="1383" spans="9:26">
      <c r="I1383" s="663"/>
      <c r="J1383" s="663"/>
      <c r="K1383" s="663"/>
      <c r="L1383" s="663"/>
      <c r="M1383" s="663"/>
      <c r="N1383" s="663"/>
      <c r="O1383" s="663"/>
      <c r="P1383" s="663"/>
      <c r="Q1383" s="663"/>
      <c r="R1383" s="663"/>
      <c r="S1383" s="663"/>
      <c r="T1383" s="663"/>
      <c r="U1383" s="663"/>
      <c r="V1383" s="663"/>
      <c r="W1383" s="663"/>
      <c r="X1383" s="663"/>
      <c r="Y1383" s="663"/>
      <c r="Z1383" s="663"/>
    </row>
    <row r="1384" spans="9:26">
      <c r="I1384" s="663"/>
      <c r="J1384" s="663"/>
      <c r="K1384" s="663"/>
      <c r="L1384" s="663"/>
      <c r="M1384" s="663"/>
      <c r="N1384" s="663"/>
      <c r="O1384" s="663"/>
      <c r="P1384" s="663"/>
      <c r="Q1384" s="663"/>
      <c r="R1384" s="663"/>
      <c r="S1384" s="663"/>
      <c r="T1384" s="663"/>
      <c r="U1384" s="663"/>
      <c r="V1384" s="663"/>
      <c r="W1384" s="663"/>
      <c r="X1384" s="663"/>
      <c r="Y1384" s="663"/>
      <c r="Z1384" s="663"/>
    </row>
    <row r="1385" spans="9:26">
      <c r="I1385" s="663"/>
      <c r="J1385" s="663"/>
      <c r="K1385" s="663"/>
      <c r="L1385" s="663"/>
      <c r="M1385" s="663"/>
      <c r="N1385" s="663"/>
      <c r="O1385" s="663"/>
      <c r="P1385" s="663"/>
      <c r="Q1385" s="663"/>
      <c r="R1385" s="663"/>
      <c r="S1385" s="663"/>
      <c r="T1385" s="663"/>
      <c r="U1385" s="663"/>
      <c r="V1385" s="663"/>
      <c r="W1385" s="663"/>
      <c r="X1385" s="663"/>
      <c r="Y1385" s="663"/>
      <c r="Z1385" s="663"/>
    </row>
    <row r="1386" spans="9:26">
      <c r="I1386" s="663"/>
      <c r="J1386" s="663"/>
      <c r="K1386" s="663"/>
      <c r="L1386" s="663"/>
      <c r="M1386" s="663"/>
      <c r="N1386" s="663"/>
      <c r="O1386" s="663"/>
      <c r="P1386" s="663"/>
      <c r="Q1386" s="663"/>
      <c r="R1386" s="663"/>
      <c r="S1386" s="663"/>
      <c r="T1386" s="663"/>
      <c r="U1386" s="663"/>
      <c r="V1386" s="663"/>
      <c r="W1386" s="663"/>
      <c r="X1386" s="663"/>
      <c r="Y1386" s="663"/>
      <c r="Z1386" s="663"/>
    </row>
    <row r="1387" spans="9:26">
      <c r="I1387" s="663"/>
      <c r="J1387" s="663"/>
      <c r="K1387" s="663"/>
      <c r="L1387" s="663"/>
      <c r="M1387" s="663"/>
      <c r="N1387" s="663"/>
      <c r="O1387" s="663"/>
      <c r="P1387" s="663"/>
      <c r="Q1387" s="663"/>
      <c r="R1387" s="663"/>
      <c r="S1387" s="663"/>
      <c r="T1387" s="663"/>
      <c r="U1387" s="663"/>
      <c r="V1387" s="663"/>
      <c r="W1387" s="663"/>
      <c r="X1387" s="663"/>
      <c r="Y1387" s="663"/>
      <c r="Z1387" s="663"/>
    </row>
    <row r="1388" spans="9:26">
      <c r="I1388" s="663"/>
      <c r="J1388" s="663"/>
      <c r="K1388" s="663"/>
      <c r="L1388" s="663"/>
      <c r="M1388" s="663"/>
      <c r="N1388" s="663"/>
      <c r="O1388" s="663"/>
      <c r="P1388" s="663"/>
      <c r="Q1388" s="663"/>
      <c r="R1388" s="663"/>
      <c r="S1388" s="663"/>
      <c r="T1388" s="663"/>
      <c r="U1388" s="663"/>
      <c r="V1388" s="663"/>
      <c r="W1388" s="663"/>
      <c r="X1388" s="663"/>
      <c r="Y1388" s="663"/>
      <c r="Z1388" s="663"/>
    </row>
    <row r="1389" spans="9:26">
      <c r="I1389" s="663"/>
      <c r="J1389" s="663"/>
      <c r="K1389" s="663"/>
      <c r="L1389" s="663"/>
      <c r="M1389" s="663"/>
      <c r="N1389" s="663"/>
      <c r="O1389" s="663"/>
      <c r="P1389" s="663"/>
      <c r="Q1389" s="663"/>
      <c r="R1389" s="663"/>
      <c r="S1389" s="663"/>
      <c r="T1389" s="663"/>
      <c r="U1389" s="663"/>
      <c r="V1389" s="663"/>
      <c r="W1389" s="663"/>
      <c r="X1389" s="663"/>
      <c r="Y1389" s="663"/>
      <c r="Z1389" s="663"/>
    </row>
    <row r="1390" spans="9:26">
      <c r="I1390" s="663"/>
      <c r="J1390" s="663"/>
      <c r="K1390" s="663"/>
      <c r="L1390" s="663"/>
      <c r="M1390" s="663"/>
      <c r="N1390" s="663"/>
      <c r="O1390" s="663"/>
      <c r="P1390" s="663"/>
      <c r="Q1390" s="663"/>
      <c r="R1390" s="663"/>
      <c r="S1390" s="663"/>
      <c r="T1390" s="663"/>
      <c r="U1390" s="663"/>
      <c r="V1390" s="663"/>
      <c r="W1390" s="663"/>
      <c r="X1390" s="663"/>
      <c r="Y1390" s="663"/>
      <c r="Z1390" s="663"/>
    </row>
    <row r="1391" spans="9:26">
      <c r="I1391" s="663"/>
      <c r="J1391" s="663"/>
      <c r="K1391" s="663"/>
      <c r="L1391" s="663"/>
      <c r="M1391" s="663"/>
      <c r="N1391" s="663"/>
      <c r="O1391" s="663"/>
      <c r="P1391" s="663"/>
      <c r="Q1391" s="663"/>
      <c r="R1391" s="663"/>
      <c r="S1391" s="663"/>
      <c r="T1391" s="663"/>
      <c r="U1391" s="663"/>
      <c r="V1391" s="663"/>
      <c r="W1391" s="663"/>
      <c r="X1391" s="663"/>
      <c r="Y1391" s="663"/>
      <c r="Z1391" s="663"/>
    </row>
    <row r="1392" spans="9:26">
      <c r="I1392" s="663"/>
      <c r="J1392" s="663"/>
      <c r="K1392" s="663"/>
      <c r="L1392" s="663"/>
      <c r="M1392" s="663"/>
      <c r="N1392" s="663"/>
      <c r="O1392" s="663"/>
      <c r="P1392" s="663"/>
      <c r="Q1392" s="663"/>
      <c r="R1392" s="663"/>
      <c r="S1392" s="663"/>
      <c r="T1392" s="663"/>
      <c r="U1392" s="663"/>
      <c r="V1392" s="663"/>
      <c r="W1392" s="663"/>
      <c r="X1392" s="663"/>
      <c r="Y1392" s="663"/>
      <c r="Z1392" s="663"/>
    </row>
    <row r="1393" spans="9:26">
      <c r="I1393" s="663"/>
      <c r="J1393" s="663"/>
      <c r="K1393" s="663"/>
      <c r="L1393" s="663"/>
      <c r="M1393" s="663"/>
      <c r="N1393" s="663"/>
      <c r="O1393" s="663"/>
      <c r="P1393" s="663"/>
      <c r="Q1393" s="663"/>
      <c r="R1393" s="663"/>
      <c r="S1393" s="663"/>
      <c r="T1393" s="663"/>
      <c r="U1393" s="663"/>
      <c r="V1393" s="663"/>
      <c r="W1393" s="663"/>
      <c r="X1393" s="663"/>
      <c r="Y1393" s="663"/>
      <c r="Z1393" s="663"/>
    </row>
    <row r="1394" spans="9:26">
      <c r="I1394" s="663"/>
      <c r="J1394" s="663"/>
      <c r="K1394" s="663"/>
      <c r="L1394" s="663"/>
      <c r="M1394" s="663"/>
      <c r="N1394" s="663"/>
      <c r="O1394" s="663"/>
      <c r="P1394" s="663"/>
      <c r="Q1394" s="663"/>
      <c r="R1394" s="663"/>
      <c r="S1394" s="663"/>
      <c r="T1394" s="663"/>
      <c r="U1394" s="663"/>
      <c r="V1394" s="663"/>
      <c r="W1394" s="663"/>
      <c r="X1394" s="663"/>
      <c r="Y1394" s="663"/>
      <c r="Z1394" s="663"/>
    </row>
    <row r="1395" spans="9:26">
      <c r="I1395" s="663"/>
      <c r="J1395" s="663"/>
      <c r="K1395" s="663"/>
      <c r="L1395" s="663"/>
      <c r="M1395" s="663"/>
      <c r="N1395" s="663"/>
      <c r="O1395" s="663"/>
      <c r="P1395" s="663"/>
      <c r="Q1395" s="663"/>
      <c r="R1395" s="663"/>
      <c r="S1395" s="663"/>
      <c r="T1395" s="663"/>
      <c r="U1395" s="663"/>
      <c r="V1395" s="663"/>
      <c r="W1395" s="663"/>
      <c r="X1395" s="663"/>
      <c r="Y1395" s="663"/>
      <c r="Z1395" s="663"/>
    </row>
    <row r="1396" spans="9:26">
      <c r="I1396" s="663"/>
      <c r="J1396" s="663"/>
      <c r="K1396" s="663"/>
      <c r="L1396" s="663"/>
      <c r="M1396" s="663"/>
      <c r="N1396" s="663"/>
      <c r="O1396" s="663"/>
      <c r="P1396" s="663"/>
      <c r="Q1396" s="663"/>
      <c r="R1396" s="663"/>
      <c r="S1396" s="663"/>
      <c r="T1396" s="663"/>
      <c r="U1396" s="663"/>
      <c r="V1396" s="663"/>
      <c r="W1396" s="663"/>
      <c r="X1396" s="663"/>
      <c r="Y1396" s="663"/>
      <c r="Z1396" s="663"/>
    </row>
    <row r="1397" spans="9:26">
      <c r="I1397" s="663"/>
      <c r="J1397" s="663"/>
      <c r="K1397" s="663"/>
      <c r="L1397" s="663"/>
      <c r="M1397" s="663"/>
      <c r="N1397" s="663"/>
      <c r="O1397" s="663"/>
      <c r="P1397" s="663"/>
      <c r="Q1397" s="663"/>
      <c r="R1397" s="663"/>
      <c r="S1397" s="663"/>
      <c r="T1397" s="663"/>
      <c r="U1397" s="663"/>
      <c r="V1397" s="663"/>
      <c r="W1397" s="663"/>
      <c r="X1397" s="663"/>
      <c r="Y1397" s="663"/>
      <c r="Z1397" s="663"/>
    </row>
    <row r="1398" spans="9:26">
      <c r="I1398" s="663"/>
      <c r="J1398" s="663"/>
      <c r="K1398" s="663"/>
      <c r="L1398" s="663"/>
      <c r="M1398" s="663"/>
      <c r="N1398" s="663"/>
      <c r="O1398" s="663"/>
      <c r="P1398" s="663"/>
      <c r="Q1398" s="663"/>
      <c r="R1398" s="663"/>
      <c r="S1398" s="663"/>
      <c r="T1398" s="663"/>
      <c r="U1398" s="663"/>
      <c r="V1398" s="663"/>
      <c r="W1398" s="663"/>
      <c r="X1398" s="663"/>
      <c r="Y1398" s="663"/>
      <c r="Z1398" s="663"/>
    </row>
    <row r="1399" spans="9:26">
      <c r="I1399" s="663"/>
      <c r="J1399" s="663"/>
      <c r="K1399" s="663"/>
      <c r="L1399" s="663"/>
      <c r="M1399" s="663"/>
      <c r="N1399" s="663"/>
      <c r="O1399" s="663"/>
      <c r="P1399" s="663"/>
      <c r="Q1399" s="663"/>
      <c r="R1399" s="663"/>
      <c r="S1399" s="663"/>
      <c r="T1399" s="663"/>
      <c r="U1399" s="663"/>
      <c r="V1399" s="663"/>
      <c r="W1399" s="663"/>
      <c r="X1399" s="663"/>
      <c r="Y1399" s="663"/>
      <c r="Z1399" s="663"/>
    </row>
    <row r="1400" spans="9:26">
      <c r="I1400" s="663"/>
      <c r="J1400" s="663"/>
      <c r="K1400" s="663"/>
      <c r="L1400" s="663"/>
      <c r="M1400" s="663"/>
      <c r="N1400" s="663"/>
      <c r="O1400" s="663"/>
      <c r="P1400" s="663"/>
      <c r="Q1400" s="663"/>
      <c r="R1400" s="663"/>
      <c r="S1400" s="663"/>
      <c r="T1400" s="663"/>
      <c r="U1400" s="663"/>
      <c r="V1400" s="663"/>
      <c r="W1400" s="663"/>
      <c r="X1400" s="663"/>
      <c r="Y1400" s="663"/>
      <c r="Z1400" s="663"/>
    </row>
    <row r="1401" spans="9:26">
      <c r="I1401" s="663"/>
      <c r="J1401" s="663"/>
      <c r="K1401" s="663"/>
      <c r="L1401" s="663"/>
      <c r="M1401" s="663"/>
      <c r="N1401" s="663"/>
      <c r="O1401" s="663"/>
      <c r="P1401" s="663"/>
      <c r="Q1401" s="663"/>
      <c r="R1401" s="663"/>
      <c r="S1401" s="663"/>
      <c r="T1401" s="663"/>
      <c r="U1401" s="663"/>
      <c r="V1401" s="663"/>
      <c r="W1401" s="663"/>
      <c r="X1401" s="663"/>
      <c r="Y1401" s="663"/>
      <c r="Z1401" s="663"/>
    </row>
    <row r="1402" spans="9:26">
      <c r="I1402" s="663"/>
      <c r="J1402" s="663"/>
      <c r="K1402" s="663"/>
      <c r="L1402" s="663"/>
      <c r="M1402" s="663"/>
      <c r="N1402" s="663"/>
      <c r="O1402" s="663"/>
      <c r="P1402" s="663"/>
      <c r="Q1402" s="663"/>
      <c r="R1402" s="663"/>
      <c r="S1402" s="663"/>
      <c r="T1402" s="663"/>
      <c r="U1402" s="663"/>
      <c r="V1402" s="663"/>
      <c r="W1402" s="663"/>
      <c r="X1402" s="663"/>
      <c r="Y1402" s="663"/>
      <c r="Z1402" s="663"/>
    </row>
    <row r="1403" spans="9:26">
      <c r="I1403" s="663"/>
      <c r="J1403" s="663"/>
      <c r="K1403" s="663"/>
      <c r="L1403" s="663"/>
      <c r="M1403" s="663"/>
      <c r="N1403" s="663"/>
      <c r="O1403" s="663"/>
      <c r="P1403" s="663"/>
      <c r="Q1403" s="663"/>
      <c r="R1403" s="663"/>
      <c r="S1403" s="663"/>
      <c r="T1403" s="663"/>
      <c r="U1403" s="663"/>
      <c r="V1403" s="663"/>
      <c r="W1403" s="663"/>
      <c r="X1403" s="663"/>
      <c r="Y1403" s="663"/>
      <c r="Z1403" s="663"/>
    </row>
    <row r="1404" spans="9:26">
      <c r="I1404" s="663"/>
      <c r="J1404" s="663"/>
      <c r="K1404" s="663"/>
      <c r="L1404" s="663"/>
      <c r="M1404" s="663"/>
      <c r="N1404" s="663"/>
      <c r="O1404" s="663"/>
      <c r="P1404" s="663"/>
      <c r="Q1404" s="663"/>
      <c r="R1404" s="663"/>
      <c r="S1404" s="663"/>
      <c r="T1404" s="663"/>
      <c r="U1404" s="663"/>
      <c r="V1404" s="663"/>
      <c r="W1404" s="663"/>
      <c r="X1404" s="663"/>
      <c r="Y1404" s="663"/>
      <c r="Z1404" s="663"/>
    </row>
    <row r="1405" spans="9:26">
      <c r="I1405" s="663"/>
      <c r="J1405" s="663"/>
      <c r="K1405" s="663"/>
      <c r="L1405" s="663"/>
      <c r="M1405" s="663"/>
      <c r="N1405" s="663"/>
      <c r="O1405" s="663"/>
      <c r="P1405" s="663"/>
      <c r="Q1405" s="663"/>
      <c r="R1405" s="663"/>
      <c r="S1405" s="663"/>
      <c r="T1405" s="663"/>
      <c r="U1405" s="663"/>
      <c r="V1405" s="663"/>
      <c r="W1405" s="663"/>
      <c r="X1405" s="663"/>
      <c r="Y1405" s="663"/>
      <c r="Z1405" s="663"/>
    </row>
    <row r="1406" spans="9:26">
      <c r="I1406" s="663"/>
      <c r="J1406" s="663"/>
      <c r="K1406" s="663"/>
      <c r="L1406" s="663"/>
      <c r="M1406" s="663"/>
      <c r="N1406" s="663"/>
      <c r="O1406" s="663"/>
      <c r="P1406" s="663"/>
      <c r="Q1406" s="663"/>
      <c r="R1406" s="663"/>
      <c r="S1406" s="663"/>
      <c r="T1406" s="663"/>
      <c r="U1406" s="663"/>
      <c r="V1406" s="663"/>
      <c r="W1406" s="663"/>
      <c r="X1406" s="663"/>
      <c r="Y1406" s="663"/>
      <c r="Z1406" s="663"/>
    </row>
    <row r="1407" spans="9:26">
      <c r="I1407" s="663"/>
      <c r="J1407" s="663"/>
      <c r="K1407" s="663"/>
      <c r="L1407" s="663"/>
      <c r="M1407" s="663"/>
      <c r="N1407" s="663"/>
      <c r="O1407" s="663"/>
      <c r="P1407" s="663"/>
      <c r="Q1407" s="663"/>
      <c r="R1407" s="663"/>
      <c r="S1407" s="663"/>
      <c r="T1407" s="663"/>
      <c r="U1407" s="663"/>
      <c r="V1407" s="663"/>
      <c r="W1407" s="663"/>
      <c r="X1407" s="663"/>
      <c r="Y1407" s="663"/>
      <c r="Z1407" s="663"/>
    </row>
    <row r="1408" spans="9:26">
      <c r="I1408" s="663"/>
      <c r="J1408" s="663"/>
      <c r="K1408" s="663"/>
      <c r="L1408" s="663"/>
      <c r="M1408" s="663"/>
      <c r="N1408" s="663"/>
      <c r="O1408" s="663"/>
      <c r="P1408" s="663"/>
      <c r="Q1408" s="663"/>
      <c r="R1408" s="663"/>
      <c r="S1408" s="663"/>
      <c r="T1408" s="663"/>
      <c r="U1408" s="663"/>
      <c r="V1408" s="663"/>
      <c r="W1408" s="663"/>
      <c r="X1408" s="663"/>
      <c r="Y1408" s="663"/>
      <c r="Z1408" s="663"/>
    </row>
    <row r="1409" spans="9:26">
      <c r="I1409" s="663"/>
      <c r="J1409" s="663"/>
      <c r="K1409" s="663"/>
      <c r="L1409" s="663"/>
      <c r="M1409" s="663"/>
      <c r="N1409" s="663"/>
      <c r="O1409" s="663"/>
      <c r="P1409" s="663"/>
      <c r="Q1409" s="663"/>
      <c r="R1409" s="663"/>
      <c r="S1409" s="663"/>
      <c r="T1409" s="663"/>
      <c r="U1409" s="663"/>
      <c r="V1409" s="663"/>
      <c r="W1409" s="663"/>
      <c r="X1409" s="663"/>
      <c r="Y1409" s="663"/>
      <c r="Z1409" s="663"/>
    </row>
    <row r="1410" spans="9:26">
      <c r="I1410" s="663"/>
      <c r="J1410" s="663"/>
      <c r="K1410" s="663"/>
      <c r="L1410" s="663"/>
      <c r="M1410" s="663"/>
      <c r="N1410" s="663"/>
      <c r="O1410" s="663"/>
      <c r="P1410" s="663"/>
      <c r="Q1410" s="663"/>
      <c r="R1410" s="663"/>
      <c r="S1410" s="663"/>
      <c r="T1410" s="663"/>
      <c r="U1410" s="663"/>
      <c r="V1410" s="663"/>
      <c r="W1410" s="663"/>
      <c r="X1410" s="663"/>
      <c r="Y1410" s="663"/>
      <c r="Z1410" s="663"/>
    </row>
    <row r="1411" spans="9:26">
      <c r="I1411" s="663"/>
      <c r="J1411" s="663"/>
      <c r="K1411" s="663"/>
      <c r="L1411" s="663"/>
      <c r="M1411" s="663"/>
      <c r="N1411" s="663"/>
      <c r="O1411" s="663"/>
      <c r="P1411" s="663"/>
      <c r="Q1411" s="663"/>
      <c r="R1411" s="663"/>
      <c r="S1411" s="663"/>
      <c r="T1411" s="663"/>
      <c r="U1411" s="663"/>
      <c r="V1411" s="663"/>
      <c r="W1411" s="663"/>
      <c r="X1411" s="663"/>
      <c r="Y1411" s="663"/>
      <c r="Z1411" s="663"/>
    </row>
    <row r="1412" spans="9:26">
      <c r="I1412" s="663"/>
      <c r="J1412" s="663"/>
      <c r="K1412" s="663"/>
      <c r="L1412" s="663"/>
      <c r="M1412" s="663"/>
      <c r="N1412" s="663"/>
      <c r="O1412" s="663"/>
      <c r="P1412" s="663"/>
      <c r="Q1412" s="663"/>
      <c r="R1412" s="663"/>
      <c r="S1412" s="663"/>
      <c r="T1412" s="663"/>
      <c r="U1412" s="663"/>
      <c r="V1412" s="663"/>
      <c r="W1412" s="663"/>
      <c r="X1412" s="663"/>
      <c r="Y1412" s="663"/>
      <c r="Z1412" s="663"/>
    </row>
    <row r="1413" spans="9:26">
      <c r="I1413" s="663"/>
      <c r="J1413" s="663"/>
      <c r="K1413" s="663"/>
      <c r="L1413" s="663"/>
      <c r="M1413" s="663"/>
      <c r="N1413" s="663"/>
      <c r="O1413" s="663"/>
      <c r="P1413" s="663"/>
      <c r="Q1413" s="663"/>
      <c r="R1413" s="663"/>
      <c r="S1413" s="663"/>
      <c r="T1413" s="663"/>
      <c r="U1413" s="663"/>
      <c r="V1413" s="663"/>
      <c r="W1413" s="663"/>
      <c r="X1413" s="663"/>
      <c r="Y1413" s="663"/>
      <c r="Z1413" s="663"/>
    </row>
    <row r="1414" spans="9:26">
      <c r="I1414" s="663"/>
      <c r="J1414" s="663"/>
      <c r="K1414" s="663"/>
      <c r="L1414" s="663"/>
      <c r="M1414" s="663"/>
      <c r="N1414" s="663"/>
      <c r="O1414" s="663"/>
      <c r="P1414" s="663"/>
      <c r="Q1414" s="663"/>
      <c r="R1414" s="663"/>
      <c r="S1414" s="663"/>
      <c r="T1414" s="663"/>
      <c r="U1414" s="663"/>
      <c r="V1414" s="663"/>
      <c r="W1414" s="663"/>
      <c r="X1414" s="663"/>
      <c r="Y1414" s="663"/>
      <c r="Z1414" s="663"/>
    </row>
    <row r="1415" spans="9:26">
      <c r="I1415" s="663"/>
      <c r="J1415" s="663"/>
      <c r="K1415" s="663"/>
      <c r="L1415" s="663"/>
      <c r="M1415" s="663"/>
      <c r="N1415" s="663"/>
      <c r="O1415" s="663"/>
      <c r="P1415" s="663"/>
      <c r="Q1415" s="663"/>
      <c r="R1415" s="663"/>
      <c r="S1415" s="663"/>
      <c r="T1415" s="663"/>
      <c r="U1415" s="663"/>
      <c r="V1415" s="663"/>
      <c r="W1415" s="663"/>
      <c r="X1415" s="663"/>
      <c r="Y1415" s="663"/>
      <c r="Z1415" s="663"/>
    </row>
    <row r="1416" spans="9:26">
      <c r="I1416" s="663"/>
      <c r="J1416" s="663"/>
      <c r="K1416" s="663"/>
      <c r="L1416" s="663"/>
      <c r="M1416" s="663"/>
      <c r="N1416" s="663"/>
      <c r="O1416" s="663"/>
      <c r="P1416" s="663"/>
      <c r="Q1416" s="663"/>
      <c r="R1416" s="663"/>
      <c r="S1416" s="663"/>
      <c r="T1416" s="663"/>
      <c r="U1416" s="663"/>
      <c r="V1416" s="663"/>
      <c r="W1416" s="663"/>
      <c r="X1416" s="663"/>
      <c r="Y1416" s="663"/>
      <c r="Z1416" s="663"/>
    </row>
    <row r="1417" spans="9:26">
      <c r="I1417" s="663"/>
      <c r="J1417" s="663"/>
      <c r="K1417" s="663"/>
      <c r="L1417" s="663"/>
      <c r="M1417" s="663"/>
      <c r="N1417" s="663"/>
      <c r="O1417" s="663"/>
      <c r="P1417" s="663"/>
      <c r="Q1417" s="663"/>
      <c r="R1417" s="663"/>
      <c r="S1417" s="663"/>
      <c r="T1417" s="663"/>
      <c r="U1417" s="663"/>
      <c r="V1417" s="663"/>
      <c r="W1417" s="663"/>
      <c r="X1417" s="663"/>
      <c r="Y1417" s="663"/>
      <c r="Z1417" s="663"/>
    </row>
    <row r="1418" spans="9:26">
      <c r="I1418" s="663"/>
      <c r="J1418" s="663"/>
      <c r="K1418" s="663"/>
      <c r="L1418" s="663"/>
      <c r="M1418" s="663"/>
      <c r="N1418" s="663"/>
      <c r="O1418" s="663"/>
      <c r="P1418" s="663"/>
      <c r="Q1418" s="663"/>
      <c r="R1418" s="663"/>
      <c r="S1418" s="663"/>
      <c r="T1418" s="663"/>
      <c r="U1418" s="663"/>
      <c r="V1418" s="663"/>
      <c r="W1418" s="663"/>
      <c r="X1418" s="663"/>
      <c r="Y1418" s="663"/>
      <c r="Z1418" s="663"/>
    </row>
    <row r="1419" spans="9:26">
      <c r="I1419" s="663"/>
      <c r="J1419" s="663"/>
      <c r="K1419" s="663"/>
      <c r="L1419" s="663"/>
      <c r="M1419" s="663"/>
      <c r="N1419" s="663"/>
      <c r="O1419" s="663"/>
      <c r="P1419" s="663"/>
      <c r="Q1419" s="663"/>
      <c r="R1419" s="663"/>
      <c r="S1419" s="663"/>
      <c r="T1419" s="663"/>
      <c r="U1419" s="663"/>
      <c r="V1419" s="663"/>
      <c r="W1419" s="663"/>
      <c r="X1419" s="663"/>
      <c r="Y1419" s="663"/>
      <c r="Z1419" s="663"/>
    </row>
    <row r="1420" spans="9:26">
      <c r="I1420" s="663"/>
      <c r="J1420" s="663"/>
      <c r="K1420" s="663"/>
      <c r="L1420" s="663"/>
      <c r="M1420" s="663"/>
      <c r="N1420" s="663"/>
      <c r="O1420" s="663"/>
      <c r="P1420" s="663"/>
      <c r="Q1420" s="663"/>
      <c r="R1420" s="663"/>
      <c r="S1420" s="663"/>
      <c r="T1420" s="663"/>
      <c r="U1420" s="663"/>
      <c r="V1420" s="663"/>
      <c r="W1420" s="663"/>
      <c r="X1420" s="663"/>
      <c r="Y1420" s="663"/>
      <c r="Z1420" s="663"/>
    </row>
    <row r="1421" spans="9:26">
      <c r="I1421" s="663"/>
      <c r="J1421" s="663"/>
      <c r="K1421" s="663"/>
      <c r="L1421" s="663"/>
      <c r="M1421" s="663"/>
      <c r="N1421" s="663"/>
      <c r="O1421" s="663"/>
      <c r="P1421" s="663"/>
      <c r="Q1421" s="663"/>
      <c r="R1421" s="663"/>
      <c r="S1421" s="663"/>
      <c r="T1421" s="663"/>
      <c r="U1421" s="663"/>
      <c r="V1421" s="663"/>
      <c r="W1421" s="663"/>
      <c r="X1421" s="663"/>
      <c r="Y1421" s="663"/>
      <c r="Z1421" s="663"/>
    </row>
    <row r="1422" spans="9:26">
      <c r="I1422" s="663"/>
      <c r="J1422" s="663"/>
      <c r="K1422" s="663"/>
      <c r="L1422" s="663"/>
      <c r="M1422" s="663"/>
      <c r="N1422" s="663"/>
      <c r="O1422" s="663"/>
      <c r="P1422" s="663"/>
      <c r="Q1422" s="663"/>
      <c r="R1422" s="663"/>
      <c r="S1422" s="663"/>
      <c r="T1422" s="663"/>
      <c r="U1422" s="663"/>
      <c r="V1422" s="663"/>
      <c r="W1422" s="663"/>
      <c r="X1422" s="663"/>
      <c r="Y1422" s="663"/>
      <c r="Z1422" s="663"/>
    </row>
    <row r="1423" spans="9:26">
      <c r="I1423" s="663"/>
      <c r="J1423" s="663"/>
      <c r="K1423" s="663"/>
      <c r="L1423" s="663"/>
      <c r="M1423" s="663"/>
      <c r="N1423" s="663"/>
      <c r="O1423" s="663"/>
      <c r="P1423" s="663"/>
      <c r="Q1423" s="663"/>
      <c r="R1423" s="663"/>
      <c r="S1423" s="663"/>
      <c r="T1423" s="663"/>
      <c r="U1423" s="663"/>
      <c r="V1423" s="663"/>
      <c r="W1423" s="663"/>
      <c r="X1423" s="663"/>
      <c r="Y1423" s="663"/>
      <c r="Z1423" s="663"/>
    </row>
    <row r="1424" spans="9:26">
      <c r="I1424" s="663"/>
      <c r="J1424" s="663"/>
      <c r="K1424" s="663"/>
      <c r="L1424" s="663"/>
      <c r="M1424" s="663"/>
      <c r="N1424" s="663"/>
      <c r="O1424" s="663"/>
      <c r="P1424" s="663"/>
      <c r="Q1424" s="663"/>
      <c r="R1424" s="663"/>
      <c r="S1424" s="663"/>
      <c r="T1424" s="663"/>
      <c r="U1424" s="663"/>
      <c r="V1424" s="663"/>
      <c r="W1424" s="663"/>
      <c r="X1424" s="663"/>
      <c r="Y1424" s="663"/>
      <c r="Z1424" s="663"/>
    </row>
    <row r="1425" spans="9:26">
      <c r="I1425" s="663"/>
      <c r="J1425" s="663"/>
      <c r="K1425" s="663"/>
      <c r="L1425" s="663"/>
      <c r="M1425" s="663"/>
      <c r="N1425" s="663"/>
      <c r="O1425" s="663"/>
      <c r="P1425" s="663"/>
      <c r="Q1425" s="663"/>
      <c r="R1425" s="663"/>
      <c r="S1425" s="663"/>
      <c r="T1425" s="663"/>
      <c r="U1425" s="663"/>
      <c r="V1425" s="663"/>
      <c r="W1425" s="663"/>
      <c r="X1425" s="663"/>
      <c r="Y1425" s="663"/>
      <c r="Z1425" s="663"/>
    </row>
    <row r="1426" spans="9:26">
      <c r="I1426" s="663"/>
      <c r="J1426" s="663"/>
      <c r="K1426" s="663"/>
      <c r="L1426" s="663"/>
      <c r="M1426" s="663"/>
      <c r="N1426" s="663"/>
      <c r="O1426" s="663"/>
      <c r="P1426" s="663"/>
      <c r="Q1426" s="663"/>
      <c r="R1426" s="663"/>
      <c r="S1426" s="663"/>
      <c r="T1426" s="663"/>
      <c r="U1426" s="663"/>
      <c r="V1426" s="663"/>
      <c r="W1426" s="663"/>
      <c r="X1426" s="663"/>
      <c r="Y1426" s="663"/>
      <c r="Z1426" s="663"/>
    </row>
    <row r="1427" spans="9:26">
      <c r="I1427" s="663"/>
      <c r="J1427" s="663"/>
      <c r="K1427" s="663"/>
      <c r="L1427" s="663"/>
      <c r="M1427" s="663"/>
      <c r="N1427" s="663"/>
      <c r="O1427" s="663"/>
      <c r="P1427" s="663"/>
      <c r="Q1427" s="663"/>
      <c r="R1427" s="663"/>
      <c r="S1427" s="663"/>
      <c r="T1427" s="663"/>
      <c r="U1427" s="663"/>
      <c r="V1427" s="663"/>
      <c r="W1427" s="663"/>
      <c r="X1427" s="663"/>
      <c r="Y1427" s="663"/>
      <c r="Z1427" s="663"/>
    </row>
    <row r="1428" spans="9:26">
      <c r="I1428" s="663"/>
      <c r="J1428" s="663"/>
      <c r="K1428" s="663"/>
      <c r="L1428" s="663"/>
      <c r="M1428" s="663"/>
      <c r="N1428" s="663"/>
      <c r="O1428" s="663"/>
      <c r="P1428" s="663"/>
      <c r="Q1428" s="663"/>
      <c r="R1428" s="663"/>
      <c r="S1428" s="663"/>
      <c r="T1428" s="663"/>
      <c r="U1428" s="663"/>
      <c r="V1428" s="663"/>
      <c r="W1428" s="663"/>
      <c r="X1428" s="663"/>
      <c r="Y1428" s="663"/>
      <c r="Z1428" s="663"/>
    </row>
    <row r="1429" spans="9:26">
      <c r="I1429" s="663"/>
      <c r="J1429" s="663"/>
      <c r="K1429" s="663"/>
      <c r="L1429" s="663"/>
      <c r="M1429" s="663"/>
      <c r="N1429" s="663"/>
      <c r="O1429" s="663"/>
      <c r="P1429" s="663"/>
      <c r="Q1429" s="663"/>
      <c r="R1429" s="663"/>
      <c r="S1429" s="663"/>
      <c r="T1429" s="663"/>
      <c r="U1429" s="663"/>
      <c r="V1429" s="663"/>
      <c r="W1429" s="663"/>
      <c r="X1429" s="663"/>
      <c r="Y1429" s="663"/>
      <c r="Z1429" s="663"/>
    </row>
    <row r="1430" spans="9:26">
      <c r="I1430" s="663"/>
      <c r="J1430" s="663"/>
      <c r="K1430" s="663"/>
      <c r="L1430" s="663"/>
      <c r="M1430" s="663"/>
      <c r="N1430" s="663"/>
      <c r="O1430" s="663"/>
      <c r="P1430" s="663"/>
      <c r="Q1430" s="663"/>
      <c r="R1430" s="663"/>
      <c r="S1430" s="663"/>
      <c r="T1430" s="663"/>
      <c r="U1430" s="663"/>
      <c r="V1430" s="663"/>
      <c r="W1430" s="663"/>
      <c r="X1430" s="663"/>
      <c r="Y1430" s="663"/>
      <c r="Z1430" s="663"/>
    </row>
    <row r="1431" spans="9:26">
      <c r="I1431" s="663"/>
      <c r="J1431" s="663"/>
      <c r="K1431" s="663"/>
      <c r="L1431" s="663"/>
      <c r="M1431" s="663"/>
      <c r="N1431" s="663"/>
      <c r="O1431" s="663"/>
      <c r="P1431" s="663"/>
      <c r="Q1431" s="663"/>
      <c r="R1431" s="663"/>
      <c r="S1431" s="663"/>
      <c r="T1431" s="663"/>
      <c r="U1431" s="663"/>
      <c r="V1431" s="663"/>
      <c r="W1431" s="663"/>
      <c r="X1431" s="663"/>
      <c r="Y1431" s="663"/>
      <c r="Z1431" s="663"/>
    </row>
    <row r="1432" spans="9:26">
      <c r="I1432" s="663"/>
      <c r="J1432" s="663"/>
      <c r="K1432" s="663"/>
      <c r="L1432" s="663"/>
      <c r="M1432" s="663"/>
      <c r="N1432" s="663"/>
      <c r="O1432" s="663"/>
      <c r="P1432" s="663"/>
      <c r="Q1432" s="663"/>
      <c r="R1432" s="663"/>
      <c r="S1432" s="663"/>
      <c r="T1432" s="663"/>
      <c r="U1432" s="663"/>
      <c r="V1432" s="663"/>
      <c r="W1432" s="663"/>
      <c r="X1432" s="663"/>
      <c r="Y1432" s="663"/>
      <c r="Z1432" s="663"/>
    </row>
    <row r="1433" spans="9:26">
      <c r="I1433" s="663"/>
      <c r="J1433" s="663"/>
      <c r="K1433" s="663"/>
      <c r="L1433" s="663"/>
      <c r="M1433" s="663"/>
      <c r="N1433" s="663"/>
      <c r="O1433" s="663"/>
      <c r="P1433" s="663"/>
      <c r="Q1433" s="663"/>
      <c r="R1433" s="663"/>
      <c r="S1433" s="663"/>
      <c r="T1433" s="663"/>
      <c r="U1433" s="663"/>
      <c r="V1433" s="663"/>
      <c r="W1433" s="663"/>
      <c r="X1433" s="663"/>
      <c r="Y1433" s="663"/>
      <c r="Z1433" s="663"/>
    </row>
    <row r="1434" spans="9:26">
      <c r="I1434" s="663"/>
      <c r="J1434" s="663"/>
      <c r="K1434" s="663"/>
      <c r="L1434" s="663"/>
      <c r="M1434" s="663"/>
      <c r="N1434" s="663"/>
      <c r="O1434" s="663"/>
      <c r="P1434" s="663"/>
      <c r="Q1434" s="663"/>
      <c r="R1434" s="663"/>
      <c r="S1434" s="663"/>
      <c r="T1434" s="663"/>
      <c r="U1434" s="663"/>
      <c r="V1434" s="663"/>
      <c r="W1434" s="663"/>
      <c r="X1434" s="663"/>
      <c r="Y1434" s="663"/>
      <c r="Z1434" s="663"/>
    </row>
    <row r="1435" spans="9:26">
      <c r="I1435" s="663"/>
      <c r="J1435" s="663"/>
      <c r="K1435" s="663"/>
      <c r="L1435" s="663"/>
      <c r="M1435" s="663"/>
      <c r="N1435" s="663"/>
      <c r="O1435" s="663"/>
      <c r="P1435" s="663"/>
      <c r="Q1435" s="663"/>
      <c r="R1435" s="663"/>
      <c r="S1435" s="663"/>
      <c r="T1435" s="663"/>
      <c r="U1435" s="663"/>
      <c r="V1435" s="663"/>
      <c r="W1435" s="663"/>
      <c r="X1435" s="663"/>
      <c r="Y1435" s="663"/>
      <c r="Z1435" s="663"/>
    </row>
    <row r="1436" spans="9:26">
      <c r="I1436" s="663"/>
      <c r="J1436" s="663"/>
      <c r="K1436" s="663"/>
      <c r="L1436" s="663"/>
      <c r="M1436" s="663"/>
      <c r="N1436" s="663"/>
      <c r="O1436" s="663"/>
      <c r="P1436" s="663"/>
      <c r="Q1436" s="663"/>
      <c r="R1436" s="663"/>
      <c r="S1436" s="663"/>
      <c r="T1436" s="663"/>
      <c r="U1436" s="663"/>
      <c r="V1436" s="663"/>
      <c r="W1436" s="663"/>
      <c r="X1436" s="663"/>
      <c r="Y1436" s="663"/>
      <c r="Z1436" s="663"/>
    </row>
    <row r="1437" spans="9:26">
      <c r="I1437" s="663"/>
      <c r="J1437" s="663"/>
      <c r="K1437" s="663"/>
      <c r="L1437" s="663"/>
      <c r="M1437" s="663"/>
      <c r="N1437" s="663"/>
      <c r="O1437" s="663"/>
      <c r="P1437" s="663"/>
      <c r="Q1437" s="663"/>
      <c r="R1437" s="663"/>
      <c r="S1437" s="663"/>
      <c r="T1437" s="663"/>
      <c r="U1437" s="663"/>
      <c r="V1437" s="663"/>
      <c r="W1437" s="663"/>
      <c r="X1437" s="663"/>
      <c r="Y1437" s="663"/>
      <c r="Z1437" s="663"/>
    </row>
    <row r="1438" spans="9:26">
      <c r="I1438" s="663"/>
      <c r="J1438" s="663"/>
      <c r="K1438" s="663"/>
      <c r="L1438" s="663"/>
      <c r="M1438" s="663"/>
      <c r="N1438" s="663"/>
      <c r="O1438" s="663"/>
      <c r="P1438" s="663"/>
      <c r="Q1438" s="663"/>
      <c r="R1438" s="663"/>
      <c r="S1438" s="663"/>
      <c r="T1438" s="663"/>
      <c r="U1438" s="663"/>
      <c r="V1438" s="663"/>
      <c r="W1438" s="663"/>
      <c r="X1438" s="663"/>
      <c r="Y1438" s="663"/>
      <c r="Z1438" s="663"/>
    </row>
    <row r="1439" spans="9:26">
      <c r="I1439" s="663"/>
      <c r="J1439" s="663"/>
      <c r="K1439" s="663"/>
      <c r="L1439" s="663"/>
      <c r="M1439" s="663"/>
      <c r="N1439" s="663"/>
      <c r="O1439" s="663"/>
      <c r="P1439" s="663"/>
      <c r="Q1439" s="663"/>
      <c r="R1439" s="663"/>
      <c r="S1439" s="663"/>
      <c r="T1439" s="663"/>
      <c r="U1439" s="663"/>
      <c r="V1439" s="663"/>
      <c r="W1439" s="663"/>
      <c r="X1439" s="663"/>
      <c r="Y1439" s="663"/>
      <c r="Z1439" s="663"/>
    </row>
    <row r="1440" spans="9:26">
      <c r="I1440" s="663"/>
      <c r="J1440" s="663"/>
      <c r="K1440" s="663"/>
      <c r="L1440" s="663"/>
      <c r="M1440" s="663"/>
      <c r="N1440" s="663"/>
      <c r="O1440" s="663"/>
      <c r="P1440" s="663"/>
      <c r="Q1440" s="663"/>
      <c r="R1440" s="663"/>
      <c r="S1440" s="663"/>
      <c r="T1440" s="663"/>
      <c r="U1440" s="663"/>
      <c r="V1440" s="663"/>
      <c r="W1440" s="663"/>
      <c r="X1440" s="663"/>
      <c r="Y1440" s="663"/>
      <c r="Z1440" s="663"/>
    </row>
    <row r="1441" spans="9:26">
      <c r="I1441" s="663"/>
      <c r="J1441" s="663"/>
      <c r="K1441" s="663"/>
      <c r="L1441" s="663"/>
      <c r="M1441" s="663"/>
      <c r="N1441" s="663"/>
      <c r="O1441" s="663"/>
      <c r="P1441" s="663"/>
      <c r="Q1441" s="663"/>
      <c r="R1441" s="663"/>
      <c r="S1441" s="663"/>
      <c r="T1441" s="663"/>
      <c r="U1441" s="663"/>
      <c r="V1441" s="663"/>
      <c r="W1441" s="663"/>
      <c r="X1441" s="663"/>
      <c r="Y1441" s="663"/>
      <c r="Z1441" s="663"/>
    </row>
    <row r="1442" spans="9:26">
      <c r="I1442" s="663"/>
      <c r="J1442" s="663"/>
      <c r="K1442" s="663"/>
      <c r="L1442" s="663"/>
      <c r="M1442" s="663"/>
      <c r="N1442" s="663"/>
      <c r="O1442" s="663"/>
      <c r="P1442" s="663"/>
      <c r="Q1442" s="663"/>
      <c r="R1442" s="663"/>
      <c r="S1442" s="663"/>
      <c r="T1442" s="663"/>
      <c r="U1442" s="663"/>
      <c r="V1442" s="663"/>
      <c r="W1442" s="663"/>
      <c r="X1442" s="663"/>
      <c r="Y1442" s="663"/>
      <c r="Z1442" s="663"/>
    </row>
    <row r="1443" spans="9:26">
      <c r="I1443" s="663"/>
      <c r="J1443" s="663"/>
      <c r="K1443" s="663"/>
      <c r="L1443" s="663"/>
      <c r="M1443" s="663"/>
      <c r="N1443" s="663"/>
      <c r="O1443" s="663"/>
      <c r="P1443" s="663"/>
      <c r="Q1443" s="663"/>
      <c r="R1443" s="663"/>
      <c r="S1443" s="663"/>
      <c r="T1443" s="663"/>
      <c r="U1443" s="663"/>
      <c r="V1443" s="663"/>
      <c r="W1443" s="663"/>
      <c r="X1443" s="663"/>
      <c r="Y1443" s="663"/>
      <c r="Z1443" s="663"/>
    </row>
    <row r="1444" spans="9:26">
      <c r="I1444" s="663"/>
      <c r="J1444" s="663"/>
      <c r="K1444" s="663"/>
      <c r="L1444" s="663"/>
      <c r="M1444" s="663"/>
      <c r="N1444" s="663"/>
      <c r="O1444" s="663"/>
      <c r="P1444" s="663"/>
      <c r="Q1444" s="663"/>
      <c r="R1444" s="663"/>
      <c r="S1444" s="663"/>
      <c r="T1444" s="663"/>
      <c r="U1444" s="663"/>
      <c r="V1444" s="663"/>
      <c r="W1444" s="663"/>
      <c r="X1444" s="663"/>
      <c r="Y1444" s="663"/>
      <c r="Z1444" s="663"/>
    </row>
    <row r="1445" spans="9:26">
      <c r="I1445" s="663"/>
      <c r="J1445" s="663"/>
      <c r="K1445" s="663"/>
      <c r="L1445" s="663"/>
      <c r="M1445" s="663"/>
      <c r="N1445" s="663"/>
      <c r="O1445" s="663"/>
      <c r="P1445" s="663"/>
      <c r="Q1445" s="663"/>
      <c r="R1445" s="663"/>
      <c r="S1445" s="663"/>
      <c r="T1445" s="663"/>
      <c r="U1445" s="663"/>
      <c r="V1445" s="663"/>
      <c r="W1445" s="663"/>
      <c r="X1445" s="663"/>
      <c r="Y1445" s="663"/>
      <c r="Z1445" s="663"/>
    </row>
    <row r="1446" spans="9:26">
      <c r="I1446" s="663"/>
      <c r="J1446" s="663"/>
      <c r="K1446" s="663"/>
      <c r="L1446" s="663"/>
      <c r="M1446" s="663"/>
      <c r="N1446" s="663"/>
      <c r="O1446" s="663"/>
      <c r="P1446" s="663"/>
      <c r="Q1446" s="663"/>
      <c r="R1446" s="663"/>
      <c r="S1446" s="663"/>
      <c r="T1446" s="663"/>
      <c r="U1446" s="663"/>
      <c r="V1446" s="663"/>
      <c r="W1446" s="663"/>
      <c r="X1446" s="663"/>
      <c r="Y1446" s="663"/>
      <c r="Z1446" s="663"/>
    </row>
    <row r="1447" spans="9:26">
      <c r="I1447" s="663"/>
      <c r="J1447" s="663"/>
      <c r="K1447" s="663"/>
      <c r="L1447" s="663"/>
      <c r="M1447" s="663"/>
      <c r="N1447" s="663"/>
      <c r="O1447" s="663"/>
      <c r="P1447" s="663"/>
      <c r="Q1447" s="663"/>
      <c r="R1447" s="663"/>
      <c r="S1447" s="663"/>
      <c r="T1447" s="663"/>
      <c r="U1447" s="663"/>
      <c r="V1447" s="663"/>
      <c r="W1447" s="663"/>
      <c r="X1447" s="663"/>
      <c r="Y1447" s="663"/>
      <c r="Z1447" s="663"/>
    </row>
    <row r="1448" spans="9:26">
      <c r="I1448" s="663"/>
      <c r="J1448" s="663"/>
      <c r="K1448" s="663"/>
      <c r="L1448" s="663"/>
      <c r="M1448" s="663"/>
      <c r="N1448" s="663"/>
      <c r="O1448" s="663"/>
      <c r="P1448" s="663"/>
      <c r="Q1448" s="663"/>
      <c r="R1448" s="663"/>
      <c r="S1448" s="663"/>
      <c r="T1448" s="663"/>
      <c r="U1448" s="663"/>
      <c r="V1448" s="663"/>
      <c r="W1448" s="663"/>
      <c r="X1448" s="663"/>
      <c r="Y1448" s="663"/>
      <c r="Z1448" s="663"/>
    </row>
    <row r="1449" spans="9:26">
      <c r="I1449" s="663"/>
      <c r="J1449" s="663"/>
      <c r="K1449" s="663"/>
      <c r="L1449" s="663"/>
      <c r="M1449" s="663"/>
      <c r="N1449" s="663"/>
      <c r="O1449" s="663"/>
      <c r="P1449" s="663"/>
      <c r="Q1449" s="663"/>
      <c r="R1449" s="663"/>
      <c r="S1449" s="663"/>
      <c r="T1449" s="663"/>
      <c r="U1449" s="663"/>
      <c r="V1449" s="663"/>
      <c r="W1449" s="663"/>
      <c r="X1449" s="663"/>
      <c r="Y1449" s="663"/>
      <c r="Z1449" s="663"/>
    </row>
    <row r="1450" spans="9:26">
      <c r="I1450" s="663"/>
      <c r="J1450" s="663"/>
      <c r="K1450" s="663"/>
      <c r="L1450" s="663"/>
      <c r="M1450" s="663"/>
      <c r="N1450" s="663"/>
      <c r="O1450" s="663"/>
      <c r="P1450" s="663"/>
      <c r="Q1450" s="663"/>
      <c r="R1450" s="663"/>
      <c r="S1450" s="663"/>
      <c r="T1450" s="663"/>
      <c r="U1450" s="663"/>
      <c r="V1450" s="663"/>
      <c r="W1450" s="663"/>
      <c r="X1450" s="663"/>
      <c r="Y1450" s="663"/>
      <c r="Z1450" s="663"/>
    </row>
    <row r="1451" spans="9:26">
      <c r="I1451" s="663"/>
      <c r="J1451" s="663"/>
      <c r="K1451" s="663"/>
      <c r="L1451" s="663"/>
      <c r="M1451" s="663"/>
      <c r="N1451" s="663"/>
      <c r="O1451" s="663"/>
      <c r="P1451" s="663"/>
      <c r="Q1451" s="663"/>
      <c r="R1451" s="663"/>
      <c r="S1451" s="663"/>
      <c r="T1451" s="663"/>
      <c r="U1451" s="663"/>
      <c r="V1451" s="663"/>
      <c r="W1451" s="663"/>
      <c r="X1451" s="663"/>
      <c r="Y1451" s="663"/>
      <c r="Z1451" s="663"/>
    </row>
    <row r="1452" spans="9:26">
      <c r="I1452" s="663"/>
      <c r="J1452" s="663"/>
      <c r="K1452" s="663"/>
      <c r="L1452" s="663"/>
      <c r="M1452" s="663"/>
      <c r="N1452" s="663"/>
      <c r="O1452" s="663"/>
      <c r="P1452" s="663"/>
      <c r="Q1452" s="663"/>
      <c r="R1452" s="663"/>
      <c r="S1452" s="663"/>
      <c r="T1452" s="663"/>
      <c r="U1452" s="663"/>
      <c r="V1452" s="663"/>
      <c r="W1452" s="663"/>
      <c r="X1452" s="663"/>
      <c r="Y1452" s="663"/>
      <c r="Z1452" s="663"/>
    </row>
    <row r="1453" spans="9:26">
      <c r="I1453" s="663"/>
      <c r="J1453" s="663"/>
      <c r="K1453" s="663"/>
      <c r="L1453" s="663"/>
      <c r="M1453" s="663"/>
      <c r="N1453" s="663"/>
      <c r="O1453" s="663"/>
      <c r="P1453" s="663"/>
      <c r="Q1453" s="663"/>
      <c r="R1453" s="663"/>
      <c r="S1453" s="663"/>
      <c r="T1453" s="663"/>
      <c r="U1453" s="663"/>
      <c r="V1453" s="663"/>
      <c r="W1453" s="663"/>
      <c r="X1453" s="663"/>
      <c r="Y1453" s="663"/>
      <c r="Z1453" s="663"/>
    </row>
    <row r="1454" spans="9:26">
      <c r="I1454" s="663"/>
      <c r="J1454" s="663"/>
      <c r="K1454" s="663"/>
      <c r="L1454" s="663"/>
      <c r="M1454" s="663"/>
      <c r="N1454" s="663"/>
      <c r="O1454" s="663"/>
      <c r="P1454" s="663"/>
      <c r="Q1454" s="663"/>
      <c r="R1454" s="663"/>
      <c r="S1454" s="663"/>
      <c r="T1454" s="663"/>
      <c r="U1454" s="663"/>
      <c r="V1454" s="663"/>
      <c r="W1454" s="663"/>
      <c r="X1454" s="663"/>
      <c r="Y1454" s="663"/>
      <c r="Z1454" s="663"/>
    </row>
    <row r="1455" spans="9:26">
      <c r="I1455" s="663"/>
      <c r="J1455" s="663"/>
      <c r="K1455" s="663"/>
      <c r="L1455" s="663"/>
      <c r="M1455" s="663"/>
      <c r="N1455" s="663"/>
      <c r="O1455" s="663"/>
      <c r="P1455" s="663"/>
      <c r="Q1455" s="663"/>
      <c r="R1455" s="663"/>
      <c r="S1455" s="663"/>
      <c r="T1455" s="663"/>
      <c r="U1455" s="663"/>
      <c r="V1455" s="663"/>
      <c r="W1455" s="663"/>
      <c r="X1455" s="663"/>
      <c r="Y1455" s="663"/>
      <c r="Z1455" s="663"/>
    </row>
    <row r="1456" spans="9:26">
      <c r="I1456" s="663"/>
      <c r="J1456" s="663"/>
      <c r="K1456" s="663"/>
      <c r="L1456" s="663"/>
      <c r="M1456" s="663"/>
      <c r="N1456" s="663"/>
      <c r="O1456" s="663"/>
      <c r="P1456" s="663"/>
      <c r="Q1456" s="663"/>
      <c r="R1456" s="663"/>
      <c r="S1456" s="663"/>
      <c r="T1456" s="663"/>
      <c r="U1456" s="663"/>
      <c r="V1456" s="663"/>
      <c r="W1456" s="663"/>
      <c r="X1456" s="663"/>
      <c r="Y1456" s="663"/>
      <c r="Z1456" s="663"/>
    </row>
    <row r="1457" spans="9:26">
      <c r="I1457" s="663"/>
      <c r="J1457" s="663"/>
      <c r="K1457" s="663"/>
      <c r="L1457" s="663"/>
      <c r="M1457" s="663"/>
      <c r="N1457" s="663"/>
      <c r="O1457" s="663"/>
      <c r="P1457" s="663"/>
      <c r="Q1457" s="663"/>
      <c r="R1457" s="663"/>
      <c r="S1457" s="663"/>
      <c r="T1457" s="663"/>
      <c r="U1457" s="663"/>
      <c r="V1457" s="663"/>
      <c r="W1457" s="663"/>
      <c r="X1457" s="663"/>
      <c r="Y1457" s="663"/>
      <c r="Z1457" s="663"/>
    </row>
    <row r="1458" spans="9:26">
      <c r="I1458" s="663"/>
      <c r="J1458" s="663"/>
      <c r="K1458" s="663"/>
      <c r="L1458" s="663"/>
      <c r="M1458" s="663"/>
      <c r="N1458" s="663"/>
      <c r="O1458" s="663"/>
      <c r="P1458" s="663"/>
      <c r="Q1458" s="663"/>
      <c r="R1458" s="663"/>
      <c r="S1458" s="663"/>
      <c r="T1458" s="663"/>
      <c r="U1458" s="663"/>
      <c r="V1458" s="663"/>
      <c r="W1458" s="663"/>
      <c r="X1458" s="663"/>
      <c r="Y1458" s="663"/>
      <c r="Z1458" s="663"/>
    </row>
    <row r="1459" spans="9:26">
      <c r="I1459" s="663"/>
      <c r="J1459" s="663"/>
      <c r="K1459" s="663"/>
      <c r="L1459" s="663"/>
      <c r="M1459" s="663"/>
      <c r="N1459" s="663"/>
      <c r="O1459" s="663"/>
      <c r="P1459" s="663"/>
      <c r="Q1459" s="663"/>
      <c r="R1459" s="663"/>
      <c r="S1459" s="663"/>
      <c r="T1459" s="663"/>
      <c r="U1459" s="663"/>
      <c r="V1459" s="663"/>
      <c r="W1459" s="663"/>
      <c r="X1459" s="663"/>
      <c r="Y1459" s="663"/>
      <c r="Z1459" s="663"/>
    </row>
    <row r="1460" spans="9:26">
      <c r="I1460" s="663"/>
      <c r="J1460" s="663"/>
      <c r="K1460" s="663"/>
      <c r="L1460" s="663"/>
      <c r="M1460" s="663"/>
      <c r="N1460" s="663"/>
      <c r="O1460" s="663"/>
      <c r="P1460" s="663"/>
      <c r="Q1460" s="663"/>
      <c r="R1460" s="663"/>
      <c r="S1460" s="663"/>
      <c r="T1460" s="663"/>
      <c r="U1460" s="663"/>
      <c r="V1460" s="663"/>
      <c r="W1460" s="663"/>
      <c r="X1460" s="663"/>
      <c r="Y1460" s="663"/>
      <c r="Z1460" s="663"/>
    </row>
    <row r="1461" spans="9:26">
      <c r="I1461" s="663"/>
      <c r="J1461" s="663"/>
      <c r="K1461" s="663"/>
      <c r="L1461" s="663"/>
      <c r="M1461" s="663"/>
      <c r="N1461" s="663"/>
      <c r="O1461" s="663"/>
      <c r="P1461" s="663"/>
      <c r="Q1461" s="663"/>
      <c r="R1461" s="663"/>
      <c r="S1461" s="663"/>
      <c r="T1461" s="663"/>
      <c r="U1461" s="663"/>
      <c r="V1461" s="663"/>
      <c r="W1461" s="663"/>
      <c r="X1461" s="663"/>
      <c r="Y1461" s="663"/>
      <c r="Z1461" s="663"/>
    </row>
    <row r="1462" spans="9:26">
      <c r="I1462" s="663"/>
      <c r="J1462" s="663"/>
      <c r="K1462" s="663"/>
      <c r="L1462" s="663"/>
      <c r="M1462" s="663"/>
      <c r="N1462" s="663"/>
      <c r="O1462" s="663"/>
      <c r="P1462" s="663"/>
      <c r="Q1462" s="663"/>
      <c r="R1462" s="663"/>
      <c r="S1462" s="663"/>
      <c r="T1462" s="663"/>
      <c r="U1462" s="663"/>
      <c r="V1462" s="663"/>
      <c r="W1462" s="663"/>
      <c r="X1462" s="663"/>
      <c r="Y1462" s="663"/>
      <c r="Z1462" s="663"/>
    </row>
    <row r="1463" spans="9:26">
      <c r="I1463" s="663"/>
      <c r="J1463" s="663"/>
      <c r="K1463" s="663"/>
      <c r="L1463" s="663"/>
      <c r="M1463" s="663"/>
      <c r="N1463" s="663"/>
      <c r="O1463" s="663"/>
      <c r="P1463" s="663"/>
      <c r="Q1463" s="663"/>
      <c r="R1463" s="663"/>
      <c r="S1463" s="663"/>
      <c r="T1463" s="663"/>
      <c r="U1463" s="663"/>
      <c r="V1463" s="663"/>
      <c r="W1463" s="663"/>
      <c r="X1463" s="663"/>
      <c r="Y1463" s="663"/>
      <c r="Z1463" s="663"/>
    </row>
    <row r="1464" spans="9:26">
      <c r="I1464" s="663"/>
      <c r="J1464" s="663"/>
      <c r="K1464" s="663"/>
      <c r="L1464" s="663"/>
      <c r="M1464" s="663"/>
      <c r="N1464" s="663"/>
      <c r="O1464" s="663"/>
      <c r="P1464" s="663"/>
      <c r="Q1464" s="663"/>
      <c r="R1464" s="663"/>
      <c r="S1464" s="663"/>
      <c r="T1464" s="663"/>
      <c r="U1464" s="663"/>
      <c r="V1464" s="663"/>
      <c r="W1464" s="663"/>
      <c r="X1464" s="663"/>
      <c r="Y1464" s="663"/>
      <c r="Z1464" s="663"/>
    </row>
    <row r="1465" spans="9:26">
      <c r="I1465" s="663"/>
      <c r="J1465" s="663"/>
      <c r="K1465" s="663"/>
      <c r="L1465" s="663"/>
      <c r="M1465" s="663"/>
      <c r="N1465" s="663"/>
      <c r="O1465" s="663"/>
      <c r="P1465" s="663"/>
      <c r="Q1465" s="663"/>
      <c r="R1465" s="663"/>
      <c r="S1465" s="663"/>
      <c r="T1465" s="663"/>
      <c r="U1465" s="663"/>
      <c r="V1465" s="663"/>
      <c r="W1465" s="663"/>
      <c r="X1465" s="663"/>
      <c r="Y1465" s="663"/>
      <c r="Z1465" s="663"/>
    </row>
    <row r="1466" spans="9:26">
      <c r="I1466" s="663"/>
      <c r="J1466" s="663"/>
      <c r="K1466" s="663"/>
      <c r="L1466" s="663"/>
      <c r="M1466" s="663"/>
      <c r="N1466" s="663"/>
      <c r="O1466" s="663"/>
      <c r="P1466" s="663"/>
      <c r="Q1466" s="663"/>
      <c r="R1466" s="663"/>
      <c r="S1466" s="663"/>
      <c r="T1466" s="663"/>
      <c r="U1466" s="663"/>
      <c r="V1466" s="663"/>
      <c r="W1466" s="663"/>
      <c r="X1466" s="663"/>
      <c r="Y1466" s="663"/>
      <c r="Z1466" s="663"/>
    </row>
    <row r="1467" spans="9:26">
      <c r="I1467" s="663"/>
      <c r="J1467" s="663"/>
      <c r="K1467" s="663"/>
      <c r="L1467" s="663"/>
      <c r="M1467" s="663"/>
      <c r="N1467" s="663"/>
      <c r="O1467" s="663"/>
      <c r="P1467" s="663"/>
      <c r="Q1467" s="663"/>
      <c r="R1467" s="663"/>
      <c r="S1467" s="663"/>
      <c r="T1467" s="663"/>
      <c r="U1467" s="663"/>
      <c r="V1467" s="663"/>
      <c r="W1467" s="663"/>
      <c r="X1467" s="663"/>
      <c r="Y1467" s="663"/>
      <c r="Z1467" s="663"/>
    </row>
    <row r="1468" spans="9:26">
      <c r="I1468" s="663"/>
      <c r="J1468" s="663"/>
      <c r="K1468" s="663"/>
      <c r="L1468" s="663"/>
      <c r="M1468" s="663"/>
      <c r="N1468" s="663"/>
      <c r="O1468" s="663"/>
      <c r="P1468" s="663"/>
      <c r="Q1468" s="663"/>
      <c r="R1468" s="663"/>
      <c r="S1468" s="663"/>
      <c r="T1468" s="663"/>
      <c r="U1468" s="663"/>
      <c r="V1468" s="663"/>
      <c r="W1468" s="663"/>
      <c r="X1468" s="663"/>
      <c r="Y1468" s="663"/>
      <c r="Z1468" s="663"/>
    </row>
    <row r="1469" spans="9:26">
      <c r="I1469" s="663"/>
      <c r="J1469" s="663"/>
      <c r="K1469" s="663"/>
      <c r="L1469" s="663"/>
      <c r="M1469" s="663"/>
      <c r="N1469" s="663"/>
      <c r="O1469" s="663"/>
      <c r="P1469" s="663"/>
      <c r="Q1469" s="663"/>
      <c r="R1469" s="663"/>
      <c r="S1469" s="663"/>
      <c r="T1469" s="663"/>
      <c r="U1469" s="663"/>
      <c r="V1469" s="663"/>
      <c r="W1469" s="663"/>
      <c r="X1469" s="663"/>
      <c r="Y1469" s="663"/>
      <c r="Z1469" s="663"/>
    </row>
    <row r="1470" spans="9:26">
      <c r="I1470" s="663"/>
      <c r="J1470" s="663"/>
      <c r="K1470" s="663"/>
      <c r="L1470" s="663"/>
      <c r="M1470" s="663"/>
      <c r="N1470" s="663"/>
      <c r="O1470" s="663"/>
      <c r="P1470" s="663"/>
      <c r="Q1470" s="663"/>
      <c r="R1470" s="663"/>
      <c r="S1470" s="663"/>
      <c r="T1470" s="663"/>
      <c r="U1470" s="663"/>
      <c r="V1470" s="663"/>
      <c r="W1470" s="663"/>
      <c r="X1470" s="663"/>
      <c r="Y1470" s="663"/>
      <c r="Z1470" s="663"/>
    </row>
    <row r="1471" spans="9:26">
      <c r="I1471" s="663"/>
      <c r="J1471" s="663"/>
      <c r="K1471" s="663"/>
      <c r="L1471" s="663"/>
      <c r="M1471" s="663"/>
      <c r="N1471" s="663"/>
      <c r="O1471" s="663"/>
      <c r="P1471" s="663"/>
      <c r="Q1471" s="663"/>
      <c r="R1471" s="663"/>
      <c r="S1471" s="663"/>
      <c r="T1471" s="663"/>
      <c r="U1471" s="663"/>
      <c r="V1471" s="663"/>
      <c r="W1471" s="663"/>
      <c r="X1471" s="663"/>
      <c r="Y1471" s="663"/>
      <c r="Z1471" s="663"/>
    </row>
    <row r="1472" spans="9:26">
      <c r="I1472" s="663"/>
      <c r="J1472" s="663"/>
      <c r="K1472" s="663"/>
      <c r="L1472" s="663"/>
      <c r="M1472" s="663"/>
      <c r="N1472" s="663"/>
      <c r="O1472" s="663"/>
      <c r="P1472" s="663"/>
      <c r="Q1472" s="663"/>
      <c r="R1472" s="663"/>
      <c r="S1472" s="663"/>
      <c r="T1472" s="663"/>
      <c r="U1472" s="663"/>
      <c r="V1472" s="663"/>
      <c r="W1472" s="663"/>
      <c r="X1472" s="663"/>
      <c r="Y1472" s="663"/>
      <c r="Z1472" s="663"/>
    </row>
    <row r="1473" spans="9:26">
      <c r="I1473" s="663"/>
      <c r="J1473" s="663"/>
      <c r="K1473" s="663"/>
      <c r="L1473" s="663"/>
      <c r="M1473" s="663"/>
      <c r="N1473" s="663"/>
      <c r="O1473" s="663"/>
      <c r="P1473" s="663"/>
      <c r="Q1473" s="663"/>
      <c r="R1473" s="663"/>
      <c r="S1473" s="663"/>
      <c r="T1473" s="663"/>
      <c r="U1473" s="663"/>
      <c r="V1473" s="663"/>
      <c r="W1473" s="663"/>
      <c r="X1473" s="663"/>
      <c r="Y1473" s="663"/>
      <c r="Z1473" s="663"/>
    </row>
    <row r="1474" spans="9:26">
      <c r="I1474" s="663"/>
      <c r="J1474" s="663"/>
      <c r="K1474" s="663"/>
      <c r="L1474" s="663"/>
      <c r="M1474" s="663"/>
      <c r="N1474" s="663"/>
      <c r="O1474" s="663"/>
      <c r="P1474" s="663"/>
      <c r="Q1474" s="663"/>
      <c r="R1474" s="663"/>
      <c r="S1474" s="663"/>
      <c r="T1474" s="663"/>
      <c r="U1474" s="663"/>
      <c r="V1474" s="663"/>
      <c r="W1474" s="663"/>
      <c r="X1474" s="663"/>
      <c r="Y1474" s="663"/>
      <c r="Z1474" s="663"/>
    </row>
    <row r="1475" spans="9:26">
      <c r="I1475" s="663"/>
      <c r="J1475" s="663"/>
      <c r="K1475" s="663"/>
      <c r="L1475" s="663"/>
      <c r="M1475" s="663"/>
      <c r="N1475" s="663"/>
      <c r="O1475" s="663"/>
      <c r="P1475" s="663"/>
      <c r="Q1475" s="663"/>
      <c r="R1475" s="663"/>
      <c r="S1475" s="663"/>
      <c r="T1475" s="663"/>
      <c r="U1475" s="663"/>
      <c r="V1475" s="663"/>
      <c r="W1475" s="663"/>
      <c r="X1475" s="663"/>
      <c r="Y1475" s="663"/>
      <c r="Z1475" s="663"/>
    </row>
    <row r="1476" spans="9:26">
      <c r="I1476" s="663"/>
      <c r="J1476" s="663"/>
      <c r="K1476" s="663"/>
      <c r="L1476" s="663"/>
      <c r="M1476" s="663"/>
      <c r="N1476" s="663"/>
      <c r="O1476" s="663"/>
      <c r="P1476" s="663"/>
      <c r="Q1476" s="663"/>
      <c r="R1476" s="663"/>
      <c r="S1476" s="663"/>
      <c r="T1476" s="663"/>
      <c r="U1476" s="663"/>
      <c r="V1476" s="663"/>
      <c r="W1476" s="663"/>
      <c r="X1476" s="663"/>
      <c r="Y1476" s="663"/>
      <c r="Z1476" s="663"/>
    </row>
    <row r="1477" spans="9:26">
      <c r="I1477" s="663"/>
      <c r="J1477" s="663"/>
      <c r="K1477" s="663"/>
      <c r="L1477" s="663"/>
      <c r="M1477" s="663"/>
      <c r="N1477" s="663"/>
      <c r="O1477" s="663"/>
      <c r="P1477" s="663"/>
      <c r="Q1477" s="663"/>
      <c r="R1477" s="663"/>
      <c r="S1477" s="663"/>
      <c r="T1477" s="663"/>
      <c r="U1477" s="663"/>
      <c r="V1477" s="663"/>
      <c r="W1477" s="663"/>
      <c r="X1477" s="663"/>
      <c r="Y1477" s="663"/>
      <c r="Z1477" s="663"/>
    </row>
    <row r="1478" spans="9:26">
      <c r="I1478" s="663"/>
      <c r="J1478" s="663"/>
      <c r="K1478" s="663"/>
      <c r="L1478" s="663"/>
      <c r="M1478" s="663"/>
      <c r="N1478" s="663"/>
      <c r="O1478" s="663"/>
      <c r="P1478" s="663"/>
      <c r="Q1478" s="663"/>
      <c r="R1478" s="663"/>
      <c r="S1478" s="663"/>
      <c r="T1478" s="663"/>
      <c r="U1478" s="663"/>
      <c r="V1478" s="663"/>
      <c r="W1478" s="663"/>
      <c r="X1478" s="663"/>
      <c r="Y1478" s="663"/>
      <c r="Z1478" s="663"/>
    </row>
    <row r="1479" spans="9:26">
      <c r="I1479" s="663"/>
      <c r="J1479" s="663"/>
      <c r="K1479" s="663"/>
      <c r="L1479" s="663"/>
      <c r="M1479" s="663"/>
      <c r="N1479" s="663"/>
      <c r="O1479" s="663"/>
      <c r="P1479" s="663"/>
      <c r="Q1479" s="663"/>
      <c r="R1479" s="663"/>
      <c r="S1479" s="663"/>
      <c r="T1479" s="663"/>
      <c r="U1479" s="663"/>
      <c r="V1479" s="663"/>
      <c r="W1479" s="663"/>
      <c r="X1479" s="663"/>
      <c r="Y1479" s="663"/>
      <c r="Z1479" s="663"/>
    </row>
    <row r="1480" spans="9:26">
      <c r="I1480" s="663"/>
      <c r="J1480" s="663"/>
      <c r="K1480" s="663"/>
      <c r="L1480" s="663"/>
      <c r="M1480" s="663"/>
      <c r="N1480" s="663"/>
      <c r="O1480" s="663"/>
      <c r="P1480" s="663"/>
      <c r="Q1480" s="663"/>
      <c r="R1480" s="663"/>
      <c r="S1480" s="663"/>
      <c r="T1480" s="663"/>
      <c r="U1480" s="663"/>
      <c r="V1480" s="663"/>
      <c r="W1480" s="663"/>
      <c r="X1480" s="663"/>
      <c r="Y1480" s="663"/>
      <c r="Z1480" s="663"/>
    </row>
    <row r="1481" spans="9:26">
      <c r="I1481" s="663"/>
      <c r="J1481" s="663"/>
      <c r="K1481" s="663"/>
      <c r="L1481" s="663"/>
      <c r="M1481" s="663"/>
      <c r="N1481" s="663"/>
      <c r="O1481" s="663"/>
      <c r="P1481" s="663"/>
      <c r="Q1481" s="663"/>
      <c r="R1481" s="663"/>
      <c r="S1481" s="663"/>
      <c r="T1481" s="663"/>
      <c r="U1481" s="663"/>
      <c r="V1481" s="663"/>
      <c r="W1481" s="663"/>
      <c r="X1481" s="663"/>
      <c r="Y1481" s="663"/>
      <c r="Z1481" s="663"/>
    </row>
    <row r="1482" spans="9:26">
      <c r="I1482" s="663"/>
      <c r="J1482" s="663"/>
      <c r="K1482" s="663"/>
      <c r="L1482" s="663"/>
      <c r="M1482" s="663"/>
      <c r="N1482" s="663"/>
      <c r="O1482" s="663"/>
      <c r="P1482" s="663"/>
      <c r="Q1482" s="663"/>
      <c r="R1482" s="663"/>
      <c r="S1482" s="663"/>
      <c r="T1482" s="663"/>
      <c r="U1482" s="663"/>
      <c r="V1482" s="663"/>
      <c r="W1482" s="663"/>
      <c r="X1482" s="663"/>
      <c r="Y1482" s="663"/>
      <c r="Z1482" s="663"/>
    </row>
    <row r="1483" spans="9:26">
      <c r="I1483" s="663"/>
      <c r="J1483" s="663"/>
      <c r="K1483" s="663"/>
      <c r="L1483" s="663"/>
      <c r="M1483" s="663"/>
      <c r="N1483" s="663"/>
      <c r="O1483" s="663"/>
      <c r="P1483" s="663"/>
      <c r="Q1483" s="663"/>
      <c r="R1483" s="663"/>
      <c r="S1483" s="663"/>
      <c r="T1483" s="663"/>
      <c r="U1483" s="663"/>
      <c r="V1483" s="663"/>
      <c r="W1483" s="663"/>
      <c r="X1483" s="663"/>
      <c r="Y1483" s="663"/>
      <c r="Z1483" s="663"/>
    </row>
    <row r="1484" spans="9:26">
      <c r="I1484" s="663"/>
      <c r="J1484" s="663"/>
      <c r="K1484" s="663"/>
      <c r="L1484" s="663"/>
      <c r="M1484" s="663"/>
      <c r="N1484" s="663"/>
      <c r="O1484" s="663"/>
      <c r="P1484" s="663"/>
      <c r="Q1484" s="663"/>
      <c r="R1484" s="663"/>
      <c r="S1484" s="663"/>
      <c r="T1484" s="663"/>
      <c r="U1484" s="663"/>
      <c r="V1484" s="663"/>
      <c r="W1484" s="663"/>
      <c r="X1484" s="663"/>
      <c r="Y1484" s="663"/>
      <c r="Z1484" s="663"/>
    </row>
    <row r="1485" spans="9:26">
      <c r="I1485" s="663"/>
      <c r="J1485" s="663"/>
      <c r="K1485" s="663"/>
      <c r="L1485" s="663"/>
      <c r="M1485" s="663"/>
      <c r="N1485" s="663"/>
      <c r="O1485" s="663"/>
      <c r="P1485" s="663"/>
      <c r="Q1485" s="663"/>
      <c r="R1485" s="663"/>
      <c r="S1485" s="663"/>
      <c r="T1485" s="663"/>
      <c r="U1485" s="663"/>
      <c r="V1485" s="663"/>
      <c r="W1485" s="663"/>
      <c r="X1485" s="663"/>
      <c r="Y1485" s="663"/>
      <c r="Z1485" s="663"/>
    </row>
    <row r="1486" spans="9:26">
      <c r="I1486" s="663"/>
      <c r="J1486" s="663"/>
      <c r="K1486" s="663"/>
      <c r="L1486" s="663"/>
      <c r="M1486" s="663"/>
      <c r="N1486" s="663"/>
      <c r="O1486" s="663"/>
      <c r="P1486" s="663"/>
      <c r="Q1486" s="663"/>
      <c r="R1486" s="663"/>
      <c r="S1486" s="663"/>
      <c r="T1486" s="663"/>
      <c r="U1486" s="663"/>
      <c r="V1486" s="663"/>
      <c r="W1486" s="663"/>
      <c r="X1486" s="663"/>
      <c r="Y1486" s="663"/>
      <c r="Z1486" s="663"/>
    </row>
    <row r="1487" spans="9:26">
      <c r="I1487" s="663"/>
      <c r="J1487" s="663"/>
      <c r="K1487" s="663"/>
      <c r="L1487" s="663"/>
      <c r="M1487" s="663"/>
      <c r="N1487" s="663"/>
      <c r="O1487" s="663"/>
      <c r="P1487" s="663"/>
      <c r="Q1487" s="663"/>
      <c r="R1487" s="663"/>
      <c r="S1487" s="663"/>
      <c r="T1487" s="663"/>
      <c r="U1487" s="663"/>
      <c r="V1487" s="663"/>
      <c r="W1487" s="663"/>
      <c r="X1487" s="663"/>
      <c r="Y1487" s="663"/>
      <c r="Z1487" s="663"/>
    </row>
    <row r="1488" spans="9:26">
      <c r="I1488" s="663"/>
      <c r="J1488" s="663"/>
      <c r="K1488" s="663"/>
      <c r="L1488" s="663"/>
      <c r="M1488" s="663"/>
      <c r="N1488" s="663"/>
      <c r="O1488" s="663"/>
      <c r="P1488" s="663"/>
      <c r="Q1488" s="663"/>
      <c r="R1488" s="663"/>
      <c r="S1488" s="663"/>
      <c r="T1488" s="663"/>
      <c r="U1488" s="663"/>
      <c r="V1488" s="663"/>
      <c r="W1488" s="663"/>
      <c r="X1488" s="663"/>
      <c r="Y1488" s="663"/>
      <c r="Z1488" s="663"/>
    </row>
    <row r="1489" spans="9:26">
      <c r="I1489" s="663"/>
      <c r="J1489" s="663"/>
      <c r="K1489" s="663"/>
      <c r="L1489" s="663"/>
      <c r="M1489" s="663"/>
      <c r="N1489" s="663"/>
      <c r="O1489" s="663"/>
      <c r="P1489" s="663"/>
      <c r="Q1489" s="663"/>
      <c r="R1489" s="663"/>
      <c r="S1489" s="663"/>
      <c r="T1489" s="663"/>
      <c r="U1489" s="663"/>
      <c r="V1489" s="663"/>
      <c r="W1489" s="663"/>
      <c r="X1489" s="663"/>
      <c r="Y1489" s="663"/>
      <c r="Z1489" s="663"/>
    </row>
    <row r="1490" spans="9:26">
      <c r="I1490" s="663"/>
      <c r="J1490" s="663"/>
      <c r="K1490" s="663"/>
      <c r="L1490" s="663"/>
      <c r="M1490" s="663"/>
      <c r="N1490" s="663"/>
      <c r="O1490" s="663"/>
      <c r="P1490" s="663"/>
      <c r="Q1490" s="663"/>
      <c r="R1490" s="663"/>
      <c r="S1490" s="663"/>
      <c r="T1490" s="663"/>
      <c r="U1490" s="663"/>
      <c r="V1490" s="663"/>
      <c r="W1490" s="663"/>
      <c r="X1490" s="663"/>
      <c r="Y1490" s="663"/>
      <c r="Z1490" s="663"/>
    </row>
    <row r="1491" spans="9:26">
      <c r="I1491" s="663"/>
      <c r="J1491" s="663"/>
      <c r="K1491" s="663"/>
      <c r="L1491" s="663"/>
      <c r="M1491" s="663"/>
      <c r="N1491" s="663"/>
      <c r="O1491" s="663"/>
      <c r="P1491" s="663"/>
      <c r="Q1491" s="663"/>
      <c r="R1491" s="663"/>
      <c r="S1491" s="663"/>
      <c r="T1491" s="663"/>
      <c r="U1491" s="663"/>
      <c r="V1491" s="663"/>
      <c r="W1491" s="663"/>
      <c r="X1491" s="663"/>
      <c r="Y1491" s="663"/>
      <c r="Z1491" s="663"/>
    </row>
    <row r="1492" spans="9:26">
      <c r="I1492" s="663"/>
      <c r="J1492" s="663"/>
      <c r="K1492" s="663"/>
      <c r="L1492" s="663"/>
      <c r="M1492" s="663"/>
      <c r="N1492" s="663"/>
      <c r="O1492" s="663"/>
      <c r="P1492" s="663"/>
      <c r="Q1492" s="663"/>
      <c r="R1492" s="663"/>
      <c r="S1492" s="663"/>
      <c r="T1492" s="663"/>
      <c r="U1492" s="663"/>
      <c r="V1492" s="663"/>
      <c r="W1492" s="663"/>
      <c r="X1492" s="663"/>
      <c r="Y1492" s="663"/>
      <c r="Z1492" s="663"/>
    </row>
    <row r="1493" spans="9:26">
      <c r="I1493" s="663"/>
      <c r="J1493" s="663"/>
      <c r="K1493" s="663"/>
      <c r="L1493" s="663"/>
      <c r="M1493" s="663"/>
      <c r="N1493" s="663"/>
      <c r="O1493" s="663"/>
      <c r="P1493" s="663"/>
      <c r="Q1493" s="663"/>
      <c r="R1493" s="663"/>
      <c r="S1493" s="663"/>
      <c r="T1493" s="663"/>
      <c r="U1493" s="663"/>
      <c r="V1493" s="663"/>
      <c r="W1493" s="663"/>
      <c r="X1493" s="663"/>
      <c r="Y1493" s="663"/>
      <c r="Z1493" s="663"/>
    </row>
    <row r="1494" spans="9:26">
      <c r="I1494" s="663"/>
      <c r="J1494" s="663"/>
      <c r="K1494" s="663"/>
      <c r="L1494" s="663"/>
      <c r="M1494" s="663"/>
      <c r="N1494" s="663"/>
      <c r="O1494" s="663"/>
      <c r="P1494" s="663"/>
      <c r="Q1494" s="663"/>
      <c r="R1494" s="663"/>
      <c r="S1494" s="663"/>
      <c r="T1494" s="663"/>
      <c r="U1494" s="663"/>
      <c r="V1494" s="663"/>
      <c r="W1494" s="663"/>
      <c r="X1494" s="663"/>
      <c r="Y1494" s="663"/>
      <c r="Z1494" s="663"/>
    </row>
    <row r="1495" spans="9:26">
      <c r="I1495" s="663"/>
      <c r="J1495" s="663"/>
      <c r="K1495" s="663"/>
      <c r="L1495" s="663"/>
      <c r="M1495" s="663"/>
      <c r="N1495" s="663"/>
      <c r="O1495" s="663"/>
      <c r="P1495" s="663"/>
      <c r="Q1495" s="663"/>
      <c r="R1495" s="663"/>
      <c r="S1495" s="663"/>
      <c r="T1495" s="663"/>
      <c r="U1495" s="663"/>
      <c r="V1495" s="663"/>
      <c r="W1495" s="663"/>
      <c r="X1495" s="663"/>
      <c r="Y1495" s="663"/>
      <c r="Z1495" s="663"/>
    </row>
    <row r="1496" spans="9:26">
      <c r="I1496" s="663"/>
      <c r="J1496" s="663"/>
      <c r="K1496" s="663"/>
      <c r="L1496" s="663"/>
      <c r="M1496" s="663"/>
      <c r="N1496" s="663"/>
      <c r="O1496" s="663"/>
      <c r="P1496" s="663"/>
      <c r="Q1496" s="663"/>
      <c r="R1496" s="663"/>
      <c r="S1496" s="663"/>
      <c r="T1496" s="663"/>
      <c r="U1496" s="663"/>
      <c r="V1496" s="663"/>
      <c r="W1496" s="663"/>
      <c r="X1496" s="663"/>
      <c r="Y1496" s="663"/>
      <c r="Z1496" s="663"/>
    </row>
    <row r="1497" spans="9:26">
      <c r="I1497" s="663"/>
      <c r="J1497" s="663"/>
      <c r="K1497" s="663"/>
      <c r="L1497" s="663"/>
      <c r="M1497" s="663"/>
      <c r="N1497" s="663"/>
      <c r="O1497" s="663"/>
      <c r="P1497" s="663"/>
      <c r="Q1497" s="663"/>
      <c r="R1497" s="663"/>
      <c r="S1497" s="663"/>
      <c r="T1497" s="663"/>
      <c r="U1497" s="663"/>
      <c r="V1497" s="663"/>
      <c r="W1497" s="663"/>
      <c r="X1497" s="663"/>
      <c r="Y1497" s="663"/>
      <c r="Z1497" s="663"/>
    </row>
    <row r="1498" spans="9:26">
      <c r="I1498" s="663"/>
      <c r="J1498" s="663"/>
      <c r="K1498" s="663"/>
      <c r="L1498" s="663"/>
      <c r="M1498" s="663"/>
      <c r="N1498" s="663"/>
      <c r="O1498" s="663"/>
      <c r="P1498" s="663"/>
      <c r="Q1498" s="663"/>
      <c r="R1498" s="663"/>
      <c r="S1498" s="663"/>
      <c r="T1498" s="663"/>
      <c r="U1498" s="663"/>
      <c r="V1498" s="663"/>
      <c r="W1498" s="663"/>
      <c r="X1498" s="663"/>
      <c r="Y1498" s="663"/>
      <c r="Z1498" s="663"/>
    </row>
    <row r="1499" spans="9:26">
      <c r="I1499" s="663"/>
      <c r="J1499" s="663"/>
      <c r="K1499" s="663"/>
      <c r="L1499" s="663"/>
      <c r="M1499" s="663"/>
      <c r="N1499" s="663"/>
      <c r="O1499" s="663"/>
      <c r="P1499" s="663"/>
      <c r="Q1499" s="663"/>
      <c r="R1499" s="663"/>
      <c r="S1499" s="663"/>
      <c r="T1499" s="663"/>
      <c r="U1499" s="663"/>
      <c r="V1499" s="663"/>
      <c r="W1499" s="663"/>
      <c r="X1499" s="663"/>
      <c r="Y1499" s="663"/>
      <c r="Z1499" s="663"/>
    </row>
    <row r="1500" spans="9:26">
      <c r="I1500" s="663"/>
      <c r="J1500" s="663"/>
      <c r="K1500" s="663"/>
      <c r="L1500" s="663"/>
      <c r="M1500" s="663"/>
      <c r="N1500" s="663"/>
      <c r="O1500" s="663"/>
      <c r="P1500" s="663"/>
      <c r="Q1500" s="663"/>
      <c r="R1500" s="663"/>
      <c r="S1500" s="663"/>
      <c r="T1500" s="663"/>
      <c r="U1500" s="663"/>
      <c r="V1500" s="663"/>
      <c r="W1500" s="663"/>
      <c r="X1500" s="663"/>
      <c r="Y1500" s="663"/>
      <c r="Z1500" s="663"/>
    </row>
    <row r="1501" spans="9:26">
      <c r="I1501" s="663"/>
      <c r="J1501" s="663"/>
      <c r="K1501" s="663"/>
      <c r="L1501" s="663"/>
      <c r="M1501" s="663"/>
      <c r="N1501" s="663"/>
      <c r="O1501" s="663"/>
      <c r="P1501" s="663"/>
      <c r="Q1501" s="663"/>
      <c r="R1501" s="663"/>
      <c r="S1501" s="663"/>
      <c r="T1501" s="663"/>
      <c r="U1501" s="663"/>
      <c r="V1501" s="663"/>
      <c r="W1501" s="663"/>
      <c r="X1501" s="663"/>
      <c r="Y1501" s="663"/>
      <c r="Z1501" s="663"/>
    </row>
    <row r="1502" spans="9:26">
      <c r="I1502" s="663"/>
      <c r="J1502" s="663"/>
      <c r="K1502" s="663"/>
      <c r="L1502" s="663"/>
      <c r="M1502" s="663"/>
      <c r="N1502" s="663"/>
      <c r="O1502" s="663"/>
      <c r="P1502" s="663"/>
      <c r="Q1502" s="663"/>
      <c r="R1502" s="663"/>
      <c r="S1502" s="663"/>
      <c r="T1502" s="663"/>
      <c r="U1502" s="663"/>
      <c r="V1502" s="663"/>
      <c r="W1502" s="663"/>
      <c r="X1502" s="663"/>
      <c r="Y1502" s="663"/>
      <c r="Z1502" s="663"/>
    </row>
    <row r="1503" spans="9:26">
      <c r="I1503" s="663"/>
      <c r="J1503" s="663"/>
      <c r="K1503" s="663"/>
      <c r="L1503" s="663"/>
      <c r="M1503" s="663"/>
      <c r="N1503" s="663"/>
      <c r="O1503" s="663"/>
      <c r="P1503" s="663"/>
      <c r="Q1503" s="663"/>
      <c r="R1503" s="663"/>
      <c r="S1503" s="663"/>
      <c r="T1503" s="663"/>
      <c r="U1503" s="663"/>
      <c r="V1503" s="663"/>
      <c r="W1503" s="663"/>
      <c r="X1503" s="663"/>
      <c r="Y1503" s="663"/>
      <c r="Z1503" s="663"/>
    </row>
    <row r="1504" spans="9:26">
      <c r="I1504" s="663"/>
      <c r="J1504" s="663"/>
      <c r="K1504" s="663"/>
      <c r="L1504" s="663"/>
      <c r="M1504" s="663"/>
      <c r="N1504" s="663"/>
      <c r="O1504" s="663"/>
      <c r="P1504" s="663"/>
      <c r="Q1504" s="663"/>
      <c r="R1504" s="663"/>
      <c r="S1504" s="663"/>
      <c r="T1504" s="663"/>
      <c r="U1504" s="663"/>
      <c r="V1504" s="663"/>
      <c r="W1504" s="663"/>
      <c r="X1504" s="663"/>
      <c r="Y1504" s="663"/>
      <c r="Z1504" s="663"/>
    </row>
    <row r="1505" spans="9:26">
      <c r="I1505" s="663"/>
      <c r="J1505" s="663"/>
      <c r="K1505" s="663"/>
      <c r="L1505" s="663"/>
      <c r="M1505" s="663"/>
      <c r="N1505" s="663"/>
      <c r="O1505" s="663"/>
      <c r="P1505" s="663"/>
      <c r="Q1505" s="663"/>
      <c r="R1505" s="663"/>
      <c r="S1505" s="663"/>
      <c r="T1505" s="663"/>
      <c r="U1505" s="663"/>
      <c r="V1505" s="663"/>
      <c r="W1505" s="663"/>
      <c r="X1505" s="663"/>
      <c r="Y1505" s="663"/>
      <c r="Z1505" s="663"/>
    </row>
    <row r="1506" spans="9:26">
      <c r="I1506" s="663"/>
      <c r="J1506" s="663"/>
      <c r="K1506" s="663"/>
      <c r="L1506" s="663"/>
      <c r="M1506" s="663"/>
      <c r="N1506" s="663"/>
      <c r="O1506" s="663"/>
      <c r="P1506" s="663"/>
      <c r="Q1506" s="663"/>
      <c r="R1506" s="663"/>
      <c r="S1506" s="663"/>
      <c r="T1506" s="663"/>
      <c r="U1506" s="663"/>
      <c r="V1506" s="663"/>
      <c r="W1506" s="663"/>
      <c r="X1506" s="663"/>
      <c r="Y1506" s="663"/>
      <c r="Z1506" s="663"/>
    </row>
    <row r="1507" spans="9:26">
      <c r="I1507" s="663"/>
      <c r="J1507" s="663"/>
      <c r="K1507" s="663"/>
      <c r="L1507" s="663"/>
      <c r="M1507" s="663"/>
      <c r="N1507" s="663"/>
      <c r="O1507" s="663"/>
      <c r="P1507" s="663"/>
      <c r="Q1507" s="663"/>
      <c r="R1507" s="663"/>
      <c r="S1507" s="663"/>
      <c r="T1507" s="663"/>
      <c r="U1507" s="663"/>
      <c r="V1507" s="663"/>
      <c r="W1507" s="663"/>
      <c r="X1507" s="663"/>
      <c r="Y1507" s="663"/>
      <c r="Z1507" s="663"/>
    </row>
    <row r="1508" spans="9:26">
      <c r="I1508" s="663"/>
      <c r="J1508" s="663"/>
      <c r="K1508" s="663"/>
      <c r="L1508" s="663"/>
      <c r="M1508" s="663"/>
      <c r="N1508" s="663"/>
      <c r="O1508" s="663"/>
      <c r="P1508" s="663"/>
      <c r="Q1508" s="663"/>
      <c r="R1508" s="663"/>
      <c r="S1508" s="663"/>
      <c r="T1508" s="663"/>
      <c r="U1508" s="663"/>
      <c r="V1508" s="663"/>
      <c r="W1508" s="663"/>
      <c r="X1508" s="663"/>
      <c r="Y1508" s="663"/>
      <c r="Z1508" s="663"/>
    </row>
    <row r="1509" spans="9:26">
      <c r="I1509" s="663"/>
      <c r="J1509" s="663"/>
      <c r="K1509" s="663"/>
      <c r="L1509" s="663"/>
      <c r="M1509" s="663"/>
      <c r="N1509" s="663"/>
      <c r="O1509" s="663"/>
      <c r="P1509" s="663"/>
      <c r="Q1509" s="663"/>
      <c r="R1509" s="663"/>
      <c r="S1509" s="663"/>
      <c r="T1509" s="663"/>
      <c r="U1509" s="663"/>
      <c r="V1509" s="663"/>
      <c r="W1509" s="663"/>
      <c r="X1509" s="663"/>
      <c r="Y1509" s="663"/>
      <c r="Z1509" s="663"/>
    </row>
    <row r="1510" spans="9:26">
      <c r="I1510" s="663"/>
      <c r="J1510" s="663"/>
      <c r="K1510" s="663"/>
      <c r="L1510" s="663"/>
      <c r="M1510" s="663"/>
      <c r="N1510" s="663"/>
      <c r="O1510" s="663"/>
      <c r="P1510" s="663"/>
      <c r="Q1510" s="663"/>
      <c r="R1510" s="663"/>
      <c r="S1510" s="663"/>
      <c r="T1510" s="663"/>
      <c r="U1510" s="663"/>
      <c r="V1510" s="663"/>
      <c r="W1510" s="663"/>
      <c r="X1510" s="663"/>
      <c r="Y1510" s="663"/>
      <c r="Z1510" s="663"/>
    </row>
    <row r="1511" spans="9:26">
      <c r="I1511" s="663"/>
      <c r="J1511" s="663"/>
      <c r="K1511" s="663"/>
      <c r="L1511" s="663"/>
      <c r="M1511" s="663"/>
      <c r="N1511" s="663"/>
      <c r="O1511" s="663"/>
      <c r="P1511" s="663"/>
      <c r="Q1511" s="663"/>
      <c r="R1511" s="663"/>
      <c r="S1511" s="663"/>
      <c r="T1511" s="663"/>
      <c r="U1511" s="663"/>
      <c r="V1511" s="663"/>
      <c r="W1511" s="663"/>
      <c r="X1511" s="663"/>
      <c r="Y1511" s="663"/>
      <c r="Z1511" s="663"/>
    </row>
    <row r="1512" spans="9:26">
      <c r="I1512" s="663"/>
      <c r="J1512" s="663"/>
      <c r="K1512" s="663"/>
      <c r="L1512" s="663"/>
      <c r="M1512" s="663"/>
      <c r="N1512" s="663"/>
      <c r="O1512" s="663"/>
      <c r="P1512" s="663"/>
      <c r="Q1512" s="663"/>
      <c r="R1512" s="663"/>
      <c r="S1512" s="663"/>
      <c r="T1512" s="663"/>
      <c r="U1512" s="663"/>
      <c r="V1512" s="663"/>
      <c r="W1512" s="663"/>
      <c r="X1512" s="663"/>
      <c r="Y1512" s="663"/>
      <c r="Z1512" s="663"/>
    </row>
    <row r="1513" spans="9:26">
      <c r="I1513" s="663"/>
      <c r="J1513" s="663"/>
      <c r="K1513" s="663"/>
      <c r="L1513" s="663"/>
      <c r="M1513" s="663"/>
      <c r="N1513" s="663"/>
      <c r="O1513" s="663"/>
      <c r="P1513" s="663"/>
      <c r="Q1513" s="663"/>
      <c r="R1513" s="663"/>
      <c r="S1513" s="663"/>
      <c r="T1513" s="663"/>
      <c r="U1513" s="663"/>
      <c r="V1513" s="663"/>
      <c r="W1513" s="663"/>
      <c r="X1513" s="663"/>
      <c r="Y1513" s="663"/>
      <c r="Z1513" s="663"/>
    </row>
    <row r="1514" spans="9:26">
      <c r="I1514" s="663"/>
      <c r="J1514" s="663"/>
      <c r="K1514" s="663"/>
      <c r="L1514" s="663"/>
      <c r="M1514" s="663"/>
      <c r="N1514" s="663"/>
      <c r="O1514" s="663"/>
      <c r="P1514" s="663"/>
      <c r="Q1514" s="663"/>
      <c r="R1514" s="663"/>
      <c r="S1514" s="663"/>
      <c r="T1514" s="663"/>
      <c r="U1514" s="663"/>
      <c r="V1514" s="663"/>
      <c r="W1514" s="663"/>
      <c r="X1514" s="663"/>
      <c r="Y1514" s="663"/>
      <c r="Z1514" s="663"/>
    </row>
    <row r="1515" spans="9:26">
      <c r="I1515" s="663"/>
      <c r="J1515" s="663"/>
      <c r="K1515" s="663"/>
      <c r="L1515" s="663"/>
      <c r="M1515" s="663"/>
      <c r="N1515" s="663"/>
      <c r="O1515" s="663"/>
      <c r="P1515" s="663"/>
      <c r="Q1515" s="663"/>
      <c r="R1515" s="663"/>
      <c r="S1515" s="663"/>
      <c r="T1515" s="663"/>
      <c r="U1515" s="663"/>
      <c r="V1515" s="663"/>
      <c r="W1515" s="663"/>
      <c r="X1515" s="663"/>
      <c r="Y1515" s="663"/>
      <c r="Z1515" s="663"/>
    </row>
    <row r="1516" spans="9:26">
      <c r="I1516" s="663"/>
      <c r="J1516" s="663"/>
      <c r="K1516" s="663"/>
      <c r="L1516" s="663"/>
      <c r="M1516" s="663"/>
      <c r="N1516" s="663"/>
      <c r="O1516" s="663"/>
      <c r="P1516" s="663"/>
      <c r="Q1516" s="663"/>
      <c r="R1516" s="663"/>
      <c r="S1516" s="663"/>
      <c r="T1516" s="663"/>
      <c r="U1516" s="663"/>
      <c r="V1516" s="663"/>
      <c r="W1516" s="663"/>
      <c r="X1516" s="663"/>
      <c r="Y1516" s="663"/>
      <c r="Z1516" s="663"/>
    </row>
    <row r="1517" spans="9:26">
      <c r="I1517" s="663"/>
      <c r="J1517" s="663"/>
      <c r="K1517" s="663"/>
      <c r="L1517" s="663"/>
      <c r="M1517" s="663"/>
      <c r="N1517" s="663"/>
      <c r="O1517" s="663"/>
      <c r="P1517" s="663"/>
      <c r="Q1517" s="663"/>
      <c r="R1517" s="663"/>
      <c r="S1517" s="663"/>
      <c r="T1517" s="663"/>
      <c r="U1517" s="663"/>
      <c r="V1517" s="663"/>
      <c r="W1517" s="663"/>
      <c r="X1517" s="663"/>
      <c r="Y1517" s="663"/>
      <c r="Z1517" s="663"/>
    </row>
    <row r="1518" spans="9:26">
      <c r="I1518" s="663"/>
      <c r="J1518" s="663"/>
      <c r="K1518" s="663"/>
      <c r="L1518" s="663"/>
      <c r="M1518" s="663"/>
      <c r="N1518" s="663"/>
      <c r="O1518" s="663"/>
      <c r="P1518" s="663"/>
      <c r="Q1518" s="663"/>
      <c r="R1518" s="663"/>
      <c r="S1518" s="663"/>
      <c r="T1518" s="663"/>
      <c r="U1518" s="663"/>
      <c r="V1518" s="663"/>
      <c r="W1518" s="663"/>
      <c r="X1518" s="663"/>
      <c r="Y1518" s="663"/>
      <c r="Z1518" s="663"/>
    </row>
    <row r="1519" spans="9:26">
      <c r="I1519" s="663"/>
      <c r="J1519" s="663"/>
      <c r="K1519" s="663"/>
      <c r="L1519" s="663"/>
      <c r="M1519" s="663"/>
      <c r="N1519" s="663"/>
      <c r="O1519" s="663"/>
      <c r="P1519" s="663"/>
      <c r="Q1519" s="663"/>
      <c r="R1519" s="663"/>
      <c r="S1519" s="663"/>
      <c r="T1519" s="663"/>
      <c r="U1519" s="663"/>
      <c r="V1519" s="663"/>
      <c r="W1519" s="663"/>
      <c r="X1519" s="663"/>
      <c r="Y1519" s="663"/>
      <c r="Z1519" s="663"/>
    </row>
    <row r="1520" spans="9:26">
      <c r="I1520" s="663"/>
      <c r="J1520" s="663"/>
      <c r="K1520" s="663"/>
      <c r="L1520" s="663"/>
      <c r="M1520" s="663"/>
      <c r="N1520" s="663"/>
      <c r="O1520" s="663"/>
      <c r="P1520" s="663"/>
      <c r="Q1520" s="663"/>
      <c r="R1520" s="663"/>
      <c r="S1520" s="663"/>
      <c r="T1520" s="663"/>
      <c r="U1520" s="663"/>
      <c r="V1520" s="663"/>
      <c r="W1520" s="663"/>
      <c r="X1520" s="663"/>
      <c r="Y1520" s="663"/>
      <c r="Z1520" s="663"/>
    </row>
    <row r="1521" spans="9:26">
      <c r="I1521" s="663"/>
      <c r="J1521" s="663"/>
      <c r="K1521" s="663"/>
      <c r="L1521" s="663"/>
      <c r="M1521" s="663"/>
      <c r="N1521" s="663"/>
      <c r="O1521" s="663"/>
      <c r="P1521" s="663"/>
      <c r="Q1521" s="663"/>
      <c r="R1521" s="663"/>
      <c r="S1521" s="663"/>
      <c r="T1521" s="663"/>
      <c r="U1521" s="663"/>
      <c r="V1521" s="663"/>
      <c r="W1521" s="663"/>
      <c r="X1521" s="663"/>
      <c r="Y1521" s="663"/>
      <c r="Z1521" s="663"/>
    </row>
    <row r="1522" spans="9:26">
      <c r="I1522" s="663"/>
      <c r="J1522" s="663"/>
      <c r="K1522" s="663"/>
      <c r="L1522" s="663"/>
      <c r="M1522" s="663"/>
      <c r="N1522" s="663"/>
      <c r="O1522" s="663"/>
      <c r="P1522" s="663"/>
      <c r="Q1522" s="663"/>
      <c r="R1522" s="663"/>
      <c r="S1522" s="663"/>
      <c r="T1522" s="663"/>
      <c r="U1522" s="663"/>
      <c r="V1522" s="663"/>
      <c r="W1522" s="663"/>
      <c r="X1522" s="663"/>
      <c r="Y1522" s="663"/>
      <c r="Z1522" s="663"/>
    </row>
    <row r="1523" spans="9:26">
      <c r="I1523" s="663"/>
      <c r="J1523" s="663"/>
      <c r="K1523" s="663"/>
      <c r="L1523" s="663"/>
      <c r="M1523" s="663"/>
      <c r="N1523" s="663"/>
      <c r="O1523" s="663"/>
      <c r="P1523" s="663"/>
      <c r="Q1523" s="663"/>
      <c r="R1523" s="663"/>
      <c r="S1523" s="663"/>
      <c r="T1523" s="663"/>
      <c r="U1523" s="663"/>
      <c r="V1523" s="663"/>
      <c r="W1523" s="663"/>
      <c r="X1523" s="663"/>
      <c r="Y1523" s="663"/>
      <c r="Z1523" s="663"/>
    </row>
    <row r="1524" spans="9:26">
      <c r="I1524" s="663"/>
      <c r="J1524" s="663"/>
      <c r="K1524" s="663"/>
      <c r="L1524" s="663"/>
      <c r="M1524" s="663"/>
      <c r="N1524" s="663"/>
      <c r="O1524" s="663"/>
      <c r="P1524" s="663"/>
      <c r="Q1524" s="663"/>
      <c r="R1524" s="663"/>
      <c r="S1524" s="663"/>
      <c r="T1524" s="663"/>
      <c r="U1524" s="663"/>
      <c r="V1524" s="663"/>
      <c r="W1524" s="663"/>
      <c r="X1524" s="663"/>
      <c r="Y1524" s="663"/>
      <c r="Z1524" s="663"/>
    </row>
    <row r="1525" spans="9:26">
      <c r="I1525" s="663"/>
      <c r="J1525" s="663"/>
      <c r="K1525" s="663"/>
      <c r="L1525" s="663"/>
      <c r="M1525" s="663"/>
      <c r="N1525" s="663"/>
      <c r="O1525" s="663"/>
      <c r="P1525" s="663"/>
      <c r="Q1525" s="663"/>
      <c r="R1525" s="663"/>
      <c r="S1525" s="663"/>
      <c r="T1525" s="663"/>
      <c r="U1525" s="663"/>
      <c r="V1525" s="663"/>
      <c r="W1525" s="663"/>
      <c r="X1525" s="663"/>
      <c r="Y1525" s="663"/>
      <c r="Z1525" s="663"/>
    </row>
    <row r="1526" spans="9:26">
      <c r="I1526" s="663"/>
      <c r="J1526" s="663"/>
      <c r="K1526" s="663"/>
      <c r="L1526" s="663"/>
      <c r="M1526" s="663"/>
      <c r="N1526" s="663"/>
      <c r="O1526" s="663"/>
      <c r="P1526" s="663"/>
      <c r="Q1526" s="663"/>
      <c r="R1526" s="663"/>
      <c r="S1526" s="663"/>
      <c r="T1526" s="663"/>
      <c r="U1526" s="663"/>
      <c r="V1526" s="663"/>
      <c r="W1526" s="663"/>
      <c r="X1526" s="663"/>
      <c r="Y1526" s="663"/>
      <c r="Z1526" s="663"/>
    </row>
    <row r="1527" spans="9:26">
      <c r="I1527" s="663"/>
      <c r="J1527" s="663"/>
      <c r="K1527" s="663"/>
      <c r="L1527" s="663"/>
      <c r="M1527" s="663"/>
      <c r="N1527" s="663"/>
      <c r="O1527" s="663"/>
      <c r="P1527" s="663"/>
      <c r="Q1527" s="663"/>
      <c r="R1527" s="663"/>
      <c r="S1527" s="663"/>
      <c r="T1527" s="663"/>
      <c r="U1527" s="663"/>
      <c r="V1527" s="663"/>
      <c r="W1527" s="663"/>
      <c r="X1527" s="663"/>
      <c r="Y1527" s="663"/>
      <c r="Z1527" s="663"/>
    </row>
    <row r="1528" spans="9:26">
      <c r="I1528" s="663"/>
      <c r="J1528" s="663"/>
      <c r="K1528" s="663"/>
      <c r="L1528" s="663"/>
      <c r="M1528" s="663"/>
      <c r="N1528" s="663"/>
      <c r="O1528" s="663"/>
      <c r="P1528" s="663"/>
      <c r="Q1528" s="663"/>
      <c r="R1528" s="663"/>
      <c r="S1528" s="663"/>
      <c r="T1528" s="663"/>
      <c r="U1528" s="663"/>
      <c r="V1528" s="663"/>
      <c r="W1528" s="663"/>
      <c r="X1528" s="663"/>
      <c r="Y1528" s="663"/>
      <c r="Z1528" s="663"/>
    </row>
    <row r="1529" spans="9:26">
      <c r="I1529" s="663"/>
      <c r="J1529" s="663"/>
      <c r="K1529" s="663"/>
      <c r="L1529" s="663"/>
      <c r="M1529" s="663"/>
      <c r="N1529" s="663"/>
      <c r="O1529" s="663"/>
      <c r="P1529" s="663"/>
      <c r="Q1529" s="663"/>
      <c r="R1529" s="663"/>
      <c r="S1529" s="663"/>
      <c r="T1529" s="663"/>
      <c r="U1529" s="663"/>
      <c r="V1529" s="663"/>
      <c r="W1529" s="663"/>
      <c r="X1529" s="663"/>
      <c r="Y1529" s="663"/>
      <c r="Z1529" s="663"/>
    </row>
    <row r="1530" spans="9:26">
      <c r="I1530" s="663"/>
      <c r="J1530" s="663"/>
      <c r="K1530" s="663"/>
      <c r="L1530" s="663"/>
      <c r="M1530" s="663"/>
      <c r="N1530" s="663"/>
      <c r="O1530" s="663"/>
      <c r="P1530" s="663"/>
      <c r="Q1530" s="663"/>
      <c r="R1530" s="663"/>
      <c r="S1530" s="663"/>
      <c r="T1530" s="663"/>
      <c r="U1530" s="663"/>
      <c r="V1530" s="663"/>
      <c r="W1530" s="663"/>
      <c r="X1530" s="663"/>
      <c r="Y1530" s="663"/>
      <c r="Z1530" s="663"/>
    </row>
    <row r="1531" spans="9:26">
      <c r="I1531" s="663"/>
      <c r="J1531" s="663"/>
      <c r="K1531" s="663"/>
      <c r="L1531" s="663"/>
      <c r="M1531" s="663"/>
      <c r="N1531" s="663"/>
      <c r="O1531" s="663"/>
      <c r="P1531" s="663"/>
      <c r="Q1531" s="663"/>
      <c r="R1531" s="663"/>
      <c r="S1531" s="663"/>
      <c r="T1531" s="663"/>
      <c r="U1531" s="663"/>
      <c r="V1531" s="663"/>
      <c r="W1531" s="663"/>
      <c r="X1531" s="663"/>
      <c r="Y1531" s="663"/>
      <c r="Z1531" s="663"/>
    </row>
    <row r="1532" spans="9:26">
      <c r="I1532" s="663"/>
      <c r="J1532" s="663"/>
      <c r="K1532" s="663"/>
      <c r="L1532" s="663"/>
      <c r="M1532" s="663"/>
      <c r="N1532" s="663"/>
      <c r="O1532" s="663"/>
      <c r="P1532" s="663"/>
      <c r="Q1532" s="663"/>
      <c r="R1532" s="663"/>
      <c r="S1532" s="663"/>
      <c r="T1532" s="663"/>
      <c r="U1532" s="663"/>
      <c r="V1532" s="663"/>
      <c r="W1532" s="663"/>
      <c r="X1532" s="663"/>
      <c r="Y1532" s="663"/>
      <c r="Z1532" s="663"/>
    </row>
    <row r="1533" spans="9:26">
      <c r="I1533" s="663"/>
      <c r="J1533" s="663"/>
      <c r="K1533" s="663"/>
      <c r="L1533" s="663"/>
      <c r="M1533" s="663"/>
      <c r="N1533" s="663"/>
      <c r="O1533" s="663"/>
      <c r="P1533" s="663"/>
      <c r="Q1533" s="663"/>
      <c r="R1533" s="663"/>
      <c r="S1533" s="663"/>
      <c r="T1533" s="663"/>
      <c r="U1533" s="663"/>
      <c r="V1533" s="663"/>
      <c r="W1533" s="663"/>
      <c r="X1533" s="663"/>
      <c r="Y1533" s="663"/>
      <c r="Z1533" s="663"/>
    </row>
    <row r="1534" spans="9:26">
      <c r="I1534" s="663"/>
      <c r="J1534" s="663"/>
      <c r="K1534" s="663"/>
      <c r="L1534" s="663"/>
      <c r="M1534" s="663"/>
      <c r="N1534" s="663"/>
      <c r="O1534" s="663"/>
      <c r="P1534" s="663"/>
      <c r="Q1534" s="663"/>
      <c r="R1534" s="663"/>
      <c r="S1534" s="663"/>
      <c r="T1534" s="663"/>
      <c r="U1534" s="663"/>
      <c r="V1534" s="663"/>
      <c r="W1534" s="663"/>
      <c r="X1534" s="663"/>
      <c r="Y1534" s="663"/>
      <c r="Z1534" s="663"/>
    </row>
    <row r="1535" spans="9:26">
      <c r="I1535" s="663"/>
      <c r="J1535" s="663"/>
      <c r="K1535" s="663"/>
      <c r="L1535" s="663"/>
      <c r="M1535" s="663"/>
      <c r="N1535" s="663"/>
      <c r="O1535" s="663"/>
      <c r="P1535" s="663"/>
      <c r="Q1535" s="663"/>
      <c r="R1535" s="663"/>
      <c r="S1535" s="663"/>
      <c r="T1535" s="663"/>
      <c r="U1535" s="663"/>
      <c r="V1535" s="663"/>
      <c r="W1535" s="663"/>
      <c r="X1535" s="663"/>
      <c r="Y1535" s="663"/>
      <c r="Z1535" s="663"/>
    </row>
    <row r="1536" spans="9:26">
      <c r="I1536" s="663"/>
      <c r="J1536" s="663"/>
      <c r="K1536" s="663"/>
      <c r="L1536" s="663"/>
      <c r="M1536" s="663"/>
      <c r="N1536" s="663"/>
      <c r="O1536" s="663"/>
      <c r="P1536" s="663"/>
      <c r="Q1536" s="663"/>
      <c r="R1536" s="663"/>
      <c r="S1536" s="663"/>
      <c r="T1536" s="663"/>
      <c r="U1536" s="663"/>
      <c r="V1536" s="663"/>
      <c r="W1536" s="663"/>
      <c r="X1536" s="663"/>
      <c r="Y1536" s="663"/>
      <c r="Z1536" s="663"/>
    </row>
    <row r="1537" spans="9:26">
      <c r="I1537" s="663"/>
      <c r="J1537" s="663"/>
      <c r="K1537" s="663"/>
      <c r="L1537" s="663"/>
      <c r="M1537" s="663"/>
      <c r="N1537" s="663"/>
      <c r="O1537" s="663"/>
      <c r="P1537" s="663"/>
      <c r="Q1537" s="663"/>
      <c r="R1537" s="663"/>
      <c r="S1537" s="663"/>
      <c r="T1537" s="663"/>
      <c r="U1537" s="663"/>
      <c r="V1537" s="663"/>
      <c r="W1537" s="663"/>
      <c r="X1537" s="663"/>
      <c r="Y1537" s="663"/>
      <c r="Z1537" s="663"/>
    </row>
    <row r="1538" spans="9:26">
      <c r="I1538" s="663"/>
      <c r="J1538" s="663"/>
      <c r="K1538" s="663"/>
      <c r="L1538" s="663"/>
      <c r="M1538" s="663"/>
      <c r="N1538" s="663"/>
      <c r="O1538" s="663"/>
      <c r="P1538" s="663"/>
      <c r="Q1538" s="663"/>
      <c r="R1538" s="663"/>
      <c r="S1538" s="663"/>
      <c r="T1538" s="663"/>
      <c r="U1538" s="663"/>
      <c r="V1538" s="663"/>
      <c r="W1538" s="663"/>
      <c r="X1538" s="663"/>
      <c r="Y1538" s="663"/>
      <c r="Z1538" s="663"/>
    </row>
    <row r="1539" spans="9:26">
      <c r="I1539" s="663"/>
      <c r="J1539" s="663"/>
      <c r="K1539" s="663"/>
      <c r="L1539" s="663"/>
      <c r="M1539" s="663"/>
      <c r="N1539" s="663"/>
      <c r="O1539" s="663"/>
      <c r="P1539" s="663"/>
      <c r="Q1539" s="663"/>
      <c r="R1539" s="663"/>
      <c r="S1539" s="663"/>
      <c r="T1539" s="663"/>
      <c r="U1539" s="663"/>
      <c r="V1539" s="663"/>
      <c r="W1539" s="663"/>
      <c r="X1539" s="663"/>
      <c r="Y1539" s="663"/>
      <c r="Z1539" s="663"/>
    </row>
    <row r="1540" spans="9:26">
      <c r="I1540" s="663"/>
      <c r="J1540" s="663"/>
      <c r="K1540" s="663"/>
      <c r="L1540" s="663"/>
      <c r="M1540" s="663"/>
      <c r="N1540" s="663"/>
      <c r="O1540" s="663"/>
      <c r="P1540" s="663"/>
      <c r="Q1540" s="663"/>
      <c r="R1540" s="663"/>
      <c r="S1540" s="663"/>
      <c r="T1540" s="663"/>
      <c r="U1540" s="663"/>
      <c r="V1540" s="663"/>
      <c r="W1540" s="663"/>
      <c r="X1540" s="663"/>
      <c r="Y1540" s="663"/>
      <c r="Z1540" s="663"/>
    </row>
    <row r="1541" spans="9:26">
      <c r="I1541" s="663"/>
      <c r="J1541" s="663"/>
      <c r="K1541" s="663"/>
      <c r="L1541" s="663"/>
      <c r="M1541" s="663"/>
      <c r="N1541" s="663"/>
      <c r="O1541" s="663"/>
      <c r="P1541" s="663"/>
      <c r="Q1541" s="663"/>
      <c r="R1541" s="663"/>
      <c r="S1541" s="663"/>
      <c r="T1541" s="663"/>
      <c r="U1541" s="663"/>
      <c r="V1541" s="663"/>
      <c r="W1541" s="663"/>
      <c r="X1541" s="663"/>
      <c r="Y1541" s="663"/>
      <c r="Z1541" s="663"/>
    </row>
    <row r="1542" spans="9:26">
      <c r="I1542" s="663"/>
      <c r="J1542" s="663"/>
      <c r="K1542" s="663"/>
      <c r="L1542" s="663"/>
      <c r="M1542" s="663"/>
      <c r="N1542" s="663"/>
      <c r="O1542" s="663"/>
      <c r="P1542" s="663"/>
      <c r="Q1542" s="663"/>
      <c r="R1542" s="663"/>
      <c r="S1542" s="663"/>
      <c r="T1542" s="663"/>
      <c r="U1542" s="663"/>
      <c r="V1542" s="663"/>
      <c r="W1542" s="663"/>
      <c r="X1542" s="663"/>
      <c r="Y1542" s="663"/>
      <c r="Z1542" s="663"/>
    </row>
    <row r="1543" spans="9:26">
      <c r="I1543" s="663"/>
      <c r="J1543" s="663"/>
      <c r="K1543" s="663"/>
      <c r="L1543" s="663"/>
      <c r="M1543" s="663"/>
      <c r="N1543" s="663"/>
      <c r="O1543" s="663"/>
      <c r="P1543" s="663"/>
      <c r="Q1543" s="663"/>
      <c r="R1543" s="663"/>
      <c r="S1543" s="663"/>
      <c r="T1543" s="663"/>
      <c r="U1543" s="663"/>
      <c r="V1543" s="663"/>
      <c r="W1543" s="663"/>
      <c r="X1543" s="663"/>
      <c r="Y1543" s="663"/>
      <c r="Z1543" s="663"/>
    </row>
    <row r="1544" spans="9:26">
      <c r="I1544" s="663"/>
      <c r="J1544" s="663"/>
      <c r="K1544" s="663"/>
      <c r="L1544" s="663"/>
      <c r="M1544" s="663"/>
      <c r="N1544" s="663"/>
      <c r="O1544" s="663"/>
      <c r="P1544" s="663"/>
      <c r="Q1544" s="663"/>
      <c r="R1544" s="663"/>
      <c r="S1544" s="663"/>
      <c r="T1544" s="663"/>
      <c r="U1544" s="663"/>
      <c r="V1544" s="663"/>
      <c r="W1544" s="663"/>
      <c r="X1544" s="663"/>
      <c r="Y1544" s="663"/>
      <c r="Z1544" s="663"/>
    </row>
    <row r="1545" spans="9:26">
      <c r="I1545" s="663"/>
      <c r="J1545" s="663"/>
      <c r="K1545" s="663"/>
      <c r="L1545" s="663"/>
      <c r="M1545" s="663"/>
      <c r="N1545" s="663"/>
      <c r="O1545" s="663"/>
      <c r="P1545" s="663"/>
      <c r="Q1545" s="663"/>
      <c r="R1545" s="663"/>
      <c r="S1545" s="663"/>
      <c r="T1545" s="663"/>
      <c r="U1545" s="663"/>
      <c r="V1545" s="663"/>
      <c r="W1545" s="663"/>
      <c r="X1545" s="663"/>
      <c r="Y1545" s="663"/>
      <c r="Z1545" s="663"/>
    </row>
    <row r="1546" spans="9:26">
      <c r="I1546" s="663"/>
      <c r="J1546" s="663"/>
      <c r="K1546" s="663"/>
      <c r="L1546" s="663"/>
      <c r="M1546" s="663"/>
      <c r="N1546" s="663"/>
      <c r="O1546" s="663"/>
      <c r="P1546" s="663"/>
      <c r="Q1546" s="663"/>
      <c r="R1546" s="663"/>
      <c r="S1546" s="663"/>
      <c r="T1546" s="663"/>
      <c r="U1546" s="663"/>
      <c r="V1546" s="663"/>
      <c r="W1546" s="663"/>
      <c r="X1546" s="663"/>
      <c r="Y1546" s="663"/>
      <c r="Z1546" s="663"/>
    </row>
    <row r="1547" spans="9:26">
      <c r="I1547" s="663"/>
      <c r="J1547" s="663"/>
      <c r="K1547" s="663"/>
      <c r="L1547" s="663"/>
      <c r="M1547" s="663"/>
      <c r="N1547" s="663"/>
      <c r="O1547" s="663"/>
      <c r="P1547" s="663"/>
      <c r="Q1547" s="663"/>
      <c r="R1547" s="663"/>
      <c r="S1547" s="663"/>
      <c r="T1547" s="663"/>
      <c r="U1547" s="663"/>
      <c r="V1547" s="663"/>
      <c r="W1547" s="663"/>
      <c r="X1547" s="663"/>
      <c r="Y1547" s="663"/>
      <c r="Z1547" s="663"/>
    </row>
    <row r="1548" spans="9:26">
      <c r="I1548" s="663"/>
      <c r="J1548" s="663"/>
      <c r="K1548" s="663"/>
      <c r="L1548" s="663"/>
      <c r="M1548" s="663"/>
      <c r="N1548" s="663"/>
      <c r="O1548" s="663"/>
      <c r="P1548" s="663"/>
      <c r="Q1548" s="663"/>
      <c r="R1548" s="663"/>
      <c r="S1548" s="663"/>
      <c r="T1548" s="663"/>
      <c r="U1548" s="663"/>
      <c r="V1548" s="663"/>
      <c r="W1548" s="663"/>
      <c r="X1548" s="663"/>
      <c r="Y1548" s="663"/>
      <c r="Z1548" s="663"/>
    </row>
    <row r="1549" spans="9:26">
      <c r="I1549" s="663"/>
      <c r="J1549" s="663"/>
      <c r="K1549" s="663"/>
      <c r="L1549" s="663"/>
      <c r="M1549" s="663"/>
      <c r="N1549" s="663"/>
      <c r="O1549" s="663"/>
      <c r="P1549" s="663"/>
      <c r="Q1549" s="663"/>
      <c r="R1549" s="663"/>
      <c r="S1549" s="663"/>
      <c r="T1549" s="663"/>
      <c r="U1549" s="663"/>
      <c r="V1549" s="663"/>
      <c r="W1549" s="663"/>
      <c r="X1549" s="663"/>
      <c r="Y1549" s="663"/>
      <c r="Z1549" s="663"/>
    </row>
    <row r="1550" spans="9:26">
      <c r="I1550" s="663"/>
      <c r="J1550" s="663"/>
      <c r="K1550" s="663"/>
      <c r="L1550" s="663"/>
      <c r="M1550" s="663"/>
      <c r="N1550" s="663"/>
      <c r="O1550" s="663"/>
      <c r="P1550" s="663"/>
      <c r="Q1550" s="663"/>
      <c r="R1550" s="663"/>
      <c r="S1550" s="663"/>
      <c r="T1550" s="663"/>
      <c r="U1550" s="663"/>
      <c r="V1550" s="663"/>
      <c r="W1550" s="663"/>
      <c r="X1550" s="663"/>
      <c r="Y1550" s="663"/>
      <c r="Z1550" s="663"/>
    </row>
    <row r="1551" spans="9:26">
      <c r="I1551" s="663"/>
      <c r="J1551" s="663"/>
      <c r="K1551" s="663"/>
      <c r="L1551" s="663"/>
      <c r="M1551" s="663"/>
      <c r="N1551" s="663"/>
      <c r="O1551" s="663"/>
      <c r="P1551" s="663"/>
      <c r="Q1551" s="663"/>
      <c r="R1551" s="663"/>
      <c r="S1551" s="663"/>
      <c r="T1551" s="663"/>
      <c r="U1551" s="663"/>
      <c r="V1551" s="663"/>
      <c r="W1551" s="663"/>
      <c r="X1551" s="663"/>
      <c r="Y1551" s="663"/>
      <c r="Z1551" s="663"/>
    </row>
    <row r="1552" spans="9:26">
      <c r="I1552" s="663"/>
      <c r="J1552" s="663"/>
      <c r="K1552" s="663"/>
      <c r="L1552" s="663"/>
      <c r="M1552" s="663"/>
      <c r="N1552" s="663"/>
      <c r="O1552" s="663"/>
      <c r="P1552" s="663"/>
      <c r="Q1552" s="663"/>
      <c r="R1552" s="663"/>
      <c r="S1552" s="663"/>
      <c r="T1552" s="663"/>
      <c r="U1552" s="663"/>
      <c r="V1552" s="663"/>
      <c r="W1552" s="663"/>
      <c r="X1552" s="663"/>
      <c r="Y1552" s="663"/>
      <c r="Z1552" s="663"/>
    </row>
    <row r="1553" spans="9:26">
      <c r="I1553" s="663"/>
      <c r="J1553" s="663"/>
      <c r="K1553" s="663"/>
      <c r="L1553" s="663"/>
      <c r="M1553" s="663"/>
      <c r="N1553" s="663"/>
      <c r="O1553" s="663"/>
      <c r="P1553" s="663"/>
      <c r="Q1553" s="663"/>
      <c r="R1553" s="663"/>
      <c r="S1553" s="663"/>
      <c r="T1553" s="663"/>
      <c r="U1553" s="663"/>
      <c r="V1553" s="663"/>
      <c r="W1553" s="663"/>
      <c r="X1553" s="663"/>
      <c r="Y1553" s="663"/>
      <c r="Z1553" s="663"/>
    </row>
    <row r="1554" spans="9:26">
      <c r="I1554" s="663"/>
      <c r="J1554" s="663"/>
      <c r="K1554" s="663"/>
      <c r="L1554" s="663"/>
      <c r="M1554" s="663"/>
      <c r="N1554" s="663"/>
      <c r="O1554" s="663"/>
      <c r="P1554" s="663"/>
      <c r="Q1554" s="663"/>
      <c r="R1554" s="663"/>
      <c r="S1554" s="663"/>
      <c r="T1554" s="663"/>
      <c r="U1554" s="663"/>
      <c r="V1554" s="663"/>
      <c r="W1554" s="663"/>
      <c r="X1554" s="663"/>
      <c r="Y1554" s="663"/>
      <c r="Z1554" s="663"/>
    </row>
    <row r="1555" spans="9:26">
      <c r="I1555" s="663"/>
      <c r="J1555" s="663"/>
      <c r="K1555" s="663"/>
      <c r="L1555" s="663"/>
      <c r="M1555" s="663"/>
      <c r="N1555" s="663"/>
      <c r="O1555" s="663"/>
      <c r="P1555" s="663"/>
      <c r="Q1555" s="663"/>
      <c r="R1555" s="663"/>
      <c r="S1555" s="663"/>
      <c r="T1555" s="663"/>
      <c r="U1555" s="663"/>
      <c r="V1555" s="663"/>
      <c r="W1555" s="663"/>
      <c r="X1555" s="663"/>
      <c r="Y1555" s="663"/>
      <c r="Z1555" s="663"/>
    </row>
    <row r="1556" spans="9:26">
      <c r="I1556" s="663"/>
      <c r="J1556" s="663"/>
      <c r="K1556" s="663"/>
      <c r="L1556" s="663"/>
      <c r="M1556" s="663"/>
      <c r="N1556" s="663"/>
      <c r="O1556" s="663"/>
      <c r="P1556" s="663"/>
      <c r="Q1556" s="663"/>
      <c r="R1556" s="663"/>
      <c r="S1556" s="663"/>
      <c r="T1556" s="663"/>
      <c r="U1556" s="663"/>
      <c r="V1556" s="663"/>
      <c r="W1556" s="663"/>
      <c r="X1556" s="663"/>
      <c r="Y1556" s="663"/>
      <c r="Z1556" s="663"/>
    </row>
    <row r="1557" spans="9:26">
      <c r="I1557" s="663"/>
      <c r="J1557" s="663"/>
      <c r="K1557" s="663"/>
      <c r="L1557" s="663"/>
      <c r="M1557" s="663"/>
      <c r="N1557" s="663"/>
      <c r="O1557" s="663"/>
      <c r="P1557" s="663"/>
      <c r="Q1557" s="663"/>
      <c r="R1557" s="663"/>
      <c r="S1557" s="663"/>
      <c r="T1557" s="663"/>
      <c r="U1557" s="663"/>
      <c r="V1557" s="663"/>
      <c r="W1557" s="663"/>
      <c r="X1557" s="663"/>
      <c r="Y1557" s="663"/>
      <c r="Z1557" s="663"/>
    </row>
    <row r="1558" spans="9:26">
      <c r="I1558" s="663"/>
      <c r="J1558" s="663"/>
      <c r="K1558" s="663"/>
      <c r="L1558" s="663"/>
      <c r="M1558" s="663"/>
      <c r="N1558" s="663"/>
      <c r="O1558" s="663"/>
      <c r="P1558" s="663"/>
      <c r="Q1558" s="663"/>
      <c r="R1558" s="663"/>
      <c r="S1558" s="663"/>
      <c r="T1558" s="663"/>
      <c r="U1558" s="663"/>
      <c r="V1558" s="663"/>
      <c r="W1558" s="663"/>
      <c r="X1558" s="663"/>
      <c r="Y1558" s="663"/>
      <c r="Z1558" s="663"/>
    </row>
    <row r="1559" spans="9:26">
      <c r="I1559" s="663"/>
      <c r="J1559" s="663"/>
      <c r="K1559" s="663"/>
      <c r="L1559" s="663"/>
      <c r="M1559" s="663"/>
      <c r="N1559" s="663"/>
      <c r="O1559" s="663"/>
      <c r="P1559" s="663"/>
      <c r="Q1559" s="663"/>
      <c r="R1559" s="663"/>
      <c r="S1559" s="663"/>
      <c r="T1559" s="663"/>
      <c r="U1559" s="663"/>
      <c r="V1559" s="663"/>
      <c r="W1559" s="663"/>
      <c r="X1559" s="663"/>
      <c r="Y1559" s="663"/>
      <c r="Z1559" s="663"/>
    </row>
    <row r="1560" spans="9:26">
      <c r="I1560" s="663"/>
      <c r="J1560" s="663"/>
      <c r="K1560" s="663"/>
      <c r="L1560" s="663"/>
      <c r="M1560" s="663"/>
      <c r="N1560" s="663"/>
      <c r="O1560" s="663"/>
      <c r="P1560" s="663"/>
      <c r="Q1560" s="663"/>
      <c r="R1560" s="663"/>
      <c r="S1560" s="663"/>
      <c r="T1560" s="663"/>
      <c r="U1560" s="663"/>
      <c r="V1560" s="663"/>
      <c r="W1560" s="663"/>
      <c r="X1560" s="663"/>
      <c r="Y1560" s="663"/>
      <c r="Z1560" s="663"/>
    </row>
    <row r="1561" spans="9:26">
      <c r="I1561" s="663"/>
      <c r="J1561" s="663"/>
      <c r="K1561" s="663"/>
      <c r="L1561" s="663"/>
      <c r="M1561" s="663"/>
      <c r="N1561" s="663"/>
      <c r="O1561" s="663"/>
      <c r="P1561" s="663"/>
      <c r="Q1561" s="663"/>
      <c r="R1561" s="663"/>
      <c r="S1561" s="663"/>
      <c r="T1561" s="663"/>
      <c r="U1561" s="663"/>
      <c r="V1561" s="663"/>
      <c r="W1561" s="663"/>
      <c r="X1561" s="663"/>
      <c r="Y1561" s="663"/>
      <c r="Z1561" s="663"/>
    </row>
    <row r="1562" spans="9:26">
      <c r="I1562" s="663"/>
      <c r="J1562" s="663"/>
      <c r="K1562" s="663"/>
      <c r="L1562" s="663"/>
      <c r="M1562" s="663"/>
      <c r="N1562" s="663"/>
      <c r="O1562" s="663"/>
      <c r="P1562" s="663"/>
      <c r="Q1562" s="663"/>
      <c r="R1562" s="663"/>
      <c r="S1562" s="663"/>
      <c r="T1562" s="663"/>
      <c r="U1562" s="663"/>
      <c r="V1562" s="663"/>
      <c r="W1562" s="663"/>
      <c r="X1562" s="663"/>
      <c r="Y1562" s="663"/>
      <c r="Z1562" s="663"/>
    </row>
    <row r="1563" spans="9:26">
      <c r="I1563" s="663"/>
      <c r="J1563" s="663"/>
      <c r="K1563" s="663"/>
      <c r="L1563" s="663"/>
      <c r="M1563" s="663"/>
      <c r="N1563" s="663"/>
      <c r="O1563" s="663"/>
      <c r="P1563" s="663"/>
      <c r="Q1563" s="663"/>
      <c r="R1563" s="663"/>
      <c r="S1563" s="663"/>
      <c r="T1563" s="663"/>
      <c r="U1563" s="663"/>
      <c r="V1563" s="663"/>
      <c r="W1563" s="663"/>
      <c r="X1563" s="663"/>
      <c r="Y1563" s="663"/>
      <c r="Z1563" s="663"/>
    </row>
    <row r="1564" spans="9:26">
      <c r="I1564" s="663"/>
      <c r="J1564" s="663"/>
      <c r="K1564" s="663"/>
      <c r="L1564" s="663"/>
      <c r="M1564" s="663"/>
      <c r="N1564" s="663"/>
      <c r="O1564" s="663"/>
      <c r="P1564" s="663"/>
      <c r="Q1564" s="663"/>
      <c r="R1564" s="663"/>
      <c r="S1564" s="663"/>
      <c r="T1564" s="663"/>
      <c r="U1564" s="663"/>
      <c r="V1564" s="663"/>
      <c r="W1564" s="663"/>
      <c r="X1564" s="663"/>
      <c r="Y1564" s="663"/>
      <c r="Z1564" s="663"/>
    </row>
    <row r="1565" spans="9:26">
      <c r="I1565" s="663"/>
      <c r="J1565" s="663"/>
      <c r="K1565" s="663"/>
      <c r="L1565" s="663"/>
      <c r="M1565" s="663"/>
      <c r="N1565" s="663"/>
      <c r="O1565" s="663"/>
      <c r="P1565" s="663"/>
      <c r="Q1565" s="663"/>
      <c r="R1565" s="663"/>
      <c r="S1565" s="663"/>
      <c r="T1565" s="663"/>
      <c r="U1565" s="663"/>
      <c r="V1565" s="663"/>
      <c r="W1565" s="663"/>
      <c r="X1565" s="663"/>
      <c r="Y1565" s="663"/>
      <c r="Z1565" s="663"/>
    </row>
    <row r="1566" spans="9:26">
      <c r="I1566" s="663"/>
      <c r="J1566" s="663"/>
      <c r="K1566" s="663"/>
      <c r="L1566" s="663"/>
      <c r="M1566" s="663"/>
      <c r="N1566" s="663"/>
      <c r="O1566" s="663"/>
      <c r="P1566" s="663"/>
      <c r="Q1566" s="663"/>
      <c r="R1566" s="663"/>
      <c r="S1566" s="663"/>
      <c r="T1566" s="663"/>
      <c r="U1566" s="663"/>
      <c r="V1566" s="663"/>
      <c r="W1566" s="663"/>
      <c r="X1566" s="663"/>
      <c r="Y1566" s="663"/>
      <c r="Z1566" s="663"/>
    </row>
    <row r="1567" spans="9:26">
      <c r="I1567" s="663"/>
      <c r="J1567" s="663"/>
      <c r="K1567" s="663"/>
      <c r="L1567" s="663"/>
      <c r="M1567" s="663"/>
      <c r="N1567" s="663"/>
      <c r="O1567" s="663"/>
      <c r="P1567" s="663"/>
      <c r="Q1567" s="663"/>
      <c r="R1567" s="663"/>
      <c r="S1567" s="663"/>
      <c r="T1567" s="663"/>
      <c r="U1567" s="663"/>
      <c r="V1567" s="663"/>
      <c r="W1567" s="663"/>
      <c r="X1567" s="663"/>
      <c r="Y1567" s="663"/>
      <c r="Z1567" s="663"/>
    </row>
    <row r="1568" spans="9:26">
      <c r="I1568" s="663"/>
      <c r="J1568" s="663"/>
      <c r="K1568" s="663"/>
      <c r="L1568" s="663"/>
      <c r="M1568" s="663"/>
      <c r="N1568" s="663"/>
      <c r="O1568" s="663"/>
      <c r="P1568" s="663"/>
      <c r="Q1568" s="663"/>
      <c r="R1568" s="663"/>
      <c r="S1568" s="663"/>
      <c r="T1568" s="663"/>
      <c r="U1568" s="663"/>
      <c r="V1568" s="663"/>
      <c r="W1568" s="663"/>
      <c r="X1568" s="663"/>
      <c r="Y1568" s="663"/>
      <c r="Z1568" s="663"/>
    </row>
    <row r="1569" spans="9:26">
      <c r="I1569" s="663"/>
      <c r="J1569" s="663"/>
      <c r="K1569" s="663"/>
      <c r="L1569" s="663"/>
      <c r="M1569" s="663"/>
      <c r="N1569" s="663"/>
      <c r="O1569" s="663"/>
      <c r="P1569" s="663"/>
      <c r="Q1569" s="663"/>
      <c r="R1569" s="663"/>
      <c r="S1569" s="663"/>
      <c r="T1569" s="663"/>
      <c r="U1569" s="663"/>
      <c r="V1569" s="663"/>
      <c r="W1569" s="663"/>
      <c r="X1569" s="663"/>
      <c r="Y1569" s="663"/>
      <c r="Z1569" s="663"/>
    </row>
    <row r="1570" spans="9:26">
      <c r="I1570" s="663"/>
      <c r="J1570" s="663"/>
      <c r="K1570" s="663"/>
      <c r="L1570" s="663"/>
      <c r="M1570" s="663"/>
      <c r="N1570" s="663"/>
      <c r="O1570" s="663"/>
      <c r="P1570" s="663"/>
      <c r="Q1570" s="663"/>
      <c r="R1570" s="663"/>
      <c r="S1570" s="663"/>
      <c r="T1570" s="663"/>
      <c r="U1570" s="663"/>
      <c r="V1570" s="663"/>
      <c r="W1570" s="663"/>
      <c r="X1570" s="663"/>
      <c r="Y1570" s="663"/>
      <c r="Z1570" s="663"/>
    </row>
    <row r="1571" spans="9:26">
      <c r="I1571" s="663"/>
      <c r="J1571" s="663"/>
      <c r="K1571" s="663"/>
      <c r="L1571" s="663"/>
      <c r="M1571" s="663"/>
      <c r="N1571" s="663"/>
      <c r="O1571" s="663"/>
      <c r="P1571" s="663"/>
      <c r="Q1571" s="663"/>
      <c r="R1571" s="663"/>
      <c r="S1571" s="663"/>
      <c r="T1571" s="663"/>
      <c r="U1571" s="663"/>
      <c r="V1571" s="663"/>
      <c r="W1571" s="663"/>
      <c r="X1571" s="663"/>
      <c r="Y1571" s="663"/>
      <c r="Z1571" s="663"/>
    </row>
  </sheetData>
  <phoneticPr fontId="25" type="noConversion"/>
  <pageMargins left="0.51181102362204722" right="0.51181102362204722" top="0.51181102362204722" bottom="0.51181102362204722" header="0" footer="0.23622047244094491"/>
  <pageSetup paperSize="9" scale="97" orientation="portrait" r:id="rId1"/>
  <headerFooter alignWithMargins="0">
    <oddFooter>&amp;L&amp;9Public Library Statistics 2011/12&amp;C&amp;9&amp;P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B267"/>
  <sheetViews>
    <sheetView zoomScaleNormal="100" workbookViewId="0">
      <pane ySplit="6" topLeftCell="A19" activePane="bottomLeft" state="frozen"/>
      <selection pane="bottomLeft" activeCell="H41" sqref="H41"/>
    </sheetView>
  </sheetViews>
  <sheetFormatPr defaultColWidth="8.85546875" defaultRowHeight="12.75"/>
  <cols>
    <col min="1" max="1" width="21" customWidth="1"/>
    <col min="2" max="2" width="11.140625" style="171" customWidth="1"/>
    <col min="3" max="3" width="17.28515625" style="221" customWidth="1"/>
    <col min="4" max="4" width="9.85546875" style="118" customWidth="1"/>
    <col min="5" max="5" width="11.85546875" style="190" customWidth="1"/>
    <col min="6" max="6" width="10.28515625" style="18" customWidth="1"/>
    <col min="7" max="7" width="16" style="171" customWidth="1"/>
    <col min="8" max="9" width="12.7109375" style="171" customWidth="1"/>
    <col min="10" max="10" width="12.7109375" style="171" hidden="1" customWidth="1"/>
    <col min="11" max="15" width="12.7109375" style="171" customWidth="1"/>
    <col min="16" max="16" width="12.7109375" style="190" customWidth="1"/>
    <col min="17" max="19" width="12.7109375" style="171" customWidth="1"/>
    <col min="20" max="20" width="8.85546875" customWidth="1"/>
    <col min="21" max="21" width="10.28515625" bestFit="1" customWidth="1"/>
    <col min="22" max="22" width="12.42578125" style="208" bestFit="1" customWidth="1"/>
    <col min="23" max="23" width="12.28515625" style="208" bestFit="1" customWidth="1"/>
    <col min="24" max="24" width="10.140625" style="208" customWidth="1"/>
    <col min="25" max="26" width="8.85546875" customWidth="1"/>
    <col min="27" max="27" width="10.28515625" bestFit="1" customWidth="1"/>
  </cols>
  <sheetData>
    <row r="1" spans="1:24" ht="15">
      <c r="A1" s="13" t="s">
        <v>145</v>
      </c>
      <c r="U1" s="16"/>
    </row>
    <row r="2" spans="1:24" ht="10.5" customHeight="1">
      <c r="U2" s="16"/>
    </row>
    <row r="3" spans="1:24" ht="12.75" customHeight="1">
      <c r="A3" s="11"/>
      <c r="B3" s="664"/>
      <c r="C3" s="665" t="s">
        <v>150</v>
      </c>
      <c r="D3" s="666"/>
      <c r="E3" s="667" t="s">
        <v>151</v>
      </c>
      <c r="F3" s="668"/>
      <c r="G3" s="668" t="s">
        <v>215</v>
      </c>
      <c r="H3" s="284"/>
      <c r="I3" s="284"/>
      <c r="J3" s="284"/>
      <c r="K3" s="284"/>
      <c r="L3" s="284"/>
      <c r="M3" s="284"/>
      <c r="N3" s="284"/>
      <c r="O3" s="284"/>
      <c r="P3" s="285"/>
      <c r="Q3" s="284"/>
      <c r="R3" s="284"/>
      <c r="S3" s="284"/>
      <c r="U3" s="16"/>
    </row>
    <row r="4" spans="1:24" ht="12.75" customHeight="1">
      <c r="A4" s="11"/>
      <c r="B4" s="672" t="s">
        <v>152</v>
      </c>
      <c r="C4" s="665" t="s">
        <v>580</v>
      </c>
      <c r="D4" s="666"/>
      <c r="E4" s="667" t="s">
        <v>607</v>
      </c>
      <c r="F4" s="668"/>
      <c r="G4" s="668" t="s">
        <v>608</v>
      </c>
      <c r="H4" s="284"/>
      <c r="I4" s="284"/>
      <c r="J4" s="284"/>
      <c r="K4" s="284"/>
      <c r="L4" s="284"/>
      <c r="M4" s="284"/>
      <c r="N4" s="284"/>
      <c r="O4" s="284"/>
      <c r="P4" s="285"/>
      <c r="Q4" s="284"/>
      <c r="R4" s="284"/>
      <c r="S4" s="284"/>
      <c r="U4" s="16"/>
    </row>
    <row r="5" spans="1:24" ht="12.75" customHeight="1">
      <c r="A5" s="11"/>
      <c r="B5" s="673">
        <v>2011</v>
      </c>
      <c r="C5" s="674" t="s">
        <v>147</v>
      </c>
      <c r="D5" s="668" t="s">
        <v>375</v>
      </c>
      <c r="E5" s="664" t="s">
        <v>147</v>
      </c>
      <c r="F5" s="668" t="s">
        <v>375</v>
      </c>
      <c r="G5" s="2"/>
      <c r="H5" s="284"/>
      <c r="I5" s="284"/>
      <c r="J5" s="284"/>
      <c r="K5" s="284"/>
      <c r="L5" s="284"/>
      <c r="M5" s="284"/>
      <c r="N5" s="284"/>
      <c r="O5" s="284"/>
      <c r="P5" s="285"/>
      <c r="Q5" s="284"/>
      <c r="R5" s="284"/>
      <c r="S5" s="284"/>
      <c r="U5" s="16"/>
    </row>
    <row r="6" spans="1:24" ht="12.75" customHeight="1">
      <c r="A6" s="5"/>
      <c r="B6" s="354"/>
      <c r="C6" s="380" t="s">
        <v>148</v>
      </c>
      <c r="D6" s="276" t="s">
        <v>408</v>
      </c>
      <c r="E6" s="289" t="s">
        <v>149</v>
      </c>
      <c r="F6" s="276" t="s">
        <v>408</v>
      </c>
      <c r="G6" s="276" t="s">
        <v>408</v>
      </c>
      <c r="H6" s="284"/>
      <c r="I6" s="284"/>
      <c r="J6" s="284"/>
      <c r="K6" s="284"/>
      <c r="L6" s="284"/>
      <c r="M6" s="284"/>
      <c r="N6" s="284"/>
      <c r="O6" s="284"/>
      <c r="P6" s="285"/>
      <c r="Q6" s="284"/>
      <c r="R6" s="284"/>
      <c r="S6" s="284"/>
      <c r="U6" s="16"/>
    </row>
    <row r="7" spans="1:24" ht="12.75" customHeight="1">
      <c r="A7" s="175" t="s">
        <v>339</v>
      </c>
      <c r="B7" s="396">
        <f>'Expenditure &amp; Subsidy A-G'!D52+'Expenditure &amp; Subsidy G-N'!D58+'Expenditure &amp; Subsidy N-Y'!D48+'Expenditure &amp; Subsidy N-Y'!D51</f>
        <v>67958</v>
      </c>
      <c r="C7" s="281">
        <f>'Expenditure &amp; Subsidy A-G'!H52+'Expenditure &amp; Subsidy G-N'!H58+'Expenditure &amp; Subsidy N-Y'!H48+'Expenditure &amp; Subsidy N-Y'!H51</f>
        <v>2992175.24</v>
      </c>
      <c r="D7" s="18">
        <f t="shared" ref="D7:D13" si="0">AVERAGE(C7/B7)</f>
        <v>44.029771917949326</v>
      </c>
      <c r="E7" s="190">
        <f>'Voted Exp, Subsidy &amp; LPG A-G'!C48+'Voted Exp, Subsidy &amp; LPG G-P'!C51+'Voted Exp, Subs &amp; LPG P-Y'!C37+'Voted Exp, Subs &amp; LPG P-Y'!C40</f>
        <v>2936129</v>
      </c>
      <c r="F7" s="18">
        <f t="shared" ref="F7:F13" si="1">AVERAGE(E7/B7)</f>
        <v>43.205053121045353</v>
      </c>
      <c r="G7" s="82">
        <f>'Voted Exp, Subsidy &amp; LPG A-G'!H48+'Voted Exp, Subsidy &amp; LPG G-P'!H51+'Voted Exp, Subs &amp; LPG P-Y'!H37+'Voted Exp, Subs &amp; LPG P-Y'!H40</f>
        <v>236649</v>
      </c>
      <c r="H7" s="82"/>
      <c r="I7"/>
      <c r="J7"/>
      <c r="K7"/>
      <c r="L7"/>
      <c r="M7"/>
      <c r="N7"/>
      <c r="O7"/>
      <c r="P7"/>
      <c r="Q7"/>
      <c r="R7"/>
      <c r="S7"/>
      <c r="V7"/>
      <c r="W7"/>
      <c r="X7"/>
    </row>
    <row r="8" spans="1:24" ht="12.75" customHeight="1">
      <c r="A8" s="19" t="s">
        <v>458</v>
      </c>
      <c r="B8" s="27">
        <f>'Expenditure &amp; Subsidy G-N'!D46</f>
        <v>71653</v>
      </c>
      <c r="C8" s="280">
        <f>'Expenditure &amp; Subsidy G-N'!H46</f>
        <v>3477828</v>
      </c>
      <c r="D8" s="18">
        <f t="shared" si="0"/>
        <v>48.537088468033438</v>
      </c>
      <c r="E8" s="265">
        <f>'Voted Exp, Subsidy &amp; LPG G-P'!C39</f>
        <v>3359480</v>
      </c>
      <c r="F8" s="18">
        <f t="shared" si="1"/>
        <v>46.885406054177771</v>
      </c>
      <c r="G8" s="190">
        <f>'Voted Exp, Subsidy &amp; LPG G-P'!H39</f>
        <v>184733</v>
      </c>
      <c r="H8" s="190"/>
      <c r="I8"/>
      <c r="J8"/>
      <c r="K8"/>
      <c r="L8"/>
      <c r="M8"/>
      <c r="N8"/>
      <c r="O8"/>
      <c r="P8"/>
      <c r="Q8"/>
      <c r="R8"/>
      <c r="S8"/>
      <c r="V8"/>
      <c r="W8"/>
      <c r="X8"/>
    </row>
    <row r="9" spans="1:24" ht="12.75" customHeight="1">
      <c r="A9" s="234" t="s">
        <v>459</v>
      </c>
      <c r="B9" s="286">
        <f>'Expenditure &amp; Subsidy G-N'!D47</f>
        <v>42775</v>
      </c>
      <c r="C9" s="280">
        <f>'Expenditure &amp; Subsidy G-N'!H47</f>
        <v>2928097</v>
      </c>
      <c r="D9" s="18">
        <f t="shared" si="0"/>
        <v>68.453465809468142</v>
      </c>
      <c r="E9" s="265">
        <f>'Voted Exp, Subsidy &amp; LPG G-P'!C40</f>
        <v>1861926</v>
      </c>
      <c r="F9" s="18">
        <f t="shared" si="1"/>
        <v>43.528369374634714</v>
      </c>
      <c r="G9" s="190">
        <f>'Voted Exp, Subsidy &amp; LPG G-P'!H40</f>
        <v>111324</v>
      </c>
      <c r="H9" s="190"/>
      <c r="I9"/>
      <c r="J9"/>
      <c r="K9"/>
      <c r="L9"/>
      <c r="M9"/>
      <c r="N9"/>
      <c r="O9"/>
      <c r="P9"/>
      <c r="Q9"/>
      <c r="R9"/>
      <c r="S9"/>
      <c r="V9"/>
      <c r="W9"/>
      <c r="X9"/>
    </row>
    <row r="10" spans="1:24" ht="12.75" customHeight="1">
      <c r="A10" s="234" t="s">
        <v>460</v>
      </c>
      <c r="B10" s="286">
        <f>'Expenditure &amp; Subsidy G-N'!D48</f>
        <v>79478</v>
      </c>
      <c r="C10" s="280">
        <f>'Expenditure &amp; Subsidy G-N'!H48</f>
        <v>4894635.0999999996</v>
      </c>
      <c r="D10" s="18">
        <f t="shared" si="0"/>
        <v>61.58477943581871</v>
      </c>
      <c r="E10" s="265">
        <f>'Voted Exp, Subsidy &amp; LPG G-P'!C41</f>
        <v>4424196</v>
      </c>
      <c r="F10" s="18">
        <f t="shared" si="1"/>
        <v>55.665668486876875</v>
      </c>
      <c r="G10" s="190">
        <f>'Voted Exp, Subsidy &amp; LPG G-P'!H41</f>
        <v>199308</v>
      </c>
      <c r="H10" s="190"/>
      <c r="I10"/>
      <c r="J10"/>
      <c r="K10"/>
      <c r="L10"/>
      <c r="M10"/>
      <c r="N10"/>
      <c r="O10"/>
      <c r="P10"/>
      <c r="Q10"/>
      <c r="R10"/>
      <c r="S10"/>
      <c r="V10"/>
      <c r="W10"/>
      <c r="X10"/>
    </row>
    <row r="11" spans="1:24" ht="12.75" customHeight="1">
      <c r="A11" s="397" t="s">
        <v>168</v>
      </c>
      <c r="B11" s="399">
        <f>'Expenditure &amp; Subsidy G-N'!D49</f>
        <v>23007</v>
      </c>
      <c r="C11" s="500">
        <f>'Expenditure &amp; Subsidy G-N'!H49</f>
        <v>2770336.55</v>
      </c>
      <c r="D11" s="18">
        <f t="shared" si="0"/>
        <v>120.41276785326204</v>
      </c>
      <c r="E11" s="265">
        <f>'Voted Exp, Subsidy &amp; LPG G-P'!C42</f>
        <v>3004840</v>
      </c>
      <c r="F11" s="18">
        <f t="shared" si="1"/>
        <v>130.60546790107358</v>
      </c>
      <c r="G11" s="190">
        <f>'Voted Exp, Subsidy &amp; LPG G-P'!H42</f>
        <v>87337</v>
      </c>
      <c r="H11" s="190"/>
      <c r="I11"/>
      <c r="J11"/>
      <c r="K11"/>
      <c r="L11"/>
      <c r="M11"/>
      <c r="N11"/>
      <c r="O11"/>
      <c r="P11"/>
      <c r="Q11"/>
      <c r="R11"/>
      <c r="S11"/>
      <c r="V11"/>
      <c r="W11"/>
      <c r="X11"/>
    </row>
    <row r="12" spans="1:24" ht="12.75" customHeight="1">
      <c r="A12" s="174" t="s">
        <v>340</v>
      </c>
      <c r="B12" s="398">
        <f>'Expenditure &amp; Subsidy A-G'!D46+'Expenditure &amp; Subsidy A-G'!D26+'Expenditure &amp; Subsidy N-Y'!D28</f>
        <v>21391</v>
      </c>
      <c r="C12" s="281">
        <f>'Expenditure &amp; Subsidy A-G'!H46+'Expenditure &amp; Subsidy A-G'!H26+'Expenditure &amp; Subsidy N-Y'!H28</f>
        <v>695921.16</v>
      </c>
      <c r="D12" s="18">
        <f t="shared" si="0"/>
        <v>32.533362629143099</v>
      </c>
      <c r="E12" s="190">
        <f>'Voted Exp, Subsidy &amp; LPG A-G'!C42+'Voted Exp, Subsidy &amp; LPG A-G'!C22+'Voted Exp, Subs &amp; LPG P-Y'!C17</f>
        <v>479738</v>
      </c>
      <c r="F12" s="18">
        <f t="shared" si="1"/>
        <v>22.427095507456407</v>
      </c>
      <c r="G12" s="82">
        <f>'Voted Exp, Subsidy &amp; LPG A-G'!H42+'Voted Exp, Subsidy &amp; LPG A-G'!H22+'Voted Exp, Subs &amp; LPG P-Y'!H17</f>
        <v>104615</v>
      </c>
      <c r="H12" s="82"/>
      <c r="I12"/>
      <c r="J12"/>
      <c r="K12"/>
      <c r="L12"/>
      <c r="M12"/>
      <c r="N12"/>
      <c r="O12"/>
      <c r="P12"/>
      <c r="Q12"/>
      <c r="R12"/>
      <c r="S12"/>
      <c r="V12"/>
      <c r="W12"/>
      <c r="X12"/>
    </row>
    <row r="13" spans="1:24" ht="12.75" customHeight="1">
      <c r="A13" s="234" t="s">
        <v>461</v>
      </c>
      <c r="B13" s="286">
        <f>'Expenditure &amp; Subsidy G-N'!D51</f>
        <v>29414</v>
      </c>
      <c r="C13" s="280">
        <f>'Expenditure &amp; Subsidy G-N'!H51</f>
        <v>2505104.1599999997</v>
      </c>
      <c r="D13" s="18">
        <f t="shared" si="0"/>
        <v>85.167068742775541</v>
      </c>
      <c r="E13" s="265">
        <f>'Voted Exp, Subsidy &amp; LPG G-P'!C44</f>
        <v>2501194</v>
      </c>
      <c r="F13" s="18">
        <f t="shared" si="1"/>
        <v>85.034133405861155</v>
      </c>
      <c r="G13" s="190">
        <f>'Voted Exp, Subsidy &amp; LPG G-P'!H44</f>
        <v>80333</v>
      </c>
      <c r="H13" s="190"/>
      <c r="I13"/>
      <c r="J13"/>
      <c r="K13"/>
      <c r="L13"/>
      <c r="M13"/>
      <c r="N13"/>
      <c r="O13"/>
      <c r="P13"/>
      <c r="Q13"/>
      <c r="R13"/>
      <c r="S13"/>
      <c r="V13"/>
      <c r="W13"/>
      <c r="X13"/>
    </row>
    <row r="14" spans="1:24" ht="12.75" customHeight="1">
      <c r="A14" s="397" t="s">
        <v>673</v>
      </c>
      <c r="B14" s="286"/>
      <c r="C14" s="280"/>
      <c r="D14" s="18"/>
      <c r="E14" s="265">
        <f>'Voted Exp, Subsidy &amp; LPG G-P'!C48</f>
        <v>730500</v>
      </c>
      <c r="F14" s="18">
        <f>'Voted Exp, Subsidy &amp; LPG G-P'!E48</f>
        <v>37.623609394313966</v>
      </c>
      <c r="G14" s="190">
        <f>'Voted Exp, Subsidy &amp; LPG G-P'!H48</f>
        <v>62575</v>
      </c>
      <c r="H14" s="190"/>
      <c r="I14"/>
      <c r="J14"/>
      <c r="K14"/>
      <c r="L14"/>
      <c r="M14"/>
      <c r="N14"/>
      <c r="O14"/>
      <c r="P14"/>
      <c r="Q14"/>
      <c r="R14"/>
      <c r="S14"/>
      <c r="V14"/>
      <c r="W14"/>
      <c r="X14"/>
    </row>
    <row r="15" spans="1:24" ht="12.75" customHeight="1">
      <c r="A15" s="234" t="s">
        <v>462</v>
      </c>
      <c r="B15" s="190">
        <f>'Expenditure &amp; Subsidy G-N'!D59+'Expenditure &amp; Subsidy A-G'!D53+'Expenditure &amp; Subsidy A-G'!D59+'Expenditure &amp; Subsidy N-Y'!D19</f>
        <v>240200</v>
      </c>
      <c r="C15" s="281">
        <f>'Expenditure &amp; Subsidy G-N'!H59+'Expenditure &amp; Subsidy A-G'!H53+'Expenditure &amp; Subsidy A-G'!H59+'Expenditure &amp; Subsidy N-Y'!H19</f>
        <v>13447768.92</v>
      </c>
      <c r="D15" s="18">
        <f t="shared" ref="D15:D41" si="2">AVERAGE(C15/B15)</f>
        <v>55.985715736885929</v>
      </c>
      <c r="E15" s="190">
        <f>'Voted Exp, Subsidy &amp; LPG G-P'!C52+'Voted Exp, Subsidy &amp; LPG A-G'!C49+'Voted Exp, Subsidy &amp; LPG A-G'!C55+'Voted Exp, Subs &amp; LPG P-Y'!C8</f>
        <v>11199379</v>
      </c>
      <c r="F15" s="18">
        <f>AVERAGE(E15/B15)</f>
        <v>46.625224812656121</v>
      </c>
      <c r="G15" s="190">
        <f>'Voted Exp, Subsidy &amp; LPG G-P'!H52+'Voted Exp, Subsidy &amp; LPG A-G'!H49+'Voted Exp, Subsidy &amp; LPG A-G'!H55+'Voted Exp, Subs &amp; LPG P-Y'!H8</f>
        <v>636139</v>
      </c>
      <c r="H15" s="190"/>
      <c r="I15"/>
      <c r="J15"/>
      <c r="K15"/>
      <c r="L15"/>
      <c r="M15"/>
      <c r="N15"/>
      <c r="O15"/>
      <c r="P15"/>
      <c r="Q15"/>
      <c r="R15"/>
      <c r="S15"/>
      <c r="V15"/>
      <c r="W15"/>
      <c r="X15"/>
    </row>
    <row r="16" spans="1:24" ht="12.75" customHeight="1">
      <c r="A16" s="234" t="s">
        <v>463</v>
      </c>
      <c r="B16" s="286">
        <f>'Expenditure &amp; Subsidy N-Y'!D10</f>
        <v>65318</v>
      </c>
      <c r="C16" s="280">
        <f>'Expenditure &amp; Subsidy N-Y'!H10</f>
        <v>3812089.92</v>
      </c>
      <c r="D16" s="18">
        <f t="shared" si="2"/>
        <v>58.362012309011298</v>
      </c>
      <c r="E16" s="265">
        <f>'Voted Exp, Subsidy &amp; LPG G-P'!C53</f>
        <v>3233720</v>
      </c>
      <c r="F16" s="18">
        <f>AVERAGE(E16/B16)</f>
        <v>49.50733335374629</v>
      </c>
      <c r="G16" s="190">
        <f>'Voted Exp, Subsidy &amp; LPG G-P'!H53</f>
        <v>165287</v>
      </c>
      <c r="H16" s="190"/>
      <c r="I16"/>
      <c r="J16"/>
      <c r="K16"/>
      <c r="L16"/>
      <c r="M16"/>
      <c r="N16"/>
      <c r="O16"/>
      <c r="P16"/>
      <c r="Q16"/>
      <c r="R16"/>
      <c r="S16"/>
      <c r="V16"/>
      <c r="W16"/>
      <c r="X16"/>
    </row>
    <row r="17" spans="1:24" ht="12.75" customHeight="1">
      <c r="A17" s="174" t="s">
        <v>684</v>
      </c>
      <c r="B17" s="398">
        <f>'Expenditure &amp; Subsidy G-N'!D50+'Expenditure &amp; Subsidy A-G'!D30+'Expenditure &amp; Subsidy G-N'!D19+'Expenditure &amp; Subsidy N-Y'!D45</f>
        <v>28938</v>
      </c>
      <c r="C17" s="281">
        <f>'Expenditure &amp; Subsidy G-N'!H50+'Expenditure &amp; Subsidy A-G'!H30+'Expenditure &amp; Subsidy G-N'!H19+'Expenditure &amp; Subsidy N-Y'!H45</f>
        <v>1455209.76</v>
      </c>
      <c r="D17" s="18">
        <f t="shared" si="2"/>
        <v>50.287157370930956</v>
      </c>
      <c r="E17" s="190">
        <f>'Voted Exp, Subsidy &amp; LPG G-P'!C43+'Voted Exp, Subsidy &amp; LPG A-G'!C26+'Voted Exp, Subs &amp; LPG P-Y'!C34</f>
        <v>1090879</v>
      </c>
      <c r="F17" s="410">
        <v>46.33</v>
      </c>
      <c r="G17" s="190">
        <f>'Voted Exp, Subsidy &amp; LPG G-P'!H43+'Voted Exp, Subsidy &amp; LPG A-G'!H26+'Voted Exp, Subs &amp; LPG P-Y'!H34</f>
        <v>112083</v>
      </c>
      <c r="H17" s="190"/>
      <c r="I17"/>
      <c r="J17"/>
      <c r="K17"/>
      <c r="L17"/>
      <c r="M17"/>
      <c r="N17"/>
      <c r="O17"/>
      <c r="P17"/>
      <c r="Q17"/>
      <c r="R17"/>
      <c r="S17"/>
      <c r="V17"/>
      <c r="W17"/>
      <c r="X17"/>
    </row>
    <row r="18" spans="1:24" ht="12.75" customHeight="1">
      <c r="A18" s="4" t="s">
        <v>341</v>
      </c>
      <c r="B18" s="190">
        <f>'Expenditure &amp; Subsidy N-Y'!D46+'Expenditure &amp; Subsidy A-G'!D25+'Expenditure &amp; Subsidy A-G'!D47+'Expenditure &amp; Subsidy A-G'!D57</f>
        <v>14810</v>
      </c>
      <c r="C18" s="281">
        <f>'Expenditure &amp; Subsidy N-Y'!H46+'Expenditure &amp; Subsidy A-G'!H25+'Expenditure &amp; Subsidy A-G'!H47+'Expenditure &amp; Subsidy A-G'!H57</f>
        <v>1008993.02</v>
      </c>
      <c r="D18" s="18">
        <f t="shared" si="2"/>
        <v>68.129170830519925</v>
      </c>
      <c r="E18" s="190">
        <f>'Voted Exp, Subs &amp; LPG P-Y'!C35+'Voted Exp, Subsidy &amp; LPG A-G'!C21+'Voted Exp, Subsidy &amp; LPG A-G'!C43+'Voted Exp, Subsidy &amp; LPG A-G'!C53</f>
        <v>946004</v>
      </c>
      <c r="F18" s="18">
        <f t="shared" ref="F18:F35" si="3">AVERAGE(E18/B18)</f>
        <v>63.87602970965564</v>
      </c>
      <c r="G18" s="190">
        <f>'Voted Exp, Subs &amp; LPG P-Y'!H35+'Voted Exp, Subsidy &amp; LPG A-G'!H21+'Voted Exp, Subsidy &amp; LPG A-G'!H43+'Voted Exp, Subsidy &amp; LPG A-G'!H53</f>
        <v>92714</v>
      </c>
      <c r="H18" s="190"/>
      <c r="I18"/>
      <c r="J18"/>
      <c r="K18"/>
      <c r="L18"/>
      <c r="M18"/>
      <c r="N18"/>
      <c r="O18"/>
      <c r="P18"/>
      <c r="Q18"/>
      <c r="R18"/>
      <c r="S18"/>
      <c r="V18"/>
      <c r="W18"/>
      <c r="X18"/>
    </row>
    <row r="19" spans="1:24" ht="12.75" customHeight="1">
      <c r="A19" s="397" t="s">
        <v>552</v>
      </c>
      <c r="B19" s="399">
        <f>'Expenditure &amp; Subsidy N-Y'!D11</f>
        <v>5461</v>
      </c>
      <c r="C19" s="280">
        <f>'Expenditure &amp; Subsidy N-Y'!H11</f>
        <v>279267.27999999997</v>
      </c>
      <c r="D19" s="18">
        <f t="shared" si="2"/>
        <v>51.138487456509793</v>
      </c>
      <c r="E19" s="265">
        <f>'Voted Exp, Subsidy &amp; LPG G-P'!C54</f>
        <v>187113</v>
      </c>
      <c r="F19" s="18">
        <f t="shared" si="3"/>
        <v>34.263504852591097</v>
      </c>
      <c r="G19" s="190">
        <f>'Voted Exp, Subsidy &amp; LPG G-P'!H54</f>
        <v>27711</v>
      </c>
      <c r="H19" s="190"/>
      <c r="I19"/>
      <c r="J19"/>
      <c r="K19"/>
      <c r="L19"/>
      <c r="M19"/>
      <c r="N19"/>
      <c r="O19"/>
      <c r="P19"/>
      <c r="Q19"/>
      <c r="R19"/>
      <c r="S19"/>
      <c r="V19"/>
      <c r="W19"/>
      <c r="X19"/>
    </row>
    <row r="20" spans="1:24" ht="12.75" customHeight="1">
      <c r="A20" s="234" t="s">
        <v>554</v>
      </c>
      <c r="B20" s="286">
        <f>'Expenditure &amp; Subsidy N-Y'!D14</f>
        <v>15267</v>
      </c>
      <c r="C20" s="280">
        <f>'Expenditure &amp; Subsidy N-Y'!H14</f>
        <v>799622.39</v>
      </c>
      <c r="D20" s="18">
        <f t="shared" si="2"/>
        <v>52.375868867491974</v>
      </c>
      <c r="E20" s="265">
        <f>'Voted Exp, Subsidy &amp; LPG G-P'!C57</f>
        <v>877347</v>
      </c>
      <c r="F20" s="18">
        <f t="shared" si="3"/>
        <v>57.466889369227744</v>
      </c>
      <c r="G20" s="190">
        <f>'Voted Exp, Subsidy &amp; LPG G-P'!H57</f>
        <v>52771</v>
      </c>
      <c r="H20" s="190"/>
      <c r="I20"/>
      <c r="J20"/>
      <c r="K20"/>
      <c r="L20"/>
      <c r="M20"/>
      <c r="N20"/>
      <c r="O20"/>
      <c r="P20"/>
      <c r="Q20"/>
      <c r="R20"/>
      <c r="S20"/>
      <c r="V20"/>
      <c r="W20"/>
      <c r="X20"/>
    </row>
    <row r="21" spans="1:24" ht="12.75" customHeight="1">
      <c r="A21" s="234" t="s">
        <v>464</v>
      </c>
      <c r="B21" s="286">
        <f>'Expenditure &amp; Subsidy N-Y'!D15</f>
        <v>176355</v>
      </c>
      <c r="C21" s="280">
        <f>'Expenditure &amp; Subsidy N-Y'!H15</f>
        <v>7841779</v>
      </c>
      <c r="D21" s="18">
        <f t="shared" si="2"/>
        <v>44.465872813359418</v>
      </c>
      <c r="E21" s="265">
        <f>'Voted Exp, Subsidy &amp; LPG G-P'!C58</f>
        <v>7993248</v>
      </c>
      <c r="F21" s="18">
        <f t="shared" si="3"/>
        <v>45.324759717615038</v>
      </c>
      <c r="G21" s="190">
        <f>'Voted Exp, Subsidy &amp; LPG G-P'!H58</f>
        <v>433942</v>
      </c>
      <c r="H21" s="190"/>
      <c r="I21"/>
      <c r="J21"/>
      <c r="K21"/>
      <c r="L21"/>
      <c r="M21"/>
      <c r="N21"/>
      <c r="O21"/>
      <c r="P21"/>
      <c r="Q21"/>
      <c r="R21"/>
      <c r="S21"/>
      <c r="V21"/>
      <c r="W21"/>
      <c r="X21"/>
    </row>
    <row r="22" spans="1:24" ht="12.75" customHeight="1">
      <c r="A22" s="234" t="s">
        <v>465</v>
      </c>
      <c r="B22" s="286">
        <f>'Expenditure &amp; Subsidy N-Y'!D16</f>
        <v>188082</v>
      </c>
      <c r="C22" s="280">
        <f>'Expenditure &amp; Subsidy N-Y'!H16</f>
        <v>7506031.7299999995</v>
      </c>
      <c r="D22" s="18">
        <f t="shared" si="2"/>
        <v>39.908293882455524</v>
      </c>
      <c r="E22" s="265">
        <f>'Voted Exp, Subsidy &amp; LPG G-P'!C59</f>
        <v>7260624</v>
      </c>
      <c r="F22" s="18">
        <f t="shared" si="3"/>
        <v>38.603502727533737</v>
      </c>
      <c r="G22" s="190">
        <f>'Voted Exp, Subsidy &amp; LPG G-P'!H59</f>
        <v>462138</v>
      </c>
      <c r="H22" s="190"/>
      <c r="I22"/>
      <c r="J22"/>
      <c r="K22"/>
      <c r="L22"/>
      <c r="M22"/>
      <c r="N22"/>
      <c r="O22"/>
      <c r="P22"/>
      <c r="Q22"/>
      <c r="R22"/>
      <c r="S22"/>
      <c r="V22"/>
      <c r="W22"/>
      <c r="X22"/>
    </row>
    <row r="23" spans="1:24" ht="12.75" customHeight="1">
      <c r="A23" s="234" t="s">
        <v>466</v>
      </c>
      <c r="B23" s="286">
        <f>'Expenditure &amp; Subsidy N-Y'!D17</f>
        <v>60684</v>
      </c>
      <c r="C23" s="280">
        <f>'Expenditure &amp; Subsidy N-Y'!H17</f>
        <v>3595362.2</v>
      </c>
      <c r="D23" s="18">
        <f t="shared" si="2"/>
        <v>59.247284292399975</v>
      </c>
      <c r="E23" s="265">
        <f>'Voted Exp, Subs &amp; LPG P-Y'!C6</f>
        <v>4877587</v>
      </c>
      <c r="F23" s="18">
        <f t="shared" si="3"/>
        <v>80.376820908311913</v>
      </c>
      <c r="G23" s="190">
        <f>'Voted Exp, Subs &amp; LPG P-Y'!H6</f>
        <v>154170</v>
      </c>
      <c r="H23" s="190"/>
      <c r="I23"/>
      <c r="J23"/>
      <c r="K23"/>
      <c r="L23"/>
      <c r="M23"/>
      <c r="N23"/>
      <c r="O23"/>
      <c r="P23"/>
      <c r="Q23"/>
      <c r="R23"/>
      <c r="S23"/>
      <c r="V23"/>
      <c r="W23"/>
      <c r="X23"/>
    </row>
    <row r="24" spans="1:24" ht="12.75" customHeight="1">
      <c r="A24" s="234" t="s">
        <v>21</v>
      </c>
      <c r="B24" s="286">
        <f>'Expenditure &amp; Subsidy N-Y'!D18</f>
        <v>77045</v>
      </c>
      <c r="C24" s="280">
        <f>'Expenditure &amp; Subsidy N-Y'!H18</f>
        <v>3098571</v>
      </c>
      <c r="D24" s="18">
        <f t="shared" si="2"/>
        <v>40.217677980401064</v>
      </c>
      <c r="E24" s="265">
        <f>'Voted Exp, Subs &amp; LPG P-Y'!C7</f>
        <v>3007953</v>
      </c>
      <c r="F24" s="18">
        <f t="shared" si="3"/>
        <v>39.041508209487965</v>
      </c>
      <c r="G24" s="190">
        <f>'Voted Exp, Subs &amp; LPG P-Y'!H7</f>
        <v>197359</v>
      </c>
      <c r="H24" s="190"/>
      <c r="I24"/>
      <c r="J24"/>
      <c r="K24"/>
      <c r="L24"/>
      <c r="M24"/>
      <c r="N24"/>
      <c r="O24"/>
      <c r="P24"/>
      <c r="Q24"/>
      <c r="R24"/>
      <c r="S24"/>
      <c r="V24"/>
      <c r="W24"/>
      <c r="X24"/>
    </row>
    <row r="25" spans="1:24" ht="12.75" customHeight="1">
      <c r="A25" s="397" t="s">
        <v>467</v>
      </c>
      <c r="B25" s="398">
        <f>'Expenditure &amp; Subsidy N-Y'!D20+'Expenditure &amp; Subsidy N-Y'!D13</f>
        <v>56520</v>
      </c>
      <c r="C25" s="281">
        <f>'Expenditure &amp; Subsidy N-Y'!H20+'Expenditure &amp; Subsidy N-Y'!H13</f>
        <v>3915245</v>
      </c>
      <c r="D25" s="18">
        <f t="shared" si="2"/>
        <v>69.271850672328384</v>
      </c>
      <c r="E25" s="190">
        <f>'Voted Exp, Subs &amp; LPG P-Y'!C9+'Voted Exp, Subsidy &amp; LPG G-P'!C56</f>
        <v>1698249</v>
      </c>
      <c r="F25" s="18">
        <f t="shared" si="3"/>
        <v>30.046868365180465</v>
      </c>
      <c r="G25" s="190">
        <f>'Voted Exp, Subsidy &amp; LPG G-P'!H56+'Voted Exp, Subs &amp; LPG P-Y'!H9</f>
        <v>181923</v>
      </c>
      <c r="H25" s="190"/>
      <c r="I25"/>
      <c r="J25"/>
      <c r="K25"/>
      <c r="L25"/>
      <c r="M25"/>
      <c r="N25"/>
      <c r="O25"/>
      <c r="P25"/>
      <c r="Q25"/>
      <c r="R25"/>
      <c r="S25"/>
      <c r="V25"/>
      <c r="W25"/>
      <c r="X25"/>
    </row>
    <row r="26" spans="1:24" ht="12.75" customHeight="1">
      <c r="A26" s="234" t="s">
        <v>468</v>
      </c>
      <c r="B26" s="286">
        <f>'Expenditure &amp; Subsidy N-Y'!D21</f>
        <v>133945</v>
      </c>
      <c r="C26" s="280">
        <f>'Expenditure &amp; Subsidy N-Y'!H21</f>
        <v>8774820</v>
      </c>
      <c r="D26" s="18">
        <f t="shared" si="2"/>
        <v>65.510620030609573</v>
      </c>
      <c r="E26" s="265">
        <f>'Voted Exp, Subs &amp; LPG P-Y'!C10</f>
        <v>8421920</v>
      </c>
      <c r="F26" s="18">
        <f t="shared" si="3"/>
        <v>62.875956549329949</v>
      </c>
      <c r="G26" s="190">
        <f>'Voted Exp, Subs &amp; LPG P-Y'!H10</f>
        <v>330460</v>
      </c>
      <c r="H26" s="190"/>
      <c r="I26"/>
      <c r="J26"/>
      <c r="K26"/>
      <c r="L26"/>
      <c r="M26"/>
      <c r="N26"/>
      <c r="O26"/>
      <c r="P26"/>
      <c r="Q26"/>
      <c r="R26"/>
      <c r="S26"/>
      <c r="V26"/>
      <c r="W26"/>
      <c r="X26"/>
    </row>
    <row r="27" spans="1:24" ht="12.75" customHeight="1">
      <c r="A27" s="4" t="s">
        <v>343</v>
      </c>
      <c r="B27" s="190">
        <f>'Expenditure &amp; Subsidy G-N'!D41+'Expenditure &amp; Subsidy A-G'!D14+'Expenditure &amp; Subsidy A-G'!D33+'Expenditure &amp; Subsidy N-Y'!D37</f>
        <v>212216</v>
      </c>
      <c r="C27" s="281">
        <f>'Expenditure &amp; Subsidy G-N'!H41+'Expenditure &amp; Subsidy A-G'!H14+'Expenditure &amp; Subsidy A-G'!H33+'Expenditure &amp; Subsidy N-Y'!H37</f>
        <v>9230489.2300000004</v>
      </c>
      <c r="D27" s="18">
        <f t="shared" si="2"/>
        <v>43.495727136502431</v>
      </c>
      <c r="E27" s="190">
        <f>'Voted Exp, Subsidy &amp; LPG G-P'!C34+'Voted Exp, Subsidy &amp; LPG A-G'!C29+'Voted Exp, Subsidy &amp; LPG A-G'!C10+'Voted Exp, Subs &amp; LPG P-Y'!C26</f>
        <v>6476848</v>
      </c>
      <c r="F27" s="18">
        <f t="shared" si="3"/>
        <v>30.520073886983074</v>
      </c>
      <c r="G27" s="190">
        <f>'Voted Exp, Subsidy &amp; LPG G-P'!H34+'Voted Exp, Subsidy &amp; LPG A-G'!H10+'Voted Exp, Subsidy &amp; LPG A-G'!H29+'Voted Exp, Subs &amp; LPG P-Y'!H26</f>
        <v>573141</v>
      </c>
      <c r="H27" s="190"/>
      <c r="I27"/>
      <c r="J27"/>
      <c r="K27"/>
      <c r="L27"/>
      <c r="M27"/>
      <c r="N27"/>
      <c r="O27"/>
      <c r="P27"/>
      <c r="Q27"/>
      <c r="R27"/>
      <c r="S27"/>
      <c r="V27"/>
      <c r="W27"/>
      <c r="X27"/>
    </row>
    <row r="28" spans="1:24" ht="12.75" customHeight="1">
      <c r="A28" s="174" t="s">
        <v>344</v>
      </c>
      <c r="B28" s="398">
        <f>'Expenditure &amp; Subsidy N-Y'!D22+'Expenditure &amp; Subsidy G-N'!D35</f>
        <v>33104</v>
      </c>
      <c r="C28" s="281">
        <f>'Expenditure &amp; Subsidy N-Y'!H22+'Expenditure &amp; Subsidy G-N'!H35</f>
        <v>1091605.98</v>
      </c>
      <c r="D28" s="18">
        <f t="shared" si="2"/>
        <v>32.975047728371194</v>
      </c>
      <c r="E28" s="190">
        <f>'Voted Exp, Subs &amp; LPG P-Y'!C11+'Voted Exp, Subsidy &amp; LPG G-P'!C28</f>
        <v>983415</v>
      </c>
      <c r="F28" s="18">
        <f t="shared" si="3"/>
        <v>29.70683301111648</v>
      </c>
      <c r="G28" s="190">
        <f>'Voted Exp, Subs &amp; LPG P-Y'!H11+'Voted Exp, Subsidy &amp; LPG G-P'!H28</f>
        <v>126414</v>
      </c>
      <c r="H28" s="190"/>
      <c r="I28"/>
      <c r="J28"/>
      <c r="K28"/>
      <c r="L28"/>
      <c r="M28"/>
      <c r="N28"/>
      <c r="O28"/>
      <c r="P28"/>
      <c r="Q28"/>
      <c r="R28"/>
      <c r="S28"/>
      <c r="V28"/>
      <c r="W28"/>
      <c r="X28"/>
    </row>
    <row r="29" spans="1:24" ht="12.75" customHeight="1">
      <c r="A29" s="174" t="s">
        <v>345</v>
      </c>
      <c r="B29" s="398">
        <f>'Expenditure &amp; Subsidy N-Y'!D42+'Expenditure &amp; Subsidy A-G'!D45+'Expenditure &amp; Subsidy A-G'!D48+'Expenditure &amp; Subsidy G-N'!D16+'Expenditure &amp; Subsidy G-N'!D30+'Expenditure &amp; Subsidy G-N'!D45+'Expenditure &amp; Subsidy N-Y'!D33+'Expenditure &amp; Subsidy N-Y'!D36</f>
        <v>107102</v>
      </c>
      <c r="C29" s="281">
        <f>'Expenditure &amp; Subsidy N-Y'!H42+'Expenditure &amp; Subsidy A-G'!H45+'Expenditure &amp; Subsidy A-G'!H48+'Expenditure &amp; Subsidy G-N'!H16+'Expenditure &amp; Subsidy G-N'!H30+'Expenditure &amp; Subsidy G-N'!H45+'Expenditure &amp; Subsidy N-Y'!H33+'Expenditure &amp; Subsidy N-Y'!H36</f>
        <v>4219491.58</v>
      </c>
      <c r="D29" s="18">
        <f t="shared" si="2"/>
        <v>39.396944781610053</v>
      </c>
      <c r="E29" s="190">
        <f>'Voted Exp, Subs &amp; LPG P-Y'!C31+'Voted Exp, Subsidy &amp; LPG A-G'!C41+'Voted Exp, Subsidy &amp; LPG A-G'!C44+'Voted Exp, Subsidy &amp; LPG G-P'!C9+'Voted Exp, Subsidy &amp; LPG G-P'!C23+'Voted Exp, Subsidy &amp; LPG G-P'!C38+'Voted Exp, Subs &amp; LPG P-Y'!C22+'Voted Exp, Subs &amp; LPG P-Y'!C25</f>
        <v>3768338</v>
      </c>
      <c r="F29" s="18">
        <f t="shared" si="3"/>
        <v>35.184571716681297</v>
      </c>
      <c r="G29" s="190">
        <f>'Voted Exp, Subs &amp; LPG P-Y'!H31+'Voted Exp, Subsidy &amp; LPG A-G'!H41+'Voted Exp, Subsidy &amp; LPG A-G'!H44+'Voted Exp, Subsidy &amp; LPG G-P'!H9+'Voted Exp, Subsidy &amp; LPG G-P'!H23+'Voted Exp, Subsidy &amp; LPG G-P'!H38+'Voted Exp, Subs &amp; LPG P-Y'!H22+'Voted Exp, Subs &amp; LPG P-Y'!H25</f>
        <v>370261</v>
      </c>
      <c r="H29" s="190"/>
      <c r="I29"/>
      <c r="J29"/>
      <c r="K29"/>
      <c r="L29"/>
      <c r="M29"/>
      <c r="N29"/>
      <c r="O29"/>
      <c r="P29"/>
      <c r="Q29"/>
      <c r="R29"/>
      <c r="S29"/>
      <c r="V29"/>
      <c r="W29"/>
      <c r="X29"/>
    </row>
    <row r="30" spans="1:24" ht="12.75" customHeight="1">
      <c r="A30" s="234" t="s">
        <v>469</v>
      </c>
      <c r="B30" s="286">
        <f>'Expenditure &amp; Subsidy N-Y'!D23</f>
        <v>103369</v>
      </c>
      <c r="C30" s="280">
        <f>'Expenditure &amp; Subsidy N-Y'!H23</f>
        <v>3740103</v>
      </c>
      <c r="D30" s="18">
        <f t="shared" si="2"/>
        <v>36.182056515976747</v>
      </c>
      <c r="E30" s="265">
        <f>'Voted Exp, Subs &amp; LPG P-Y'!C12</f>
        <v>3255492</v>
      </c>
      <c r="F30" s="18">
        <f t="shared" si="3"/>
        <v>31.493890818330446</v>
      </c>
      <c r="G30" s="190">
        <f>'Voted Exp, Subs &amp; LPG P-Y'!H12</f>
        <v>257484</v>
      </c>
      <c r="H30" s="190"/>
      <c r="I30"/>
      <c r="J30"/>
      <c r="K30"/>
      <c r="L30"/>
      <c r="M30"/>
      <c r="N30"/>
      <c r="O30"/>
      <c r="P30"/>
      <c r="Q30"/>
      <c r="R30"/>
      <c r="S30"/>
      <c r="V30"/>
      <c r="W30"/>
      <c r="X30"/>
    </row>
    <row r="31" spans="1:24" ht="12.75" customHeight="1">
      <c r="A31" s="234" t="s">
        <v>470</v>
      </c>
      <c r="B31" s="190">
        <f>'Expenditure &amp; Subsidy N-Y'!D24+'Expenditure &amp; Subsidy G-N'!D26</f>
        <v>121970</v>
      </c>
      <c r="C31" s="221">
        <f>'Expenditure &amp; Subsidy G-N'!H26+'Expenditure &amp; Subsidy N-Y'!H24</f>
        <v>7052187.0999999996</v>
      </c>
      <c r="D31" s="18">
        <f t="shared" si="2"/>
        <v>57.819030089366237</v>
      </c>
      <c r="E31" s="190">
        <f>'Voted Exp, Subsidy &amp; LPG G-P'!C19+'Voted Exp, Subs &amp; LPG P-Y'!C13</f>
        <v>5942546</v>
      </c>
      <c r="F31" s="18">
        <f t="shared" si="3"/>
        <v>48.721374108387309</v>
      </c>
      <c r="G31" s="190">
        <f>'Voted Exp, Subs &amp; LPG P-Y'!H13+'Voted Exp, Subsidy &amp; LPG G-P'!H19</f>
        <v>314012</v>
      </c>
      <c r="H31" s="190"/>
      <c r="I31"/>
      <c r="J31"/>
      <c r="K31"/>
      <c r="L31"/>
      <c r="M31"/>
      <c r="N31"/>
      <c r="O31"/>
      <c r="P31"/>
      <c r="Q31"/>
      <c r="R31"/>
      <c r="S31"/>
      <c r="V31"/>
      <c r="W31"/>
      <c r="X31"/>
    </row>
    <row r="32" spans="1:24" ht="12.75" customHeight="1">
      <c r="A32" s="234" t="s">
        <v>471</v>
      </c>
      <c r="B32" s="286">
        <f>'Expenditure &amp; Subsidy N-Y'!D25</f>
        <v>68339</v>
      </c>
      <c r="C32" s="280">
        <f>'Expenditure &amp; Subsidy N-Y'!H25</f>
        <v>2094931.27</v>
      </c>
      <c r="D32" s="18">
        <f t="shared" si="2"/>
        <v>30.65498865947702</v>
      </c>
      <c r="E32" s="265">
        <f>'Voted Exp, Subs &amp; LPG P-Y'!C14</f>
        <v>1870152.9</v>
      </c>
      <c r="F32" s="18">
        <f t="shared" si="3"/>
        <v>27.365821858675133</v>
      </c>
      <c r="G32" s="190">
        <f>'Voted Exp, Subs &amp; LPG P-Y'!H14</f>
        <v>174093</v>
      </c>
      <c r="H32" s="190"/>
      <c r="I32"/>
      <c r="J32"/>
      <c r="K32"/>
      <c r="L32"/>
      <c r="M32"/>
      <c r="N32"/>
      <c r="O32"/>
      <c r="P32"/>
      <c r="Q32"/>
      <c r="R32"/>
      <c r="S32"/>
      <c r="V32"/>
      <c r="W32"/>
      <c r="X32"/>
    </row>
    <row r="33" spans="1:28" ht="12.75" customHeight="1">
      <c r="A33" s="234" t="s">
        <v>306</v>
      </c>
      <c r="B33" s="286">
        <f>'Expenditure &amp; Subsidy N-Y'!D26</f>
        <v>98076</v>
      </c>
      <c r="C33" s="280">
        <f>'Expenditure &amp; Subsidy N-Y'!H26</f>
        <v>3554007.29</v>
      </c>
      <c r="D33" s="18">
        <f t="shared" si="2"/>
        <v>36.237278131245155</v>
      </c>
      <c r="E33" s="265">
        <f>'Voted Exp, Subs &amp; LPG P-Y'!C15</f>
        <v>2738224</v>
      </c>
      <c r="F33" s="18">
        <f t="shared" si="3"/>
        <v>27.91940943757902</v>
      </c>
      <c r="G33" s="190">
        <f>'Voted Exp, Subs &amp; LPG P-Y'!H15</f>
        <v>262788</v>
      </c>
      <c r="H33" s="190"/>
      <c r="I33"/>
      <c r="J33"/>
      <c r="K33"/>
      <c r="L33"/>
      <c r="M33"/>
      <c r="N33"/>
      <c r="O33"/>
      <c r="P33"/>
      <c r="Q33"/>
      <c r="R33"/>
      <c r="S33"/>
      <c r="V33"/>
      <c r="W33"/>
      <c r="X33"/>
    </row>
    <row r="34" spans="1:28" ht="12.75" customHeight="1">
      <c r="A34" s="397" t="s">
        <v>307</v>
      </c>
      <c r="B34" s="286">
        <f>'Expenditure &amp; Subsidy N-Y'!D27</f>
        <v>24331</v>
      </c>
      <c r="C34" s="280">
        <f>'Expenditure &amp; Subsidy N-Y'!H27</f>
        <v>1974683.66</v>
      </c>
      <c r="D34" s="18">
        <f t="shared" si="2"/>
        <v>81.159165673420731</v>
      </c>
      <c r="E34" s="265">
        <f>'Voted Exp, Subs &amp; LPG P-Y'!C16</f>
        <v>1596527</v>
      </c>
      <c r="F34" s="18">
        <f t="shared" si="3"/>
        <v>65.616990670338254</v>
      </c>
      <c r="G34" s="190">
        <f>'Voted Exp, Subs &amp; LPG P-Y'!H16</f>
        <v>72937</v>
      </c>
      <c r="H34" s="190"/>
      <c r="I34"/>
      <c r="J34"/>
      <c r="K34"/>
      <c r="L34"/>
      <c r="M34"/>
      <c r="N34"/>
      <c r="O34"/>
      <c r="P34"/>
      <c r="Q34"/>
      <c r="R34"/>
      <c r="S34"/>
      <c r="V34"/>
      <c r="W34"/>
      <c r="X34"/>
    </row>
    <row r="35" spans="1:28" s="185" customFormat="1" ht="12.75" customHeight="1">
      <c r="A35" s="4" t="s">
        <v>186</v>
      </c>
      <c r="B35" s="190">
        <f>'Expenditure &amp; Subsidy N-Y'!D60+'Expenditure &amp; Subsidy A-G'!D27+'Expenditure &amp; Subsidy G-N'!D20</f>
        <v>19296</v>
      </c>
      <c r="C35" s="281">
        <f>'Expenditure &amp; Subsidy N-Y'!H60+'Expenditure &amp; Subsidy A-G'!H27+'Expenditure &amp; Subsidy G-N'!H20</f>
        <v>528224.35</v>
      </c>
      <c r="D35" s="18">
        <f t="shared" si="2"/>
        <v>27.374810841625205</v>
      </c>
      <c r="E35" s="190">
        <f>'Voted Exp, Subs &amp; LPG P-Y'!C49+'Voted Exp, Subsidy &amp; LPG A-G'!C23+'Voted Exp, Subsidy &amp; LPG G-P'!C13</f>
        <v>525455</v>
      </c>
      <c r="F35" s="18">
        <f t="shared" si="3"/>
        <v>27.231291459369817</v>
      </c>
      <c r="G35" s="190">
        <f>'Voted Exp, Subs &amp; LPG P-Y'!H49+'Voted Exp, Subsidy &amp; LPG A-G'!H23+'Voted Exp, Subsidy &amp; LPG G-P'!H13</f>
        <v>93088</v>
      </c>
      <c r="H35" s="190"/>
      <c r="I35"/>
      <c r="J35"/>
      <c r="K35"/>
      <c r="L35"/>
      <c r="M35"/>
      <c r="N35"/>
      <c r="O35"/>
      <c r="P35"/>
      <c r="Q35"/>
      <c r="R35"/>
      <c r="S35"/>
      <c r="T35"/>
      <c r="U35"/>
      <c r="V35"/>
      <c r="W35"/>
      <c r="X35"/>
      <c r="Y35"/>
      <c r="Z35"/>
      <c r="AA35"/>
      <c r="AB35"/>
    </row>
    <row r="36" spans="1:28" s="185" customFormat="1" ht="12.75" customHeight="1">
      <c r="A36" s="174" t="s">
        <v>671</v>
      </c>
      <c r="B36" s="398">
        <f>'Expenditure &amp; Subsidy G-N'!D11+'Expenditure &amp; Subsidy N-Y'!D39+'Expenditure &amp; Subsidy N-Y'!D59</f>
        <v>51966</v>
      </c>
      <c r="C36" s="281">
        <f>'Expenditure &amp; Subsidy G-N'!H11+'Expenditure &amp; Subsidy N-Y'!H39+'Expenditure &amp; Subsidy N-Y'!H59</f>
        <v>2191306.4500000002</v>
      </c>
      <c r="D36" s="18">
        <f t="shared" si="2"/>
        <v>42.168080090828624</v>
      </c>
      <c r="E36" s="190" t="s">
        <v>665</v>
      </c>
      <c r="F36" s="18"/>
      <c r="G36" s="190"/>
      <c r="H36" s="190"/>
      <c r="I36"/>
      <c r="J36"/>
      <c r="K36"/>
      <c r="L36"/>
      <c r="M36"/>
      <c r="N36"/>
      <c r="O36"/>
      <c r="P36"/>
      <c r="Q36"/>
      <c r="R36"/>
      <c r="S36"/>
      <c r="T36"/>
      <c r="U36"/>
      <c r="V36"/>
      <c r="W36"/>
      <c r="X36"/>
      <c r="Y36"/>
      <c r="Z36"/>
      <c r="AA36"/>
      <c r="AB36"/>
    </row>
    <row r="37" spans="1:28" ht="12.75" customHeight="1">
      <c r="A37" s="234" t="s">
        <v>473</v>
      </c>
      <c r="B37" s="286">
        <f>'Expenditure &amp; Subsidy N-Y'!D29</f>
        <v>37045</v>
      </c>
      <c r="C37" s="280">
        <f>'Expenditure &amp; Subsidy N-Y'!H29</f>
        <v>1612482.76</v>
      </c>
      <c r="D37" s="18">
        <f t="shared" si="2"/>
        <v>43.527676069645025</v>
      </c>
      <c r="E37" s="265">
        <f>'Voted Exp, Subs &amp; LPG P-Y'!C18</f>
        <v>1381050</v>
      </c>
      <c r="F37" s="18">
        <f>AVERAGE(E37/B37)</f>
        <v>37.280334728033473</v>
      </c>
      <c r="G37" s="190">
        <f>'Voted Exp, Subs &amp; LPG P-Y'!H18</f>
        <v>102868</v>
      </c>
      <c r="H37" s="190"/>
      <c r="I37"/>
      <c r="J37"/>
      <c r="K37"/>
      <c r="L37"/>
      <c r="M37"/>
      <c r="N37"/>
      <c r="O37"/>
      <c r="P37"/>
      <c r="Q37"/>
      <c r="R37"/>
      <c r="S37"/>
      <c r="V37"/>
      <c r="W37"/>
      <c r="X37"/>
    </row>
    <row r="38" spans="1:28" ht="12.75" customHeight="1">
      <c r="A38" s="234" t="s">
        <v>474</v>
      </c>
      <c r="B38" s="286">
        <f>'Expenditure &amp; Subsidy N-Y'!D30</f>
        <v>220798</v>
      </c>
      <c r="C38" s="280">
        <f>'Expenditure &amp; Subsidy N-Y'!H30</f>
        <v>11001056.030000001</v>
      </c>
      <c r="D38" s="18">
        <f t="shared" si="2"/>
        <v>49.824074629299183</v>
      </c>
      <c r="E38" s="265">
        <f>'Voted Exp, Subs &amp; LPG P-Y'!C19</f>
        <v>6639830</v>
      </c>
      <c r="F38" s="18">
        <f>AVERAGE(E38/B38)</f>
        <v>30.071966231578184</v>
      </c>
      <c r="G38" s="190">
        <f>'Voted Exp, Subs &amp; LPG P-Y'!H19</f>
        <v>538977</v>
      </c>
      <c r="H38" s="190"/>
      <c r="I38"/>
      <c r="J38"/>
      <c r="K38"/>
      <c r="L38"/>
      <c r="M38"/>
      <c r="N38"/>
      <c r="O38"/>
      <c r="P38"/>
      <c r="Q38"/>
      <c r="R38"/>
      <c r="S38"/>
      <c r="V38"/>
      <c r="W38"/>
      <c r="X38"/>
    </row>
    <row r="39" spans="1:28" ht="12.75" customHeight="1">
      <c r="A39" s="174" t="s">
        <v>194</v>
      </c>
      <c r="B39" s="399">
        <f>'Expenditure &amp; Subsidy N-Y'!D31</f>
        <v>185422</v>
      </c>
      <c r="C39" s="280">
        <f>'Expenditure &amp; Subsidy N-Y'!H31</f>
        <v>12820717.209999999</v>
      </c>
      <c r="D39" s="18">
        <f t="shared" si="2"/>
        <v>69.143452287215098</v>
      </c>
      <c r="E39" s="265">
        <f>'Voted Exp, Subs &amp; LPG P-Y'!C20</f>
        <v>9115033</v>
      </c>
      <c r="F39" s="18">
        <f>AVERAGE(E39/B39)</f>
        <v>49.158314547356838</v>
      </c>
      <c r="G39" s="190">
        <f>'Voted Exp, Subs &amp; LPG P-Y'!H20</f>
        <v>465873</v>
      </c>
      <c r="H39" s="190"/>
      <c r="I39"/>
      <c r="J39"/>
      <c r="K39"/>
      <c r="L39"/>
      <c r="M39"/>
      <c r="N39"/>
      <c r="O39"/>
      <c r="P39"/>
      <c r="Q39"/>
      <c r="R39"/>
      <c r="S39"/>
      <c r="V39"/>
      <c r="W39"/>
      <c r="X39"/>
    </row>
    <row r="40" spans="1:28" ht="12.75" customHeight="1">
      <c r="A40" s="234" t="s">
        <v>310</v>
      </c>
      <c r="B40" s="286">
        <f>'Expenditure &amp; Subsidy N-Y'!D34</f>
        <v>7118</v>
      </c>
      <c r="C40" s="280">
        <f>'Expenditure &amp; Subsidy N-Y'!H34</f>
        <v>490214.49</v>
      </c>
      <c r="D40" s="18">
        <f t="shared" si="2"/>
        <v>68.869695139084016</v>
      </c>
      <c r="E40" s="265">
        <f>'Voted Exp, Subs &amp; LPG P-Y'!C23</f>
        <v>328042</v>
      </c>
      <c r="F40" s="18">
        <f>AVERAGE(E40/B40)</f>
        <v>46.086260185445347</v>
      </c>
      <c r="G40" s="190">
        <f>'Voted Exp, Subs &amp; LPG P-Y'!H23</f>
        <v>35225</v>
      </c>
      <c r="H40" s="190"/>
      <c r="I40"/>
      <c r="J40"/>
      <c r="K40"/>
      <c r="L40"/>
      <c r="M40"/>
      <c r="N40"/>
      <c r="O40"/>
      <c r="P40"/>
      <c r="Q40"/>
      <c r="R40"/>
      <c r="S40"/>
      <c r="V40"/>
      <c r="W40"/>
      <c r="X40"/>
    </row>
    <row r="41" spans="1:28" ht="12.75" customHeight="1">
      <c r="A41" s="174" t="s">
        <v>679</v>
      </c>
      <c r="B41" s="398">
        <f>'Expenditure &amp; Subsidy G-N'!D54+'Expenditure &amp; Subsidy N-Y'!D38</f>
        <v>31296</v>
      </c>
      <c r="C41" s="281">
        <f>'Expenditure &amp; Subsidy G-N'!H54+'Expenditure &amp; Subsidy N-Y'!H38</f>
        <v>1632713</v>
      </c>
      <c r="D41" s="18">
        <f t="shared" si="2"/>
        <v>52.170021728016359</v>
      </c>
      <c r="E41" s="190">
        <f>'Voted Exp, Subsidy &amp; LPG G-P'!C47+'Voted Exp, Subs &amp; LPG P-Y'!C27</f>
        <v>1190973</v>
      </c>
      <c r="F41" s="18">
        <f>AVERAGE(E41/B41)</f>
        <v>38.055118865030671</v>
      </c>
      <c r="G41" s="190">
        <f>'Voted Exp, Subsidy &amp; LPG G-P'!H47+'Voted Exp, Subs &amp; LPG P-Y'!H27</f>
        <v>131723</v>
      </c>
      <c r="H41" s="190"/>
      <c r="I41"/>
      <c r="J41"/>
      <c r="K41"/>
      <c r="L41"/>
      <c r="M41"/>
      <c r="N41"/>
      <c r="O41"/>
      <c r="P41"/>
      <c r="Q41"/>
      <c r="R41"/>
      <c r="S41"/>
      <c r="V41"/>
      <c r="W41"/>
      <c r="X41"/>
    </row>
    <row r="42" spans="1:28" ht="12.75" customHeight="1">
      <c r="A42" s="174" t="s">
        <v>674</v>
      </c>
      <c r="B42" s="398"/>
      <c r="C42" s="281"/>
      <c r="D42" s="18"/>
      <c r="E42" s="190">
        <f>'Voted Exp, Subs &amp; LPG P-Y'!C28</f>
        <v>323000</v>
      </c>
      <c r="F42" s="18">
        <f>'Voted Exp, Subs &amp; LPG P-Y'!E28</f>
        <v>42.54478398314015</v>
      </c>
      <c r="G42" s="190">
        <f>'Voted Exp, Subs &amp; LPG P-Y'!H28</f>
        <v>44383</v>
      </c>
      <c r="H42" s="190"/>
      <c r="I42"/>
      <c r="J42"/>
      <c r="K42"/>
      <c r="L42"/>
      <c r="M42"/>
      <c r="N42"/>
      <c r="O42"/>
      <c r="P42"/>
      <c r="Q42"/>
      <c r="R42"/>
      <c r="S42"/>
      <c r="V42"/>
      <c r="W42"/>
      <c r="X42"/>
    </row>
    <row r="43" spans="1:28" ht="12.75" customHeight="1">
      <c r="A43" s="174" t="s">
        <v>571</v>
      </c>
      <c r="B43" s="396">
        <f>'Expenditure &amp; Subsidy N-Y'!D41+'Expenditure &amp; Subsidy A-G'!D49+'Expenditure &amp; Subsidy G-N'!D13+'Expenditure &amp; Subsidy N-Y'!D35</f>
        <v>27258</v>
      </c>
      <c r="C43" s="221">
        <f>'Expenditure &amp; Subsidy N-Y'!H41+'Expenditure &amp; Subsidy A-G'!H49+'Expenditure &amp; Subsidy G-N'!H13+'Expenditure &amp; Subsidy N-Y'!H35</f>
        <v>994114.46000000008</v>
      </c>
      <c r="D43" s="18">
        <f t="shared" ref="D43:D54" si="4">AVERAGE(C43/B43)</f>
        <v>36.470557634455943</v>
      </c>
      <c r="E43" s="190">
        <f>'Voted Exp, Subs &amp; LPG P-Y'!C30+'Voted Exp, Subsidy &amp; LPG A-G'!C45+'Voted Exp, Subsidy &amp; LPG G-P'!C6+'Voted Exp, Subs &amp; LPG P-Y'!C24</f>
        <v>978868.22</v>
      </c>
      <c r="F43" s="18">
        <f t="shared" ref="F43:F54" si="5">AVERAGE(E43/B43)</f>
        <v>35.911226795803067</v>
      </c>
      <c r="G43" s="190">
        <f>'Voted Exp, Subs &amp; LPG P-Y'!H30+'Voted Exp, Subsidy &amp; LPG A-G'!H45+'Voted Exp, Subsidy &amp; LPG G-P'!H6+'Voted Exp, Subs &amp; LPG P-Y'!H24</f>
        <v>149795</v>
      </c>
      <c r="H43" s="190"/>
      <c r="I43"/>
      <c r="J43"/>
      <c r="K43"/>
      <c r="L43"/>
      <c r="M43"/>
      <c r="N43"/>
      <c r="O43"/>
      <c r="P43"/>
      <c r="Q43"/>
      <c r="R43"/>
      <c r="S43"/>
      <c r="V43"/>
      <c r="W43"/>
      <c r="X43"/>
    </row>
    <row r="44" spans="1:28" ht="12.75" customHeight="1">
      <c r="A44" s="234" t="s">
        <v>317</v>
      </c>
      <c r="B44" s="286">
        <f>'Expenditure &amp; Subsidy N-Y'!D43</f>
        <v>4362</v>
      </c>
      <c r="C44" s="280">
        <f>'Expenditure &amp; Subsidy N-Y'!H43</f>
        <v>211890.05000000002</v>
      </c>
      <c r="D44" s="18">
        <f t="shared" si="4"/>
        <v>48.576352590554798</v>
      </c>
      <c r="E44" s="265">
        <f>'Voted Exp, Subs &amp; LPG P-Y'!C32</f>
        <v>194196</v>
      </c>
      <c r="F44" s="18">
        <f t="shared" si="5"/>
        <v>44.51994497936726</v>
      </c>
      <c r="G44" s="190">
        <f>'Voted Exp, Subs &amp; LPG P-Y'!H32</f>
        <v>27786</v>
      </c>
      <c r="H44" s="190"/>
      <c r="I44"/>
      <c r="J44"/>
      <c r="K44"/>
      <c r="L44"/>
      <c r="M44"/>
      <c r="N44"/>
      <c r="O44"/>
      <c r="P44"/>
      <c r="Q44"/>
      <c r="R44"/>
      <c r="S44"/>
      <c r="V44"/>
      <c r="W44"/>
      <c r="X44"/>
    </row>
    <row r="45" spans="1:28" ht="12.75" customHeight="1">
      <c r="A45" s="234" t="s">
        <v>477</v>
      </c>
      <c r="B45" s="286">
        <f>'Expenditure &amp; Subsidy N-Y'!D47</f>
        <v>147047</v>
      </c>
      <c r="C45" s="280">
        <f>'Expenditure &amp; Subsidy N-Y'!H47</f>
        <v>7286484.46</v>
      </c>
      <c r="D45" s="18">
        <f t="shared" si="4"/>
        <v>49.55207831509653</v>
      </c>
      <c r="E45" s="265">
        <f>'Voted Exp, Subs &amp; LPG P-Y'!C36</f>
        <v>6743056</v>
      </c>
      <c r="F45" s="18">
        <f t="shared" si="5"/>
        <v>45.856467659999865</v>
      </c>
      <c r="G45" s="190">
        <f>'Voted Exp, Subs &amp; LPG P-Y'!H36</f>
        <v>361681</v>
      </c>
      <c r="H45" s="190"/>
      <c r="I45"/>
      <c r="J45"/>
      <c r="K45"/>
      <c r="L45"/>
      <c r="M45"/>
      <c r="N45"/>
      <c r="O45"/>
      <c r="P45"/>
      <c r="Q45"/>
      <c r="R45"/>
      <c r="S45"/>
      <c r="V45"/>
      <c r="W45"/>
      <c r="X45"/>
    </row>
    <row r="46" spans="1:28" ht="12.75" customHeight="1">
      <c r="A46" s="234" t="s">
        <v>478</v>
      </c>
      <c r="B46" s="286">
        <f>'Expenditure &amp; Subsidy N-Y'!D49</f>
        <v>70238</v>
      </c>
      <c r="C46" s="280">
        <f>'Expenditure &amp; Subsidy N-Y'!H49</f>
        <v>5839665.1600000001</v>
      </c>
      <c r="D46" s="18">
        <f t="shared" si="4"/>
        <v>83.141108232011163</v>
      </c>
      <c r="E46" s="265">
        <f>'Voted Exp, Subs &amp; LPG P-Y'!C38</f>
        <v>4740522</v>
      </c>
      <c r="F46" s="18">
        <f t="shared" si="5"/>
        <v>67.492269142059854</v>
      </c>
      <c r="G46" s="190">
        <f>'Voted Exp, Subs &amp; LPG P-Y'!H38</f>
        <v>177493</v>
      </c>
      <c r="H46" s="190"/>
      <c r="I46"/>
      <c r="J46"/>
      <c r="K46"/>
      <c r="L46"/>
      <c r="M46"/>
      <c r="N46"/>
      <c r="O46"/>
      <c r="P46"/>
      <c r="Q46"/>
      <c r="R46"/>
      <c r="S46"/>
      <c r="V46"/>
      <c r="W46"/>
      <c r="X46"/>
    </row>
    <row r="47" spans="1:28" ht="12.75" customHeight="1">
      <c r="A47" s="234" t="s">
        <v>323</v>
      </c>
      <c r="B47" s="286">
        <f>'Expenditure &amp; Subsidy N-Y'!D52</f>
        <v>7065</v>
      </c>
      <c r="C47" s="280">
        <f>'Expenditure &amp; Subsidy N-Y'!H52</f>
        <v>518820.64999999997</v>
      </c>
      <c r="D47" s="18">
        <f t="shared" si="4"/>
        <v>73.435336164189664</v>
      </c>
      <c r="E47" s="265">
        <f>'Voted Exp, Subs &amp; LPG P-Y'!C41</f>
        <v>418625</v>
      </c>
      <c r="F47" s="18">
        <f t="shared" si="5"/>
        <v>59.253361641896674</v>
      </c>
      <c r="G47" s="190">
        <f>'Voted Exp, Subs &amp; LPG P-Y'!H41</f>
        <v>32904</v>
      </c>
      <c r="H47" s="190"/>
      <c r="I47"/>
      <c r="J47"/>
      <c r="K47"/>
      <c r="L47"/>
      <c r="M47"/>
      <c r="N47"/>
      <c r="O47"/>
      <c r="P47"/>
      <c r="Q47"/>
      <c r="R47"/>
      <c r="S47"/>
      <c r="V47"/>
      <c r="W47"/>
      <c r="X47"/>
    </row>
    <row r="48" spans="1:28" ht="12.75" customHeight="1">
      <c r="A48" s="4" t="s">
        <v>348</v>
      </c>
      <c r="B48" s="190">
        <f>'Expenditure &amp; Subsidy G-N'!D15+'Expenditure &amp; Subsidy A-G'!D39+'Expenditure &amp; Subsidy G-N'!D22+'Expenditure &amp; Subsidy G-N'!D29+'Expenditure &amp; Subsidy G-N'!D53+'Expenditure &amp; Subsidy G-N'!D57</f>
        <v>42761</v>
      </c>
      <c r="C48" s="221">
        <f>'Expenditure &amp; Subsidy G-N'!H15+'Expenditure &amp; Subsidy A-G'!H39+'Expenditure &amp; Subsidy G-N'!H22+'Expenditure &amp; Subsidy G-N'!H29+'Expenditure &amp; Subsidy G-N'!H53+'Expenditure &amp; Subsidy G-N'!H57</f>
        <v>2170688.7600000002</v>
      </c>
      <c r="D48" s="18">
        <f t="shared" si="4"/>
        <v>50.763283365683691</v>
      </c>
      <c r="E48" s="190">
        <f>'Voted Exp, Subsidy &amp; LPG G-P'!C8+'Voted Exp, Subsidy &amp; LPG A-G'!C35+'Voted Exp, Subsidy &amp; LPG G-P'!C15+'Voted Exp, Subsidy &amp; LPG G-P'!C22+'Voted Exp, Subsidy &amp; LPG G-P'!C46+'Voted Exp, Subsidy &amp; LPG G-P'!C50</f>
        <v>2019180</v>
      </c>
      <c r="F48" s="18">
        <f t="shared" si="5"/>
        <v>47.220130492738711</v>
      </c>
      <c r="G48" s="190">
        <f>'Voted Exp, Subsidy &amp; LPG G-P'!H8+'Voted Exp, Subsidy &amp; LPG A-G'!H35+'Voted Exp, Subsidy &amp; LPG G-P'!H15+'Voted Exp, Subsidy &amp; LPG G-P'!H22+'Voted Exp, Subsidy &amp; LPG G-P'!H46+'Voted Exp, Subsidy &amp; LPG G-P'!H50</f>
        <v>194007</v>
      </c>
      <c r="H48" s="190"/>
      <c r="I48"/>
      <c r="J48"/>
      <c r="K48"/>
      <c r="L48"/>
      <c r="M48"/>
      <c r="N48"/>
      <c r="O48"/>
      <c r="P48"/>
      <c r="Q48"/>
      <c r="R48"/>
      <c r="S48"/>
      <c r="V48"/>
      <c r="W48"/>
      <c r="X48"/>
    </row>
    <row r="49" spans="1:24" ht="12.75" customHeight="1">
      <c r="A49" s="234" t="s">
        <v>479</v>
      </c>
      <c r="B49" s="190">
        <f>'Expenditure &amp; Subsidy N-Y'!D53</f>
        <v>70705</v>
      </c>
      <c r="C49" s="221">
        <f>'Expenditure &amp; Subsidy N-Y'!H53</f>
        <v>7349374.8600000003</v>
      </c>
      <c r="D49" s="18">
        <f t="shared" si="4"/>
        <v>103.944202814511</v>
      </c>
      <c r="E49" s="265">
        <f>'Voted Exp, Subs &amp; LPG P-Y'!C42</f>
        <v>4896429</v>
      </c>
      <c r="F49" s="18">
        <f t="shared" si="5"/>
        <v>69.251523937486738</v>
      </c>
      <c r="G49" s="190">
        <f>'Voted Exp, Subs &amp; LPG P-Y'!H42</f>
        <v>178690</v>
      </c>
      <c r="H49" s="190"/>
      <c r="I49"/>
      <c r="J49"/>
      <c r="K49"/>
      <c r="L49"/>
      <c r="M49"/>
      <c r="N49"/>
      <c r="O49"/>
      <c r="P49"/>
      <c r="Q49"/>
      <c r="R49"/>
      <c r="S49"/>
      <c r="V49"/>
      <c r="W49"/>
      <c r="X49"/>
    </row>
    <row r="50" spans="1:24" ht="12.75" customHeight="1">
      <c r="A50" s="234" t="s">
        <v>324</v>
      </c>
      <c r="B50" s="286">
        <f>'Expenditure &amp; Subsidy N-Y'!D54</f>
        <v>47294</v>
      </c>
      <c r="C50" s="280">
        <f>'Expenditure &amp; Subsidy N-Y'!H54</f>
        <v>2030782.18</v>
      </c>
      <c r="D50" s="18">
        <f t="shared" si="4"/>
        <v>42.939531018733874</v>
      </c>
      <c r="E50" s="265">
        <f>'Voted Exp, Subs &amp; LPG P-Y'!C43</f>
        <v>1519076</v>
      </c>
      <c r="F50" s="18">
        <f t="shared" si="5"/>
        <v>32.119846069268831</v>
      </c>
      <c r="G50" s="190">
        <f>'Voted Exp, Subs &amp; LPG P-Y'!H43</f>
        <v>126644</v>
      </c>
      <c r="H50" s="190"/>
      <c r="I50"/>
      <c r="J50"/>
      <c r="K50"/>
      <c r="L50"/>
      <c r="M50"/>
      <c r="N50"/>
      <c r="O50"/>
      <c r="P50"/>
      <c r="Q50"/>
      <c r="R50"/>
      <c r="S50"/>
      <c r="V50"/>
      <c r="W50"/>
      <c r="X50"/>
    </row>
    <row r="51" spans="1:24" ht="12.75" customHeight="1">
      <c r="A51" s="234" t="s">
        <v>480</v>
      </c>
      <c r="B51" s="286">
        <f>'Expenditure &amp; Subsidy N-Y'!D55</f>
        <v>44790</v>
      </c>
      <c r="C51" s="280">
        <f>'Expenditure &amp; Subsidy N-Y'!H55</f>
        <v>1376583.8199999998</v>
      </c>
      <c r="D51" s="18">
        <f t="shared" si="4"/>
        <v>30.734177718240677</v>
      </c>
      <c r="E51" s="265">
        <f>'Voted Exp, Subs &amp; LPG P-Y'!C44</f>
        <v>1242425</v>
      </c>
      <c r="F51" s="18">
        <f t="shared" si="5"/>
        <v>27.738892609957581</v>
      </c>
      <c r="G51" s="190">
        <f>'Voted Exp, Subs &amp; LPG P-Y'!H44</f>
        <v>125362</v>
      </c>
      <c r="H51" s="190"/>
      <c r="I51"/>
      <c r="J51"/>
      <c r="K51"/>
      <c r="L51"/>
      <c r="M51"/>
      <c r="N51"/>
      <c r="O51"/>
      <c r="P51"/>
      <c r="Q51"/>
      <c r="R51"/>
      <c r="S51"/>
      <c r="V51"/>
      <c r="W51"/>
      <c r="X51"/>
    </row>
    <row r="52" spans="1:24" ht="12.75" customHeight="1">
      <c r="A52" s="234" t="s">
        <v>481</v>
      </c>
      <c r="B52" s="286">
        <f>'Expenditure &amp; Subsidy N-Y'!D56</f>
        <v>204025</v>
      </c>
      <c r="C52" s="280">
        <f>'Expenditure &amp; Subsidy N-Y'!H56</f>
        <v>11324859.200000001</v>
      </c>
      <c r="D52" s="18">
        <f t="shared" si="4"/>
        <v>55.507213331699553</v>
      </c>
      <c r="E52" s="265">
        <f>'Voted Exp, Subs &amp; LPG P-Y'!C45</f>
        <v>10534019</v>
      </c>
      <c r="F52" s="18">
        <f t="shared" si="5"/>
        <v>51.631020708246538</v>
      </c>
      <c r="G52" s="190">
        <f>'Voted Exp, Subs &amp; LPG P-Y'!H45</f>
        <v>499883</v>
      </c>
      <c r="H52" s="190"/>
      <c r="I52"/>
      <c r="J52"/>
      <c r="K52"/>
      <c r="L52"/>
      <c r="M52"/>
      <c r="N52"/>
      <c r="O52"/>
      <c r="P52"/>
      <c r="Q52"/>
      <c r="R52"/>
      <c r="S52"/>
      <c r="V52"/>
      <c r="W52"/>
      <c r="X52"/>
    </row>
    <row r="53" spans="1:24" ht="12.75" customHeight="1">
      <c r="A53" s="234" t="s">
        <v>482</v>
      </c>
      <c r="B53" s="286">
        <f>'Expenditure &amp; Subsidy N-Y'!D57</f>
        <v>56906</v>
      </c>
      <c r="C53" s="280">
        <f>'Expenditure &amp; Subsidy N-Y'!H57</f>
        <v>3643581.3</v>
      </c>
      <c r="D53" s="18">
        <f t="shared" si="4"/>
        <v>64.028069096404593</v>
      </c>
      <c r="E53" s="265">
        <f>'Voted Exp, Subs &amp; LPG P-Y'!C46</f>
        <v>3389261</v>
      </c>
      <c r="F53" s="18">
        <f t="shared" si="5"/>
        <v>59.558939303412643</v>
      </c>
      <c r="G53" s="190">
        <f>'Voted Exp, Subs &amp; LPG P-Y'!H46</f>
        <v>144983</v>
      </c>
      <c r="H53" s="190"/>
      <c r="I53"/>
      <c r="J53"/>
      <c r="K53"/>
      <c r="L53"/>
      <c r="M53"/>
      <c r="N53"/>
      <c r="O53"/>
      <c r="P53"/>
      <c r="Q53"/>
      <c r="R53"/>
      <c r="S53"/>
      <c r="V53"/>
      <c r="W53"/>
      <c r="X53"/>
    </row>
    <row r="54" spans="1:24" ht="12.75" customHeight="1">
      <c r="A54" s="234" t="s">
        <v>483</v>
      </c>
      <c r="B54" s="286">
        <f>'Expenditure &amp; Subsidy N-Y'!D58</f>
        <v>152758</v>
      </c>
      <c r="C54" s="280">
        <f>'Expenditure &amp; Subsidy N-Y'!H58</f>
        <v>6548941.8300000001</v>
      </c>
      <c r="D54" s="18">
        <f t="shared" si="4"/>
        <v>42.871350960342504</v>
      </c>
      <c r="E54" s="265">
        <f>'Voted Exp, Subs &amp; LPG P-Y'!C47</f>
        <v>4825050.76</v>
      </c>
      <c r="F54" s="18">
        <f t="shared" si="5"/>
        <v>31.586239411356523</v>
      </c>
      <c r="G54" s="190">
        <f>'Voted Exp, Subs &amp; LPG P-Y'!H47</f>
        <v>379623</v>
      </c>
      <c r="H54" s="190"/>
      <c r="I54"/>
      <c r="J54"/>
      <c r="K54"/>
      <c r="L54"/>
      <c r="M54"/>
      <c r="N54"/>
      <c r="O54"/>
      <c r="P54"/>
      <c r="Q54"/>
      <c r="R54"/>
      <c r="S54"/>
      <c r="V54"/>
      <c r="W54"/>
      <c r="X54"/>
    </row>
    <row r="55" spans="1:24">
      <c r="A55" s="397" t="s">
        <v>675</v>
      </c>
      <c r="C55" s="236"/>
      <c r="D55" s="18"/>
      <c r="E55" s="265">
        <f>'Voted Exp, Subs &amp; LPG P-Y'!C48</f>
        <v>426498</v>
      </c>
      <c r="F55" s="18">
        <f>'Voted Exp, Subs &amp; LPG P-Y'!E48</f>
        <v>27.605048543689321</v>
      </c>
      <c r="G55" s="265">
        <f>'Voted Exp, Subs &amp; LPG P-Y'!H48</f>
        <v>60315</v>
      </c>
      <c r="H55" s="265"/>
      <c r="I55"/>
      <c r="J55"/>
      <c r="K55"/>
      <c r="L55"/>
      <c r="M55"/>
      <c r="N55"/>
      <c r="O55"/>
      <c r="P55"/>
      <c r="Q55"/>
      <c r="R55"/>
      <c r="S55"/>
      <c r="V55"/>
      <c r="W55"/>
      <c r="X55"/>
    </row>
    <row r="56" spans="1:24" ht="7.5" customHeight="1">
      <c r="A56" s="234"/>
      <c r="C56" s="236"/>
      <c r="D56" s="18"/>
      <c r="E56" s="265"/>
      <c r="G56" s="265"/>
      <c r="H56" s="265"/>
      <c r="I56"/>
      <c r="J56"/>
      <c r="K56"/>
      <c r="L56"/>
      <c r="M56"/>
      <c r="N56"/>
      <c r="O56"/>
      <c r="P56"/>
      <c r="Q56"/>
      <c r="R56"/>
      <c r="S56"/>
      <c r="V56"/>
      <c r="W56"/>
      <c r="X56"/>
    </row>
    <row r="57" spans="1:24" ht="12.75" customHeight="1">
      <c r="A57" s="719" t="s">
        <v>20</v>
      </c>
      <c r="C57" s="236"/>
      <c r="D57" s="18"/>
      <c r="E57" s="265"/>
      <c r="G57" s="265"/>
      <c r="H57" s="265"/>
      <c r="I57"/>
      <c r="J57"/>
      <c r="K57"/>
      <c r="L57"/>
      <c r="M57"/>
      <c r="N57"/>
      <c r="O57"/>
      <c r="P57"/>
      <c r="Q57"/>
      <c r="R57"/>
      <c r="S57"/>
      <c r="V57"/>
      <c r="W57"/>
      <c r="X57"/>
    </row>
    <row r="58" spans="1:24" ht="12.75" customHeight="1">
      <c r="A58" s="422" t="s">
        <v>689</v>
      </c>
      <c r="C58" s="236"/>
      <c r="D58" s="18"/>
      <c r="E58" s="265"/>
      <c r="G58" s="265"/>
      <c r="H58" s="265"/>
      <c r="I58"/>
      <c r="J58"/>
      <c r="K58"/>
      <c r="L58"/>
      <c r="M58"/>
      <c r="N58"/>
      <c r="O58"/>
      <c r="P58"/>
      <c r="Q58"/>
      <c r="R58"/>
      <c r="S58"/>
      <c r="V58"/>
      <c r="W58"/>
      <c r="X58"/>
    </row>
    <row r="59" spans="1:24" ht="12.75" customHeight="1">
      <c r="A59" s="422" t="s">
        <v>690</v>
      </c>
      <c r="C59" s="236"/>
      <c r="D59" s="18"/>
      <c r="E59" s="265"/>
      <c r="G59" s="265"/>
      <c r="H59" s="265"/>
      <c r="I59"/>
      <c r="J59"/>
      <c r="K59"/>
      <c r="L59"/>
      <c r="M59"/>
      <c r="N59"/>
      <c r="O59"/>
      <c r="P59"/>
      <c r="Q59"/>
      <c r="R59"/>
      <c r="S59"/>
      <c r="V59"/>
      <c r="W59"/>
      <c r="X59"/>
    </row>
    <row r="60" spans="1:24" ht="12.75" customHeight="1">
      <c r="A60" s="422" t="s">
        <v>670</v>
      </c>
      <c r="B60" s="290"/>
      <c r="C60" s="236"/>
      <c r="D60" s="18"/>
      <c r="E60" s="265"/>
      <c r="G60" s="265"/>
      <c r="H60" s="265"/>
      <c r="I60"/>
      <c r="J60"/>
      <c r="K60"/>
      <c r="L60"/>
      <c r="M60"/>
      <c r="N60"/>
      <c r="O60"/>
      <c r="P60"/>
      <c r="Q60"/>
      <c r="R60"/>
      <c r="S60"/>
      <c r="V60"/>
      <c r="W60"/>
      <c r="X60"/>
    </row>
    <row r="61" spans="1:24" ht="12.75" customHeight="1">
      <c r="A61" s="422" t="s">
        <v>668</v>
      </c>
      <c r="B61" s="290"/>
      <c r="C61" s="236"/>
      <c r="D61" s="18"/>
      <c r="E61" s="265"/>
      <c r="G61" s="265"/>
      <c r="H61" s="265"/>
      <c r="I61"/>
      <c r="J61"/>
      <c r="K61"/>
      <c r="L61"/>
      <c r="M61"/>
      <c r="N61"/>
      <c r="O61"/>
      <c r="P61"/>
      <c r="Q61"/>
      <c r="R61"/>
      <c r="S61"/>
      <c r="V61"/>
      <c r="W61"/>
      <c r="X61"/>
    </row>
    <row r="62" spans="1:24">
      <c r="A62" s="422" t="s">
        <v>691</v>
      </c>
      <c r="C62" s="236"/>
      <c r="D62" s="18"/>
      <c r="E62" s="265"/>
      <c r="G62" s="265"/>
      <c r="H62" s="265"/>
      <c r="I62"/>
      <c r="J62"/>
      <c r="K62"/>
      <c r="L62"/>
      <c r="M62"/>
      <c r="N62"/>
      <c r="O62"/>
      <c r="P62"/>
      <c r="Q62"/>
      <c r="R62"/>
      <c r="S62"/>
      <c r="V62"/>
      <c r="W62"/>
      <c r="X62"/>
    </row>
    <row r="63" spans="1:24">
      <c r="A63" s="422" t="s">
        <v>692</v>
      </c>
      <c r="C63" s="236"/>
      <c r="D63" s="18"/>
      <c r="E63" s="265"/>
      <c r="G63" s="265"/>
      <c r="H63" s="265"/>
      <c r="I63"/>
      <c r="J63"/>
      <c r="K63"/>
      <c r="L63"/>
      <c r="M63"/>
      <c r="N63"/>
      <c r="O63"/>
      <c r="P63"/>
      <c r="Q63"/>
      <c r="R63"/>
      <c r="S63"/>
      <c r="V63"/>
      <c r="W63"/>
      <c r="X63"/>
    </row>
    <row r="64" spans="1:24" ht="5.25" customHeight="1">
      <c r="A64" s="422"/>
      <c r="C64" s="236"/>
      <c r="D64" s="18"/>
      <c r="E64" s="265"/>
      <c r="G64" s="265"/>
      <c r="H64" s="265"/>
      <c r="I64"/>
      <c r="J64"/>
      <c r="K64"/>
      <c r="L64"/>
      <c r="M64"/>
      <c r="N64"/>
      <c r="O64"/>
      <c r="P64"/>
      <c r="Q64"/>
      <c r="R64"/>
      <c r="S64"/>
      <c r="V64"/>
      <c r="W64"/>
      <c r="X64"/>
    </row>
    <row r="65" spans="1:24" ht="12.75" customHeight="1">
      <c r="A65" s="91" t="s">
        <v>411</v>
      </c>
      <c r="B65" s="268">
        <f>MEDIAN(B7:B55,'Expenditure &amp; Subsidy A-L'!B7:B60)</f>
        <v>52610</v>
      </c>
      <c r="C65" s="282">
        <f>MEDIAN(C7:C55,'Expenditure &amp; Subsidy A-L'!C7:C60)</f>
        <v>2832269.13</v>
      </c>
      <c r="D65" s="101">
        <f>MEDIAN(D7:D55,'Expenditure &amp; Subsidy A-L'!D7:D60)</f>
        <v>49.824074629299183</v>
      </c>
      <c r="E65" s="268">
        <f>MEDIAN(E7:E55,'Expenditure &amp; Subsidy A-L'!E7:E60)</f>
        <v>2049597</v>
      </c>
      <c r="F65" s="101">
        <f>MEDIAN(F7:F55,'Expenditure &amp; Subsidy A-L'!F7:F60)</f>
        <v>42.874918552092751</v>
      </c>
      <c r="G65" s="268">
        <f>MEDIAN(G7:G55,'Expenditure &amp; Subsidy A-L'!G7:G60)</f>
        <v>142235.5</v>
      </c>
      <c r="H65" s="268"/>
      <c r="I65"/>
      <c r="J65"/>
      <c r="K65"/>
      <c r="L65"/>
      <c r="M65"/>
      <c r="N65"/>
      <c r="O65"/>
      <c r="P65"/>
      <c r="Q65"/>
      <c r="R65"/>
      <c r="S65"/>
      <c r="V65"/>
      <c r="W65"/>
      <c r="X65"/>
    </row>
    <row r="66" spans="1:24" ht="12.75" customHeight="1">
      <c r="A66" s="91" t="s">
        <v>410</v>
      </c>
      <c r="B66" s="268">
        <f>AVERAGE(B7:B55,'Expenditure &amp; Subsidy A-L'!B7:B60)</f>
        <v>73727.777777777781</v>
      </c>
      <c r="C66" s="282">
        <f>AVERAGE(C7:C55,'Expenditure &amp; Subsidy A-L'!C7:C60)</f>
        <v>3537214.138282828</v>
      </c>
      <c r="D66" s="101">
        <f>C67/B67</f>
        <v>47.976681854487914</v>
      </c>
      <c r="E66" s="268">
        <f>AVERAGE(E7:E55,'Expenditure &amp; Subsidy A-L'!E7:E60)</f>
        <v>3129156.8921568627</v>
      </c>
      <c r="F66" s="101">
        <f>E67/B67</f>
        <v>43.728156814927971</v>
      </c>
      <c r="G66" s="268">
        <f>AVERAGE(G7:G55,'Expenditure &amp; Subsidy A-L'!G7:G60)</f>
        <v>196619.70588235295</v>
      </c>
      <c r="H66" s="268"/>
      <c r="I66"/>
      <c r="J66"/>
      <c r="K66"/>
      <c r="L66"/>
      <c r="M66"/>
      <c r="N66"/>
      <c r="O66"/>
      <c r="P66"/>
      <c r="Q66"/>
      <c r="R66"/>
      <c r="S66"/>
      <c r="V66"/>
      <c r="W66"/>
      <c r="X66"/>
    </row>
    <row r="67" spans="1:24" ht="12.75" customHeight="1">
      <c r="A67" s="10" t="s">
        <v>359</v>
      </c>
      <c r="B67" s="268">
        <f>SUM(B7:B55,'Expenditure &amp; Subsidy A-L'!B7:B60)</f>
        <v>7299050</v>
      </c>
      <c r="C67" s="282">
        <f>SUM(C7:C55,'Expenditure &amp; Subsidy A-L'!C7:C60)</f>
        <v>350184199.69</v>
      </c>
      <c r="D67" s="268"/>
      <c r="E67" s="268">
        <f>SUM(E7:E55,'Expenditure &amp; Subsidy A-L'!E7:E60)</f>
        <v>319174003</v>
      </c>
      <c r="F67" s="268"/>
      <c r="G67" s="268">
        <f>SUM(G7:G55,'Expenditure &amp; Subsidy A-L'!G7:G60)</f>
        <v>20055210</v>
      </c>
      <c r="H67" s="268"/>
      <c r="I67"/>
      <c r="J67"/>
      <c r="K67"/>
      <c r="L67"/>
      <c r="M67"/>
      <c r="N67"/>
      <c r="O67"/>
      <c r="P67"/>
      <c r="Q67"/>
      <c r="R67"/>
      <c r="S67"/>
      <c r="V67"/>
      <c r="W67"/>
      <c r="X67"/>
    </row>
    <row r="68" spans="1:24">
      <c r="A68" t="s">
        <v>357</v>
      </c>
      <c r="I68"/>
      <c r="J68"/>
      <c r="K68"/>
      <c r="L68"/>
      <c r="M68"/>
      <c r="N68"/>
      <c r="O68"/>
      <c r="P68"/>
      <c r="Q68"/>
      <c r="R68"/>
      <c r="S68"/>
      <c r="V68"/>
      <c r="W68"/>
      <c r="X68"/>
    </row>
    <row r="69" spans="1:24">
      <c r="I69"/>
      <c r="J69"/>
      <c r="K69"/>
      <c r="L69"/>
      <c r="M69"/>
      <c r="N69"/>
      <c r="O69"/>
      <c r="P69"/>
      <c r="Q69"/>
      <c r="R69"/>
      <c r="S69"/>
      <c r="V69"/>
      <c r="W69"/>
      <c r="X69"/>
    </row>
    <row r="70" spans="1:24">
      <c r="I70"/>
      <c r="J70"/>
      <c r="K70"/>
      <c r="L70"/>
      <c r="M70"/>
      <c r="N70"/>
      <c r="O70"/>
      <c r="P70"/>
      <c r="Q70"/>
      <c r="R70"/>
      <c r="S70"/>
      <c r="V70"/>
      <c r="W70"/>
      <c r="X70"/>
    </row>
    <row r="71" spans="1:24">
      <c r="A71" s="234"/>
      <c r="B71" s="18"/>
      <c r="I71"/>
      <c r="J71"/>
      <c r="K71"/>
      <c r="L71"/>
      <c r="M71"/>
      <c r="N71"/>
      <c r="O71"/>
      <c r="P71"/>
      <c r="Q71"/>
      <c r="R71"/>
      <c r="S71"/>
      <c r="V71"/>
      <c r="W71"/>
      <c r="X71"/>
    </row>
    <row r="72" spans="1:24">
      <c r="A72" s="234"/>
      <c r="B72" s="18"/>
      <c r="I72"/>
      <c r="J72"/>
      <c r="K72"/>
      <c r="L72"/>
      <c r="M72"/>
      <c r="N72"/>
      <c r="O72"/>
      <c r="P72"/>
      <c r="Q72"/>
      <c r="R72"/>
      <c r="S72"/>
      <c r="V72"/>
      <c r="W72"/>
      <c r="X72"/>
    </row>
    <row r="73" spans="1:24">
      <c r="A73" s="4"/>
      <c r="B73" s="18"/>
      <c r="I73"/>
      <c r="J73"/>
      <c r="K73"/>
      <c r="L73"/>
      <c r="M73"/>
      <c r="N73"/>
      <c r="O73"/>
      <c r="P73"/>
      <c r="Q73"/>
      <c r="R73"/>
      <c r="S73"/>
      <c r="V73"/>
      <c r="W73"/>
      <c r="X73"/>
    </row>
    <row r="74" spans="1:24">
      <c r="I74"/>
      <c r="J74"/>
      <c r="K74"/>
      <c r="L74"/>
      <c r="M74"/>
      <c r="N74"/>
      <c r="O74"/>
      <c r="P74"/>
      <c r="Q74"/>
      <c r="R74"/>
      <c r="S74"/>
      <c r="V74"/>
      <c r="W74"/>
      <c r="X74"/>
    </row>
    <row r="75" spans="1:24">
      <c r="I75"/>
      <c r="J75"/>
      <c r="K75"/>
      <c r="L75"/>
      <c r="M75"/>
      <c r="N75"/>
      <c r="O75"/>
      <c r="P75"/>
      <c r="Q75"/>
      <c r="R75"/>
      <c r="S75"/>
      <c r="V75"/>
      <c r="W75"/>
      <c r="X75"/>
    </row>
    <row r="76" spans="1:24">
      <c r="I76"/>
      <c r="J76"/>
      <c r="K76"/>
      <c r="L76"/>
      <c r="M76"/>
      <c r="N76"/>
      <c r="O76"/>
      <c r="P76"/>
      <c r="Q76"/>
      <c r="R76"/>
      <c r="S76"/>
      <c r="V76"/>
      <c r="W76"/>
      <c r="X76"/>
    </row>
    <row r="77" spans="1:24">
      <c r="I77"/>
      <c r="J77"/>
      <c r="K77"/>
      <c r="L77"/>
      <c r="M77"/>
      <c r="N77"/>
      <c r="O77"/>
      <c r="P77"/>
      <c r="Q77"/>
      <c r="R77"/>
      <c r="S77"/>
      <c r="V77"/>
      <c r="W77"/>
      <c r="X77"/>
    </row>
    <row r="78" spans="1:24">
      <c r="I78"/>
      <c r="J78"/>
      <c r="K78"/>
      <c r="L78"/>
      <c r="M78"/>
      <c r="N78"/>
      <c r="O78"/>
      <c r="P78"/>
      <c r="Q78"/>
      <c r="R78"/>
      <c r="S78"/>
      <c r="V78"/>
      <c r="W78"/>
      <c r="X78"/>
    </row>
    <row r="79" spans="1:24">
      <c r="I79"/>
      <c r="J79"/>
      <c r="K79"/>
      <c r="L79"/>
      <c r="M79"/>
      <c r="N79"/>
      <c r="O79"/>
      <c r="P79"/>
      <c r="Q79"/>
      <c r="R79"/>
      <c r="S79"/>
      <c r="V79"/>
      <c r="W79"/>
      <c r="X79"/>
    </row>
    <row r="80" spans="1:24">
      <c r="I80"/>
      <c r="J80"/>
      <c r="K80"/>
      <c r="L80"/>
      <c r="M80"/>
      <c r="N80"/>
      <c r="O80"/>
      <c r="P80"/>
      <c r="Q80"/>
      <c r="R80"/>
      <c r="S80"/>
      <c r="V80"/>
      <c r="W80"/>
      <c r="X80"/>
    </row>
    <row r="81" spans="9:24">
      <c r="I81"/>
      <c r="J81"/>
      <c r="K81"/>
      <c r="L81"/>
      <c r="M81"/>
      <c r="N81"/>
      <c r="O81"/>
      <c r="P81"/>
      <c r="Q81"/>
      <c r="R81"/>
      <c r="S81"/>
      <c r="V81"/>
      <c r="W81"/>
      <c r="X81"/>
    </row>
    <row r="82" spans="9:24">
      <c r="I82"/>
      <c r="J82"/>
      <c r="K82"/>
      <c r="L82"/>
      <c r="M82"/>
      <c r="N82"/>
      <c r="O82"/>
      <c r="P82"/>
      <c r="Q82"/>
      <c r="R82"/>
      <c r="S82"/>
      <c r="V82"/>
      <c r="W82"/>
      <c r="X82"/>
    </row>
    <row r="83" spans="9:24">
      <c r="I83"/>
      <c r="J83"/>
      <c r="K83"/>
      <c r="L83"/>
      <c r="M83"/>
      <c r="N83"/>
      <c r="O83"/>
      <c r="P83"/>
      <c r="Q83"/>
      <c r="R83"/>
      <c r="S83"/>
      <c r="V83"/>
      <c r="W83"/>
      <c r="X83"/>
    </row>
    <row r="84" spans="9:24">
      <c r="I84"/>
      <c r="J84"/>
      <c r="K84"/>
      <c r="L84"/>
      <c r="M84"/>
      <c r="N84"/>
      <c r="O84"/>
      <c r="P84"/>
      <c r="Q84"/>
      <c r="R84"/>
      <c r="S84"/>
      <c r="V84"/>
      <c r="W84"/>
      <c r="X84"/>
    </row>
    <row r="85" spans="9:24">
      <c r="I85"/>
      <c r="J85"/>
      <c r="K85"/>
      <c r="L85"/>
      <c r="M85"/>
      <c r="N85"/>
      <c r="O85"/>
      <c r="P85"/>
      <c r="Q85"/>
      <c r="R85"/>
      <c r="S85"/>
      <c r="V85"/>
      <c r="W85"/>
      <c r="X85"/>
    </row>
    <row r="86" spans="9:24">
      <c r="I86"/>
      <c r="J86"/>
      <c r="K86"/>
      <c r="L86"/>
      <c r="M86"/>
      <c r="N86"/>
      <c r="O86"/>
      <c r="P86"/>
      <c r="Q86"/>
      <c r="R86"/>
      <c r="S86"/>
      <c r="V86"/>
      <c r="W86"/>
      <c r="X86"/>
    </row>
    <row r="87" spans="9:24">
      <c r="I87"/>
      <c r="J87"/>
      <c r="K87"/>
      <c r="L87"/>
      <c r="M87"/>
      <c r="N87"/>
      <c r="O87"/>
      <c r="P87"/>
      <c r="Q87"/>
      <c r="R87"/>
      <c r="S87"/>
      <c r="V87"/>
      <c r="W87"/>
      <c r="X87"/>
    </row>
    <row r="88" spans="9:24">
      <c r="I88"/>
      <c r="J88"/>
      <c r="K88"/>
      <c r="L88"/>
      <c r="M88"/>
      <c r="N88"/>
      <c r="O88"/>
      <c r="P88"/>
      <c r="Q88"/>
      <c r="R88"/>
      <c r="S88"/>
      <c r="V88"/>
      <c r="W88"/>
      <c r="X88"/>
    </row>
    <row r="89" spans="9:24">
      <c r="I89"/>
      <c r="J89"/>
      <c r="K89"/>
      <c r="L89"/>
      <c r="M89"/>
      <c r="N89"/>
      <c r="O89"/>
      <c r="P89"/>
      <c r="Q89"/>
      <c r="R89"/>
      <c r="S89"/>
      <c r="V89"/>
      <c r="W89"/>
      <c r="X89"/>
    </row>
    <row r="90" spans="9:24">
      <c r="I90"/>
      <c r="J90"/>
      <c r="K90"/>
      <c r="L90"/>
      <c r="M90"/>
      <c r="N90"/>
      <c r="O90"/>
      <c r="P90"/>
      <c r="Q90"/>
      <c r="R90"/>
      <c r="S90"/>
      <c r="V90"/>
      <c r="W90"/>
      <c r="X90"/>
    </row>
    <row r="91" spans="9:24">
      <c r="I91"/>
      <c r="J91"/>
      <c r="K91"/>
      <c r="L91"/>
      <c r="M91"/>
      <c r="N91"/>
      <c r="O91"/>
      <c r="P91"/>
      <c r="Q91"/>
      <c r="R91"/>
      <c r="S91"/>
      <c r="V91"/>
      <c r="W91"/>
      <c r="X91"/>
    </row>
    <row r="92" spans="9:24">
      <c r="I92"/>
      <c r="J92"/>
      <c r="K92"/>
      <c r="L92"/>
      <c r="M92"/>
      <c r="N92"/>
      <c r="O92"/>
      <c r="P92"/>
      <c r="Q92"/>
      <c r="R92"/>
      <c r="S92"/>
      <c r="V92"/>
      <c r="W92"/>
      <c r="X92"/>
    </row>
    <row r="93" spans="9:24">
      <c r="I93"/>
      <c r="J93"/>
      <c r="K93"/>
      <c r="L93"/>
      <c r="M93"/>
      <c r="N93"/>
      <c r="O93"/>
      <c r="P93"/>
      <c r="Q93"/>
      <c r="R93"/>
      <c r="S93"/>
      <c r="V93"/>
      <c r="W93"/>
      <c r="X93"/>
    </row>
    <row r="94" spans="9:24">
      <c r="I94"/>
      <c r="J94"/>
      <c r="K94"/>
      <c r="L94"/>
      <c r="M94"/>
      <c r="N94"/>
      <c r="O94"/>
      <c r="P94"/>
      <c r="Q94"/>
      <c r="R94"/>
      <c r="S94"/>
      <c r="V94"/>
      <c r="W94"/>
      <c r="X94"/>
    </row>
    <row r="95" spans="9:24">
      <c r="I95"/>
      <c r="J95"/>
      <c r="K95"/>
      <c r="L95"/>
      <c r="M95"/>
      <c r="N95"/>
      <c r="O95"/>
      <c r="P95"/>
      <c r="Q95"/>
      <c r="R95"/>
      <c r="S95"/>
      <c r="V95"/>
      <c r="W95"/>
      <c r="X95"/>
    </row>
    <row r="96" spans="9:24">
      <c r="I96"/>
      <c r="J96"/>
      <c r="K96"/>
      <c r="L96"/>
      <c r="M96"/>
      <c r="N96"/>
      <c r="O96"/>
      <c r="P96"/>
      <c r="Q96"/>
      <c r="R96"/>
      <c r="S96"/>
      <c r="V96"/>
      <c r="W96"/>
      <c r="X96"/>
    </row>
    <row r="97" spans="9:24">
      <c r="I97"/>
      <c r="J97"/>
      <c r="K97"/>
      <c r="L97"/>
      <c r="M97"/>
      <c r="N97"/>
      <c r="O97"/>
      <c r="P97"/>
      <c r="Q97"/>
      <c r="R97"/>
      <c r="S97"/>
      <c r="V97"/>
      <c r="W97"/>
      <c r="X97"/>
    </row>
    <row r="98" spans="9:24">
      <c r="I98"/>
      <c r="J98"/>
      <c r="K98"/>
      <c r="L98"/>
      <c r="M98"/>
      <c r="N98"/>
      <c r="O98"/>
      <c r="P98"/>
      <c r="Q98"/>
      <c r="R98"/>
      <c r="S98"/>
      <c r="V98"/>
      <c r="W98"/>
      <c r="X98"/>
    </row>
    <row r="99" spans="9:24">
      <c r="I99"/>
      <c r="J99"/>
      <c r="K99"/>
      <c r="L99"/>
      <c r="M99"/>
      <c r="N99"/>
      <c r="O99"/>
      <c r="P99"/>
      <c r="Q99"/>
      <c r="R99"/>
      <c r="S99"/>
      <c r="V99"/>
      <c r="W99"/>
      <c r="X99"/>
    </row>
    <row r="100" spans="9:24">
      <c r="I100"/>
      <c r="J100"/>
      <c r="K100"/>
      <c r="L100"/>
      <c r="M100"/>
      <c r="N100"/>
      <c r="O100"/>
      <c r="P100"/>
      <c r="Q100"/>
      <c r="R100"/>
      <c r="S100"/>
      <c r="V100"/>
      <c r="W100"/>
      <c r="X100"/>
    </row>
    <row r="101" spans="9:24">
      <c r="I101"/>
      <c r="J101"/>
      <c r="K101"/>
      <c r="L101"/>
      <c r="M101"/>
      <c r="N101"/>
      <c r="O101"/>
      <c r="P101"/>
      <c r="Q101"/>
      <c r="R101"/>
      <c r="S101"/>
      <c r="V101"/>
      <c r="W101"/>
      <c r="X101"/>
    </row>
    <row r="102" spans="9:24">
      <c r="I102"/>
      <c r="J102"/>
      <c r="K102"/>
      <c r="L102"/>
      <c r="M102"/>
      <c r="N102"/>
      <c r="O102"/>
      <c r="P102"/>
      <c r="Q102"/>
      <c r="R102"/>
      <c r="S102"/>
      <c r="V102"/>
      <c r="W102"/>
      <c r="X102"/>
    </row>
    <row r="103" spans="9:24">
      <c r="I103"/>
      <c r="J103"/>
      <c r="K103"/>
      <c r="L103"/>
      <c r="M103"/>
      <c r="N103"/>
      <c r="O103"/>
      <c r="P103"/>
      <c r="Q103"/>
      <c r="R103"/>
      <c r="S103"/>
      <c r="V103"/>
      <c r="W103"/>
      <c r="X103"/>
    </row>
    <row r="104" spans="9:24">
      <c r="I104"/>
      <c r="J104"/>
      <c r="K104"/>
      <c r="L104"/>
      <c r="M104"/>
      <c r="N104"/>
      <c r="O104"/>
      <c r="P104"/>
      <c r="Q104"/>
      <c r="R104"/>
      <c r="S104"/>
      <c r="V104"/>
      <c r="W104"/>
      <c r="X104"/>
    </row>
    <row r="105" spans="9:24">
      <c r="I105"/>
      <c r="J105"/>
      <c r="K105"/>
      <c r="L105"/>
      <c r="M105"/>
      <c r="N105"/>
      <c r="O105"/>
      <c r="P105"/>
      <c r="Q105"/>
      <c r="R105"/>
      <c r="S105"/>
      <c r="V105"/>
      <c r="W105"/>
      <c r="X105"/>
    </row>
    <row r="106" spans="9:24">
      <c r="I106"/>
      <c r="J106"/>
      <c r="K106"/>
      <c r="L106"/>
      <c r="M106"/>
      <c r="N106"/>
      <c r="O106"/>
      <c r="P106"/>
      <c r="Q106"/>
      <c r="R106"/>
      <c r="S106"/>
      <c r="V106"/>
      <c r="W106"/>
      <c r="X106"/>
    </row>
    <row r="107" spans="9:24">
      <c r="I107"/>
      <c r="J107"/>
      <c r="K107"/>
      <c r="L107"/>
      <c r="M107"/>
      <c r="N107"/>
      <c r="O107"/>
      <c r="P107"/>
      <c r="Q107"/>
      <c r="R107"/>
      <c r="S107"/>
      <c r="V107"/>
      <c r="W107"/>
      <c r="X107"/>
    </row>
    <row r="108" spans="9:24">
      <c r="I108"/>
      <c r="J108"/>
      <c r="K108"/>
      <c r="L108"/>
      <c r="M108"/>
      <c r="N108"/>
      <c r="O108"/>
      <c r="P108"/>
      <c r="Q108"/>
      <c r="R108"/>
      <c r="S108"/>
      <c r="V108"/>
      <c r="W108"/>
      <c r="X108"/>
    </row>
    <row r="109" spans="9:24">
      <c r="I109"/>
      <c r="J109"/>
      <c r="K109"/>
      <c r="L109"/>
      <c r="M109"/>
      <c r="N109"/>
      <c r="O109"/>
      <c r="P109"/>
      <c r="Q109"/>
      <c r="R109"/>
      <c r="S109"/>
      <c r="V109"/>
      <c r="W109"/>
      <c r="X109"/>
    </row>
    <row r="110" spans="9:24">
      <c r="I110"/>
      <c r="J110"/>
      <c r="K110"/>
      <c r="L110"/>
      <c r="M110"/>
      <c r="N110"/>
      <c r="O110"/>
      <c r="P110"/>
      <c r="Q110"/>
      <c r="R110"/>
      <c r="S110"/>
      <c r="V110"/>
      <c r="W110"/>
      <c r="X110"/>
    </row>
    <row r="111" spans="9:24">
      <c r="M111"/>
      <c r="N111"/>
      <c r="O111"/>
      <c r="P111"/>
      <c r="Q111"/>
      <c r="R111"/>
      <c r="S111"/>
      <c r="V111"/>
      <c r="W111"/>
      <c r="X111"/>
    </row>
    <row r="112" spans="9:24">
      <c r="M112"/>
      <c r="N112"/>
      <c r="O112"/>
      <c r="P112"/>
      <c r="Q112"/>
      <c r="R112"/>
      <c r="S112"/>
      <c r="V112"/>
      <c r="W112"/>
      <c r="X112"/>
    </row>
    <row r="113" spans="13:24">
      <c r="M113"/>
      <c r="N113"/>
      <c r="O113"/>
      <c r="P113"/>
      <c r="Q113"/>
      <c r="R113"/>
      <c r="S113"/>
      <c r="V113"/>
      <c r="W113"/>
      <c r="X113"/>
    </row>
    <row r="114" spans="13:24">
      <c r="M114"/>
      <c r="N114"/>
      <c r="O114"/>
      <c r="P114"/>
      <c r="Q114"/>
      <c r="R114"/>
      <c r="S114"/>
      <c r="V114"/>
      <c r="W114"/>
      <c r="X114"/>
    </row>
    <row r="115" spans="13:24">
      <c r="M115"/>
      <c r="N115"/>
      <c r="O115"/>
      <c r="P115"/>
      <c r="Q115"/>
      <c r="R115"/>
      <c r="S115"/>
      <c r="V115"/>
      <c r="W115"/>
      <c r="X115"/>
    </row>
    <row r="116" spans="13:24">
      <c r="M116"/>
      <c r="N116"/>
      <c r="O116"/>
      <c r="P116"/>
      <c r="Q116"/>
      <c r="R116"/>
      <c r="S116"/>
      <c r="V116"/>
      <c r="W116"/>
      <c r="X116"/>
    </row>
    <row r="117" spans="13:24">
      <c r="M117"/>
      <c r="N117"/>
      <c r="O117"/>
      <c r="P117"/>
      <c r="Q117"/>
      <c r="R117"/>
      <c r="S117"/>
      <c r="V117"/>
      <c r="W117"/>
      <c r="X117"/>
    </row>
    <row r="118" spans="13:24">
      <c r="M118"/>
      <c r="N118"/>
      <c r="O118"/>
      <c r="P118"/>
      <c r="Q118"/>
      <c r="R118"/>
      <c r="S118"/>
      <c r="V118"/>
      <c r="W118"/>
      <c r="X118"/>
    </row>
    <row r="119" spans="13:24">
      <c r="M119"/>
      <c r="N119"/>
      <c r="O119"/>
      <c r="P119"/>
      <c r="Q119"/>
      <c r="R119"/>
      <c r="S119"/>
      <c r="V119"/>
      <c r="W119"/>
      <c r="X119"/>
    </row>
    <row r="120" spans="13:24">
      <c r="M120"/>
      <c r="N120"/>
      <c r="O120"/>
      <c r="P120"/>
      <c r="Q120"/>
      <c r="R120"/>
      <c r="S120"/>
      <c r="V120"/>
      <c r="W120"/>
      <c r="X120"/>
    </row>
    <row r="121" spans="13:24">
      <c r="M121"/>
      <c r="N121"/>
      <c r="O121"/>
      <c r="P121"/>
      <c r="Q121"/>
      <c r="R121"/>
      <c r="S121"/>
      <c r="V121"/>
      <c r="W121"/>
      <c r="X121"/>
    </row>
    <row r="122" spans="13:24">
      <c r="M122"/>
      <c r="N122"/>
      <c r="O122"/>
      <c r="P122"/>
      <c r="Q122"/>
      <c r="R122"/>
      <c r="S122"/>
      <c r="V122"/>
      <c r="W122"/>
      <c r="X122"/>
    </row>
    <row r="123" spans="13:24">
      <c r="M123"/>
      <c r="N123"/>
      <c r="O123"/>
      <c r="P123"/>
      <c r="Q123"/>
      <c r="R123"/>
      <c r="S123"/>
      <c r="V123"/>
      <c r="W123"/>
      <c r="X123"/>
    </row>
    <row r="124" spans="13:24">
      <c r="M124"/>
      <c r="N124"/>
      <c r="O124"/>
      <c r="P124"/>
      <c r="Q124"/>
      <c r="R124"/>
      <c r="S124"/>
      <c r="V124"/>
      <c r="W124"/>
      <c r="X124"/>
    </row>
    <row r="125" spans="13:24">
      <c r="M125"/>
      <c r="N125"/>
      <c r="O125"/>
      <c r="P125"/>
      <c r="Q125"/>
      <c r="R125"/>
      <c r="S125"/>
      <c r="V125"/>
      <c r="W125"/>
      <c r="X125"/>
    </row>
    <row r="126" spans="13:24">
      <c r="M126"/>
      <c r="N126"/>
      <c r="O126"/>
      <c r="P126"/>
      <c r="Q126"/>
      <c r="R126"/>
      <c r="S126"/>
      <c r="V126"/>
      <c r="W126"/>
      <c r="X126"/>
    </row>
    <row r="127" spans="13:24">
      <c r="M127"/>
      <c r="N127"/>
      <c r="O127"/>
      <c r="P127"/>
      <c r="Q127"/>
      <c r="R127"/>
      <c r="S127"/>
      <c r="V127"/>
      <c r="W127"/>
      <c r="X127"/>
    </row>
    <row r="128" spans="13:24">
      <c r="M128"/>
      <c r="N128"/>
      <c r="O128"/>
      <c r="P128"/>
      <c r="Q128"/>
      <c r="R128"/>
      <c r="S128"/>
      <c r="V128"/>
      <c r="W128"/>
      <c r="X128"/>
    </row>
    <row r="129" spans="13:24">
      <c r="M129"/>
      <c r="N129"/>
      <c r="O129"/>
      <c r="P129"/>
      <c r="Q129"/>
      <c r="R129"/>
      <c r="S129"/>
      <c r="V129"/>
      <c r="W129"/>
      <c r="X129"/>
    </row>
    <row r="130" spans="13:24">
      <c r="M130"/>
      <c r="N130"/>
      <c r="O130"/>
      <c r="P130"/>
      <c r="Q130"/>
      <c r="R130"/>
      <c r="S130"/>
      <c r="V130"/>
      <c r="W130"/>
      <c r="X130"/>
    </row>
    <row r="131" spans="13:24">
      <c r="M131"/>
      <c r="N131"/>
      <c r="O131"/>
      <c r="P131"/>
      <c r="Q131"/>
      <c r="R131"/>
      <c r="S131"/>
      <c r="V131"/>
      <c r="W131"/>
      <c r="X131"/>
    </row>
    <row r="132" spans="13:24">
      <c r="M132"/>
      <c r="N132"/>
      <c r="O132"/>
      <c r="P132"/>
      <c r="Q132"/>
      <c r="R132"/>
      <c r="S132"/>
      <c r="V132"/>
      <c r="W132"/>
      <c r="X132"/>
    </row>
    <row r="133" spans="13:24">
      <c r="M133"/>
      <c r="N133"/>
      <c r="O133"/>
      <c r="P133"/>
      <c r="Q133"/>
      <c r="R133"/>
      <c r="S133"/>
      <c r="V133"/>
      <c r="W133"/>
      <c r="X133"/>
    </row>
    <row r="134" spans="13:24">
      <c r="M134"/>
      <c r="N134"/>
      <c r="O134"/>
      <c r="P134"/>
      <c r="Q134"/>
      <c r="R134"/>
      <c r="S134"/>
      <c r="V134"/>
      <c r="W134"/>
      <c r="X134"/>
    </row>
    <row r="135" spans="13:24">
      <c r="M135"/>
      <c r="N135"/>
      <c r="O135"/>
      <c r="P135"/>
      <c r="Q135"/>
      <c r="R135"/>
      <c r="S135"/>
      <c r="V135"/>
      <c r="W135"/>
      <c r="X135"/>
    </row>
    <row r="136" spans="13:24">
      <c r="M136"/>
      <c r="N136"/>
      <c r="O136"/>
      <c r="P136"/>
      <c r="Q136"/>
      <c r="R136"/>
      <c r="S136"/>
      <c r="V136"/>
      <c r="W136"/>
      <c r="X136"/>
    </row>
    <row r="137" spans="13:24">
      <c r="M137"/>
      <c r="N137"/>
      <c r="O137"/>
      <c r="P137"/>
      <c r="Q137"/>
      <c r="R137"/>
      <c r="S137"/>
      <c r="V137"/>
      <c r="W137"/>
      <c r="X137"/>
    </row>
    <row r="138" spans="13:24">
      <c r="M138"/>
      <c r="N138"/>
      <c r="O138"/>
      <c r="P138"/>
      <c r="Q138"/>
      <c r="R138"/>
      <c r="S138"/>
      <c r="V138"/>
      <c r="W138"/>
      <c r="X138"/>
    </row>
    <row r="139" spans="13:24">
      <c r="M139"/>
      <c r="N139"/>
      <c r="O139"/>
      <c r="P139"/>
      <c r="Q139"/>
      <c r="R139"/>
      <c r="S139"/>
      <c r="V139"/>
      <c r="W139"/>
      <c r="X139"/>
    </row>
    <row r="140" spans="13:24">
      <c r="M140"/>
      <c r="N140"/>
      <c r="O140"/>
      <c r="P140"/>
      <c r="Q140"/>
      <c r="R140"/>
      <c r="S140"/>
      <c r="V140"/>
      <c r="W140"/>
      <c r="X140"/>
    </row>
    <row r="141" spans="13:24">
      <c r="M141"/>
      <c r="N141"/>
      <c r="O141"/>
      <c r="P141"/>
      <c r="Q141"/>
      <c r="R141"/>
      <c r="S141"/>
      <c r="V141"/>
      <c r="W141"/>
      <c r="X141"/>
    </row>
    <row r="142" spans="13:24">
      <c r="M142"/>
      <c r="N142"/>
      <c r="O142"/>
      <c r="P142"/>
      <c r="Q142"/>
      <c r="R142"/>
      <c r="S142"/>
      <c r="V142"/>
      <c r="W142"/>
      <c r="X142"/>
    </row>
    <row r="143" spans="13:24">
      <c r="M143"/>
      <c r="N143"/>
      <c r="O143"/>
      <c r="P143"/>
      <c r="Q143"/>
      <c r="R143"/>
      <c r="S143"/>
      <c r="V143"/>
      <c r="W143"/>
      <c r="X143"/>
    </row>
    <row r="144" spans="13:24">
      <c r="M144"/>
      <c r="N144"/>
      <c r="O144"/>
      <c r="P144"/>
      <c r="Q144"/>
      <c r="R144"/>
      <c r="S144"/>
      <c r="V144"/>
      <c r="W144"/>
      <c r="X144"/>
    </row>
    <row r="145" spans="13:24">
      <c r="M145"/>
      <c r="N145"/>
      <c r="O145"/>
      <c r="P145"/>
      <c r="Q145"/>
      <c r="R145"/>
      <c r="S145"/>
      <c r="V145"/>
      <c r="W145"/>
      <c r="X145"/>
    </row>
    <row r="146" spans="13:24">
      <c r="M146"/>
      <c r="N146"/>
      <c r="O146"/>
      <c r="P146"/>
      <c r="Q146"/>
      <c r="R146"/>
      <c r="S146"/>
      <c r="V146"/>
      <c r="W146"/>
      <c r="X146"/>
    </row>
    <row r="147" spans="13:24">
      <c r="M147"/>
      <c r="N147"/>
      <c r="O147"/>
      <c r="P147"/>
      <c r="Q147"/>
      <c r="R147"/>
      <c r="S147"/>
      <c r="V147"/>
      <c r="W147"/>
      <c r="X147"/>
    </row>
    <row r="148" spans="13:24">
      <c r="M148"/>
      <c r="N148"/>
      <c r="O148"/>
      <c r="P148"/>
      <c r="Q148"/>
      <c r="R148"/>
      <c r="S148"/>
      <c r="V148"/>
      <c r="W148"/>
      <c r="X148"/>
    </row>
    <row r="149" spans="13:24">
      <c r="M149"/>
      <c r="N149"/>
      <c r="O149"/>
      <c r="P149"/>
      <c r="Q149"/>
      <c r="R149"/>
      <c r="S149"/>
      <c r="V149"/>
      <c r="W149"/>
      <c r="X149"/>
    </row>
    <row r="150" spans="13:24">
      <c r="M150"/>
      <c r="N150"/>
      <c r="O150"/>
      <c r="P150"/>
      <c r="Q150"/>
      <c r="R150"/>
      <c r="S150"/>
      <c r="V150"/>
      <c r="W150"/>
      <c r="X150"/>
    </row>
    <row r="151" spans="13:24">
      <c r="M151"/>
      <c r="N151"/>
      <c r="O151"/>
      <c r="P151"/>
      <c r="Q151"/>
      <c r="R151"/>
      <c r="S151"/>
      <c r="V151"/>
      <c r="W151"/>
      <c r="X151"/>
    </row>
    <row r="152" spans="13:24">
      <c r="M152"/>
      <c r="N152"/>
      <c r="O152"/>
      <c r="P152"/>
      <c r="Q152"/>
      <c r="R152"/>
      <c r="S152"/>
      <c r="V152"/>
      <c r="W152"/>
      <c r="X152"/>
    </row>
    <row r="153" spans="13:24">
      <c r="M153"/>
      <c r="N153"/>
      <c r="O153"/>
      <c r="P153"/>
      <c r="Q153"/>
      <c r="R153"/>
      <c r="S153"/>
      <c r="V153"/>
      <c r="W153"/>
      <c r="X153"/>
    </row>
    <row r="154" spans="13:24">
      <c r="M154"/>
      <c r="N154"/>
      <c r="O154"/>
      <c r="P154"/>
      <c r="Q154"/>
      <c r="R154"/>
      <c r="S154"/>
      <c r="V154"/>
      <c r="W154"/>
      <c r="X154"/>
    </row>
    <row r="155" spans="13:24">
      <c r="M155"/>
      <c r="N155"/>
      <c r="O155"/>
      <c r="P155"/>
      <c r="Q155"/>
      <c r="R155"/>
      <c r="S155"/>
      <c r="V155"/>
      <c r="W155"/>
      <c r="X155"/>
    </row>
    <row r="156" spans="13:24">
      <c r="M156"/>
      <c r="N156"/>
      <c r="O156"/>
      <c r="P156"/>
      <c r="Q156"/>
      <c r="R156"/>
      <c r="S156"/>
      <c r="V156"/>
      <c r="W156"/>
      <c r="X156"/>
    </row>
    <row r="157" spans="13:24">
      <c r="M157"/>
      <c r="N157"/>
      <c r="O157"/>
      <c r="P157"/>
      <c r="Q157"/>
      <c r="R157"/>
      <c r="S157"/>
      <c r="V157"/>
      <c r="W157"/>
      <c r="X157"/>
    </row>
    <row r="158" spans="13:24">
      <c r="M158"/>
      <c r="N158"/>
      <c r="O158"/>
      <c r="P158"/>
      <c r="Q158"/>
      <c r="R158"/>
      <c r="S158"/>
      <c r="V158"/>
      <c r="W158"/>
      <c r="X158"/>
    </row>
    <row r="159" spans="13:24">
      <c r="M159"/>
      <c r="N159"/>
      <c r="O159"/>
      <c r="P159"/>
      <c r="Q159"/>
      <c r="R159"/>
      <c r="S159"/>
      <c r="V159"/>
      <c r="W159"/>
      <c r="X159"/>
    </row>
    <row r="160" spans="13:24">
      <c r="M160"/>
      <c r="N160"/>
      <c r="O160"/>
      <c r="P160"/>
      <c r="Q160"/>
      <c r="R160"/>
      <c r="S160"/>
      <c r="V160"/>
      <c r="W160"/>
      <c r="X160"/>
    </row>
    <row r="161" spans="13:24">
      <c r="M161"/>
      <c r="N161"/>
      <c r="O161"/>
      <c r="P161"/>
      <c r="Q161"/>
      <c r="R161"/>
      <c r="S161"/>
      <c r="V161"/>
      <c r="W161"/>
      <c r="X161"/>
    </row>
    <row r="162" spans="13:24">
      <c r="M162"/>
      <c r="N162"/>
      <c r="O162"/>
      <c r="P162"/>
      <c r="Q162"/>
      <c r="R162"/>
      <c r="S162"/>
      <c r="V162"/>
      <c r="W162"/>
      <c r="X162"/>
    </row>
    <row r="163" spans="13:24">
      <c r="M163"/>
      <c r="N163"/>
      <c r="O163"/>
      <c r="P163"/>
      <c r="Q163"/>
      <c r="R163"/>
      <c r="S163"/>
      <c r="V163"/>
      <c r="W163"/>
      <c r="X163"/>
    </row>
    <row r="164" spans="13:24">
      <c r="M164"/>
      <c r="N164"/>
      <c r="O164"/>
      <c r="P164"/>
      <c r="Q164"/>
      <c r="R164"/>
      <c r="S164"/>
      <c r="V164"/>
      <c r="W164"/>
      <c r="X164"/>
    </row>
    <row r="165" spans="13:24">
      <c r="M165"/>
      <c r="N165"/>
      <c r="O165"/>
      <c r="P165"/>
      <c r="Q165"/>
      <c r="R165"/>
      <c r="S165"/>
      <c r="V165"/>
      <c r="W165"/>
      <c r="X165"/>
    </row>
    <row r="166" spans="13:24">
      <c r="M166"/>
      <c r="N166"/>
      <c r="O166"/>
      <c r="P166"/>
      <c r="Q166"/>
      <c r="R166"/>
      <c r="S166"/>
      <c r="V166"/>
      <c r="W166"/>
      <c r="X166"/>
    </row>
    <row r="167" spans="13:24">
      <c r="M167"/>
      <c r="N167"/>
      <c r="O167"/>
      <c r="P167"/>
      <c r="Q167"/>
      <c r="R167"/>
      <c r="S167"/>
      <c r="V167"/>
      <c r="W167"/>
      <c r="X167"/>
    </row>
    <row r="168" spans="13:24">
      <c r="M168"/>
      <c r="N168"/>
      <c r="O168"/>
      <c r="P168"/>
      <c r="Q168"/>
      <c r="R168"/>
      <c r="S168"/>
      <c r="V168"/>
      <c r="W168"/>
      <c r="X168"/>
    </row>
    <row r="169" spans="13:24">
      <c r="M169"/>
      <c r="N169"/>
      <c r="O169"/>
      <c r="P169"/>
      <c r="Q169"/>
      <c r="R169"/>
      <c r="S169"/>
      <c r="V169"/>
      <c r="W169"/>
      <c r="X169"/>
    </row>
    <row r="170" spans="13:24">
      <c r="M170"/>
      <c r="N170"/>
      <c r="O170"/>
      <c r="P170"/>
      <c r="Q170"/>
      <c r="R170"/>
      <c r="S170"/>
      <c r="V170"/>
      <c r="W170"/>
      <c r="X170"/>
    </row>
    <row r="171" spans="13:24">
      <c r="M171"/>
      <c r="N171"/>
      <c r="O171"/>
      <c r="P171"/>
      <c r="Q171"/>
      <c r="R171"/>
      <c r="S171"/>
      <c r="V171"/>
      <c r="W171"/>
      <c r="X171"/>
    </row>
    <row r="172" spans="13:24">
      <c r="M172"/>
      <c r="N172"/>
      <c r="O172"/>
      <c r="P172"/>
      <c r="Q172"/>
      <c r="R172"/>
      <c r="S172"/>
      <c r="V172"/>
      <c r="W172"/>
      <c r="X172"/>
    </row>
    <row r="173" spans="13:24">
      <c r="M173"/>
      <c r="N173"/>
      <c r="O173"/>
      <c r="P173"/>
      <c r="Q173"/>
      <c r="R173"/>
      <c r="S173"/>
      <c r="V173"/>
      <c r="W173"/>
      <c r="X173"/>
    </row>
    <row r="174" spans="13:24">
      <c r="M174"/>
      <c r="N174"/>
      <c r="O174"/>
      <c r="P174"/>
      <c r="Q174"/>
      <c r="R174"/>
      <c r="S174"/>
      <c r="V174"/>
      <c r="W174"/>
      <c r="X174"/>
    </row>
    <row r="175" spans="13:24">
      <c r="M175"/>
      <c r="N175"/>
      <c r="O175"/>
      <c r="P175"/>
      <c r="Q175"/>
      <c r="R175"/>
      <c r="S175"/>
      <c r="V175"/>
      <c r="W175"/>
      <c r="X175"/>
    </row>
    <row r="176" spans="13:24">
      <c r="M176"/>
      <c r="N176"/>
      <c r="O176"/>
      <c r="P176"/>
      <c r="Q176"/>
      <c r="R176"/>
      <c r="S176"/>
      <c r="V176"/>
      <c r="W176"/>
      <c r="X176"/>
    </row>
    <row r="177" spans="13:24">
      <c r="M177"/>
      <c r="N177"/>
      <c r="O177"/>
      <c r="P177"/>
      <c r="Q177"/>
      <c r="R177"/>
      <c r="S177"/>
      <c r="V177"/>
      <c r="W177"/>
      <c r="X177"/>
    </row>
    <row r="178" spans="13:24">
      <c r="M178"/>
      <c r="N178"/>
      <c r="O178"/>
      <c r="P178"/>
      <c r="Q178"/>
      <c r="R178"/>
      <c r="S178"/>
      <c r="V178"/>
      <c r="W178"/>
      <c r="X178"/>
    </row>
    <row r="179" spans="13:24">
      <c r="M179"/>
      <c r="N179"/>
      <c r="O179"/>
      <c r="P179"/>
      <c r="Q179"/>
      <c r="R179"/>
      <c r="S179"/>
      <c r="V179"/>
      <c r="W179"/>
      <c r="X179"/>
    </row>
    <row r="180" spans="13:24">
      <c r="M180"/>
      <c r="N180"/>
      <c r="O180"/>
      <c r="P180"/>
      <c r="Q180"/>
      <c r="R180"/>
      <c r="S180"/>
      <c r="V180"/>
      <c r="W180"/>
      <c r="X180"/>
    </row>
    <row r="181" spans="13:24">
      <c r="M181"/>
      <c r="N181"/>
      <c r="O181"/>
      <c r="P181"/>
      <c r="Q181"/>
      <c r="R181"/>
      <c r="S181"/>
      <c r="V181"/>
      <c r="W181"/>
      <c r="X181"/>
    </row>
    <row r="182" spans="13:24">
      <c r="M182"/>
      <c r="N182"/>
      <c r="O182"/>
      <c r="P182"/>
      <c r="Q182"/>
      <c r="R182"/>
      <c r="S182"/>
      <c r="V182"/>
      <c r="W182"/>
      <c r="X182"/>
    </row>
    <row r="183" spans="13:24">
      <c r="M183"/>
      <c r="N183"/>
      <c r="O183"/>
      <c r="P183"/>
      <c r="Q183"/>
      <c r="R183"/>
      <c r="S183"/>
      <c r="V183"/>
      <c r="W183"/>
      <c r="X183"/>
    </row>
    <row r="184" spans="13:24">
      <c r="M184"/>
      <c r="N184"/>
      <c r="O184"/>
      <c r="P184"/>
      <c r="Q184"/>
      <c r="R184"/>
      <c r="S184"/>
      <c r="V184"/>
      <c r="W184"/>
      <c r="X184"/>
    </row>
    <row r="185" spans="13:24">
      <c r="M185"/>
      <c r="N185"/>
      <c r="O185"/>
      <c r="P185"/>
      <c r="Q185"/>
      <c r="R185"/>
      <c r="S185"/>
      <c r="V185"/>
      <c r="W185"/>
      <c r="X185"/>
    </row>
    <row r="186" spans="13:24">
      <c r="M186"/>
      <c r="N186"/>
      <c r="O186"/>
      <c r="P186"/>
      <c r="Q186"/>
      <c r="R186"/>
      <c r="S186"/>
      <c r="V186"/>
      <c r="W186"/>
      <c r="X186"/>
    </row>
    <row r="187" spans="13:24">
      <c r="M187"/>
      <c r="N187"/>
      <c r="O187"/>
      <c r="P187"/>
      <c r="Q187"/>
      <c r="R187"/>
      <c r="S187"/>
      <c r="V187"/>
      <c r="W187"/>
      <c r="X187"/>
    </row>
    <row r="188" spans="13:24">
      <c r="M188"/>
      <c r="N188"/>
      <c r="O188"/>
      <c r="P188"/>
      <c r="Q188"/>
      <c r="R188"/>
      <c r="S188"/>
      <c r="V188"/>
      <c r="W188"/>
      <c r="X188"/>
    </row>
    <row r="189" spans="13:24">
      <c r="M189"/>
      <c r="N189"/>
      <c r="O189"/>
      <c r="P189"/>
      <c r="Q189"/>
      <c r="R189"/>
      <c r="S189"/>
      <c r="V189"/>
      <c r="W189"/>
      <c r="X189"/>
    </row>
    <row r="190" spans="13:24">
      <c r="M190"/>
      <c r="N190"/>
      <c r="O190"/>
      <c r="P190"/>
      <c r="Q190"/>
      <c r="R190"/>
      <c r="S190"/>
      <c r="V190"/>
      <c r="W190"/>
      <c r="X190"/>
    </row>
    <row r="191" spans="13:24">
      <c r="M191"/>
      <c r="N191"/>
      <c r="O191"/>
      <c r="P191"/>
      <c r="Q191"/>
      <c r="R191"/>
      <c r="S191"/>
      <c r="V191"/>
      <c r="W191"/>
      <c r="X191"/>
    </row>
    <row r="192" spans="13:24">
      <c r="M192"/>
      <c r="N192"/>
      <c r="O192"/>
      <c r="P192"/>
      <c r="Q192"/>
      <c r="R192"/>
      <c r="S192"/>
      <c r="V192"/>
      <c r="W192"/>
      <c r="X192"/>
    </row>
    <row r="193" spans="13:24">
      <c r="M193"/>
      <c r="N193"/>
      <c r="O193"/>
      <c r="P193"/>
      <c r="Q193"/>
      <c r="R193"/>
      <c r="S193"/>
      <c r="V193"/>
      <c r="W193"/>
      <c r="X193"/>
    </row>
    <row r="194" spans="13:24">
      <c r="M194"/>
      <c r="N194"/>
      <c r="O194"/>
      <c r="P194"/>
      <c r="Q194"/>
      <c r="R194"/>
      <c r="S194"/>
      <c r="V194"/>
      <c r="W194"/>
      <c r="X194"/>
    </row>
    <row r="195" spans="13:24">
      <c r="M195"/>
      <c r="N195"/>
      <c r="O195"/>
      <c r="P195"/>
      <c r="Q195"/>
      <c r="R195"/>
      <c r="S195"/>
      <c r="V195"/>
      <c r="W195"/>
      <c r="X195"/>
    </row>
    <row r="196" spans="13:24">
      <c r="M196"/>
      <c r="N196"/>
      <c r="O196"/>
      <c r="P196"/>
      <c r="Q196"/>
      <c r="R196"/>
      <c r="S196"/>
      <c r="V196"/>
      <c r="W196"/>
      <c r="X196"/>
    </row>
    <row r="197" spans="13:24">
      <c r="M197"/>
      <c r="N197"/>
      <c r="O197"/>
      <c r="P197"/>
      <c r="Q197"/>
      <c r="R197"/>
      <c r="S197"/>
      <c r="V197"/>
      <c r="W197"/>
      <c r="X197"/>
    </row>
    <row r="198" spans="13:24">
      <c r="M198"/>
      <c r="N198"/>
      <c r="O198"/>
      <c r="P198"/>
      <c r="Q198"/>
      <c r="R198"/>
      <c r="S198"/>
      <c r="V198"/>
      <c r="W198"/>
      <c r="X198"/>
    </row>
    <row r="199" spans="13:24">
      <c r="M199"/>
      <c r="N199"/>
      <c r="O199"/>
      <c r="P199"/>
      <c r="Q199"/>
      <c r="R199"/>
      <c r="S199"/>
      <c r="V199"/>
      <c r="W199"/>
      <c r="X199"/>
    </row>
    <row r="200" spans="13:24">
      <c r="M200"/>
      <c r="N200"/>
      <c r="O200"/>
      <c r="P200"/>
      <c r="Q200"/>
      <c r="R200"/>
      <c r="S200"/>
      <c r="V200"/>
      <c r="W200"/>
      <c r="X200"/>
    </row>
    <row r="201" spans="13:24">
      <c r="M201"/>
      <c r="N201"/>
      <c r="O201"/>
      <c r="P201"/>
      <c r="Q201"/>
      <c r="R201"/>
      <c r="S201"/>
      <c r="V201"/>
      <c r="W201"/>
      <c r="X201"/>
    </row>
    <row r="202" spans="13:24">
      <c r="M202"/>
      <c r="N202"/>
      <c r="O202"/>
      <c r="P202"/>
      <c r="Q202"/>
      <c r="R202"/>
      <c r="S202"/>
      <c r="V202"/>
      <c r="W202"/>
      <c r="X202"/>
    </row>
    <row r="203" spans="13:24">
      <c r="M203"/>
      <c r="N203"/>
      <c r="O203"/>
      <c r="P203"/>
      <c r="Q203"/>
      <c r="R203"/>
      <c r="S203"/>
      <c r="V203"/>
      <c r="W203"/>
      <c r="X203"/>
    </row>
    <row r="204" spans="13:24">
      <c r="M204"/>
      <c r="N204"/>
      <c r="O204"/>
      <c r="P204"/>
      <c r="Q204"/>
      <c r="R204"/>
      <c r="S204"/>
      <c r="V204"/>
      <c r="W204"/>
      <c r="X204"/>
    </row>
    <row r="205" spans="13:24">
      <c r="M205"/>
      <c r="N205"/>
      <c r="O205"/>
      <c r="P205"/>
      <c r="Q205"/>
      <c r="R205"/>
      <c r="S205"/>
      <c r="V205"/>
      <c r="W205"/>
      <c r="X205"/>
    </row>
    <row r="206" spans="13:24">
      <c r="M206"/>
      <c r="N206"/>
      <c r="O206"/>
      <c r="P206"/>
      <c r="Q206"/>
      <c r="R206"/>
      <c r="S206"/>
      <c r="V206"/>
      <c r="W206"/>
      <c r="X206"/>
    </row>
    <row r="207" spans="13:24">
      <c r="M207"/>
      <c r="N207"/>
      <c r="O207"/>
      <c r="P207"/>
      <c r="Q207"/>
      <c r="R207"/>
      <c r="S207"/>
      <c r="V207"/>
      <c r="W207"/>
      <c r="X207"/>
    </row>
    <row r="208" spans="13:24">
      <c r="M208"/>
      <c r="N208"/>
      <c r="O208"/>
      <c r="P208"/>
      <c r="Q208"/>
      <c r="R208"/>
      <c r="S208"/>
      <c r="V208"/>
      <c r="W208"/>
      <c r="X208"/>
    </row>
    <row r="209" spans="13:24">
      <c r="M209"/>
      <c r="N209"/>
      <c r="O209"/>
      <c r="P209"/>
      <c r="Q209"/>
      <c r="R209"/>
      <c r="S209"/>
      <c r="V209"/>
      <c r="W209"/>
      <c r="X209"/>
    </row>
    <row r="210" spans="13:24">
      <c r="M210"/>
      <c r="N210"/>
      <c r="O210"/>
      <c r="P210"/>
      <c r="Q210"/>
      <c r="R210"/>
      <c r="S210"/>
      <c r="V210"/>
      <c r="W210"/>
      <c r="X210"/>
    </row>
    <row r="211" spans="13:24">
      <c r="M211"/>
      <c r="N211"/>
      <c r="O211"/>
      <c r="P211"/>
      <c r="Q211"/>
      <c r="R211"/>
      <c r="S211"/>
      <c r="V211"/>
      <c r="W211"/>
      <c r="X211"/>
    </row>
    <row r="212" spans="13:24">
      <c r="M212"/>
      <c r="N212"/>
      <c r="O212"/>
      <c r="P212"/>
      <c r="Q212"/>
      <c r="R212"/>
      <c r="S212"/>
      <c r="V212"/>
      <c r="W212"/>
      <c r="X212"/>
    </row>
    <row r="213" spans="13:24">
      <c r="M213"/>
      <c r="N213"/>
      <c r="O213"/>
      <c r="P213"/>
      <c r="Q213"/>
      <c r="R213"/>
      <c r="S213"/>
      <c r="V213"/>
      <c r="W213"/>
      <c r="X213"/>
    </row>
    <row r="214" spans="13:24">
      <c r="M214"/>
      <c r="N214"/>
      <c r="O214"/>
      <c r="P214"/>
      <c r="Q214"/>
      <c r="R214"/>
      <c r="S214"/>
      <c r="V214"/>
      <c r="W214"/>
      <c r="X214"/>
    </row>
    <row r="215" spans="13:24">
      <c r="M215"/>
      <c r="N215"/>
      <c r="O215"/>
      <c r="P215"/>
      <c r="Q215"/>
      <c r="R215"/>
      <c r="S215"/>
      <c r="V215"/>
      <c r="W215"/>
      <c r="X215"/>
    </row>
    <row r="216" spans="13:24">
      <c r="M216"/>
      <c r="N216"/>
      <c r="O216"/>
      <c r="P216"/>
      <c r="Q216"/>
      <c r="R216"/>
      <c r="S216"/>
      <c r="V216"/>
      <c r="W216"/>
      <c r="X216"/>
    </row>
    <row r="217" spans="13:24">
      <c r="M217"/>
      <c r="N217"/>
      <c r="O217"/>
      <c r="P217"/>
      <c r="Q217"/>
      <c r="R217"/>
      <c r="S217"/>
      <c r="V217"/>
      <c r="W217"/>
      <c r="X217"/>
    </row>
    <row r="218" spans="13:24">
      <c r="M218"/>
      <c r="N218"/>
      <c r="O218"/>
      <c r="P218"/>
      <c r="Q218"/>
      <c r="R218"/>
      <c r="S218"/>
      <c r="V218"/>
      <c r="W218"/>
      <c r="X218"/>
    </row>
    <row r="219" spans="13:24">
      <c r="M219"/>
      <c r="N219"/>
      <c r="O219"/>
      <c r="P219"/>
      <c r="Q219"/>
      <c r="R219"/>
      <c r="S219"/>
      <c r="V219"/>
      <c r="W219"/>
      <c r="X219"/>
    </row>
    <row r="220" spans="13:24">
      <c r="M220"/>
      <c r="N220"/>
      <c r="O220"/>
      <c r="P220"/>
      <c r="Q220"/>
      <c r="R220"/>
      <c r="S220"/>
      <c r="V220"/>
      <c r="W220"/>
      <c r="X220"/>
    </row>
    <row r="221" spans="13:24">
      <c r="M221"/>
      <c r="N221"/>
      <c r="O221"/>
      <c r="P221"/>
      <c r="Q221"/>
      <c r="R221"/>
      <c r="S221"/>
      <c r="V221"/>
      <c r="W221"/>
      <c r="X221"/>
    </row>
    <row r="222" spans="13:24">
      <c r="M222"/>
      <c r="N222"/>
      <c r="O222"/>
      <c r="P222"/>
      <c r="Q222"/>
      <c r="R222"/>
      <c r="S222"/>
      <c r="V222"/>
      <c r="W222"/>
      <c r="X222"/>
    </row>
    <row r="223" spans="13:24">
      <c r="M223"/>
      <c r="N223"/>
      <c r="O223"/>
      <c r="P223"/>
      <c r="Q223"/>
      <c r="R223"/>
      <c r="S223"/>
      <c r="V223"/>
      <c r="W223"/>
      <c r="X223"/>
    </row>
    <row r="224" spans="13:24">
      <c r="M224"/>
      <c r="N224"/>
      <c r="O224"/>
      <c r="P224"/>
      <c r="Q224"/>
      <c r="R224"/>
      <c r="S224"/>
      <c r="V224"/>
      <c r="W224"/>
      <c r="X224"/>
    </row>
    <row r="225" spans="13:24">
      <c r="M225"/>
      <c r="N225"/>
      <c r="O225"/>
      <c r="P225"/>
      <c r="Q225"/>
      <c r="R225"/>
      <c r="S225"/>
      <c r="V225"/>
      <c r="W225"/>
      <c r="X225"/>
    </row>
    <row r="226" spans="13:24">
      <c r="M226"/>
      <c r="N226"/>
      <c r="O226"/>
      <c r="P226"/>
      <c r="Q226"/>
      <c r="R226"/>
      <c r="S226"/>
      <c r="V226"/>
      <c r="W226"/>
      <c r="X226"/>
    </row>
    <row r="227" spans="13:24">
      <c r="M227"/>
      <c r="N227"/>
      <c r="O227"/>
      <c r="P227"/>
      <c r="Q227"/>
      <c r="R227"/>
      <c r="S227"/>
      <c r="V227"/>
      <c r="W227"/>
      <c r="X227"/>
    </row>
    <row r="228" spans="13:24">
      <c r="M228"/>
      <c r="N228"/>
      <c r="O228"/>
      <c r="P228"/>
      <c r="Q228"/>
      <c r="R228"/>
      <c r="S228"/>
      <c r="V228"/>
      <c r="W228"/>
      <c r="X228"/>
    </row>
    <row r="229" spans="13:24">
      <c r="M229"/>
      <c r="N229"/>
      <c r="O229"/>
      <c r="P229"/>
      <c r="Q229"/>
      <c r="R229"/>
      <c r="S229"/>
      <c r="V229"/>
      <c r="W229"/>
      <c r="X229"/>
    </row>
    <row r="230" spans="13:24">
      <c r="M230"/>
      <c r="N230"/>
      <c r="O230"/>
      <c r="P230"/>
      <c r="Q230"/>
      <c r="R230"/>
      <c r="S230"/>
      <c r="V230"/>
      <c r="W230"/>
      <c r="X230"/>
    </row>
    <row r="231" spans="13:24">
      <c r="M231"/>
      <c r="N231"/>
      <c r="O231"/>
      <c r="P231"/>
      <c r="Q231"/>
      <c r="R231"/>
      <c r="S231"/>
      <c r="V231"/>
      <c r="W231"/>
      <c r="X231"/>
    </row>
    <row r="232" spans="13:24">
      <c r="M232"/>
      <c r="N232"/>
      <c r="O232"/>
      <c r="P232"/>
      <c r="Q232"/>
      <c r="R232"/>
      <c r="S232"/>
      <c r="V232"/>
      <c r="W232"/>
      <c r="X232"/>
    </row>
    <row r="233" spans="13:24">
      <c r="M233"/>
      <c r="N233"/>
      <c r="O233"/>
      <c r="P233"/>
      <c r="Q233"/>
      <c r="R233"/>
      <c r="S233"/>
      <c r="V233"/>
      <c r="W233"/>
      <c r="X233"/>
    </row>
    <row r="234" spans="13:24">
      <c r="M234"/>
      <c r="N234"/>
      <c r="O234"/>
      <c r="P234"/>
      <c r="Q234"/>
      <c r="R234"/>
      <c r="S234"/>
      <c r="V234"/>
      <c r="W234"/>
      <c r="X234"/>
    </row>
    <row r="235" spans="13:24">
      <c r="M235"/>
      <c r="N235"/>
      <c r="O235"/>
      <c r="P235"/>
      <c r="Q235"/>
      <c r="R235"/>
      <c r="S235"/>
      <c r="V235"/>
      <c r="W235"/>
      <c r="X235"/>
    </row>
    <row r="236" spans="13:24">
      <c r="M236"/>
      <c r="N236"/>
      <c r="O236"/>
      <c r="P236"/>
      <c r="Q236"/>
      <c r="R236"/>
      <c r="S236"/>
      <c r="V236"/>
      <c r="W236"/>
      <c r="X236"/>
    </row>
    <row r="237" spans="13:24">
      <c r="M237"/>
      <c r="N237"/>
      <c r="O237"/>
      <c r="P237"/>
      <c r="Q237"/>
      <c r="R237"/>
      <c r="S237"/>
      <c r="V237"/>
      <c r="W237"/>
      <c r="X237"/>
    </row>
    <row r="238" spans="13:24">
      <c r="M238"/>
      <c r="N238"/>
      <c r="O238"/>
      <c r="P238"/>
      <c r="Q238"/>
      <c r="R238"/>
      <c r="S238"/>
      <c r="V238"/>
      <c r="W238"/>
      <c r="X238"/>
    </row>
    <row r="239" spans="13:24">
      <c r="M239"/>
      <c r="N239"/>
      <c r="O239"/>
      <c r="P239"/>
      <c r="Q239"/>
      <c r="R239"/>
      <c r="S239"/>
      <c r="V239"/>
      <c r="W239"/>
      <c r="X239"/>
    </row>
    <row r="240" spans="13:24">
      <c r="M240"/>
      <c r="N240"/>
      <c r="O240"/>
      <c r="P240"/>
      <c r="Q240"/>
      <c r="R240"/>
      <c r="S240"/>
      <c r="V240"/>
      <c r="W240"/>
      <c r="X240"/>
    </row>
    <row r="241" spans="13:24">
      <c r="M241"/>
      <c r="N241"/>
      <c r="O241"/>
      <c r="P241"/>
      <c r="Q241"/>
      <c r="R241"/>
      <c r="S241"/>
      <c r="V241"/>
      <c r="W241"/>
      <c r="X241"/>
    </row>
    <row r="242" spans="13:24">
      <c r="M242"/>
      <c r="N242"/>
      <c r="O242"/>
      <c r="P242"/>
      <c r="Q242"/>
      <c r="R242"/>
      <c r="S242"/>
      <c r="V242"/>
      <c r="W242"/>
      <c r="X242"/>
    </row>
    <row r="243" spans="13:24">
      <c r="M243"/>
      <c r="N243"/>
      <c r="O243"/>
      <c r="P243"/>
      <c r="Q243"/>
      <c r="R243"/>
      <c r="S243"/>
      <c r="V243"/>
      <c r="W243"/>
      <c r="X243"/>
    </row>
    <row r="244" spans="13:24">
      <c r="M244"/>
      <c r="N244"/>
      <c r="O244"/>
      <c r="P244"/>
      <c r="Q244"/>
      <c r="R244"/>
      <c r="S244"/>
      <c r="V244"/>
      <c r="W244"/>
      <c r="X244"/>
    </row>
    <row r="245" spans="13:24">
      <c r="M245"/>
      <c r="N245"/>
      <c r="O245"/>
      <c r="P245"/>
      <c r="Q245"/>
      <c r="R245"/>
      <c r="S245"/>
      <c r="V245"/>
      <c r="W245"/>
      <c r="X245"/>
    </row>
    <row r="246" spans="13:24">
      <c r="M246"/>
      <c r="N246"/>
      <c r="O246"/>
      <c r="P246"/>
      <c r="Q246"/>
      <c r="R246"/>
      <c r="S246"/>
      <c r="V246"/>
      <c r="W246"/>
      <c r="X246"/>
    </row>
    <row r="247" spans="13:24">
      <c r="M247"/>
      <c r="N247"/>
      <c r="O247"/>
      <c r="P247"/>
      <c r="Q247"/>
      <c r="R247"/>
      <c r="S247"/>
      <c r="V247"/>
      <c r="W247"/>
      <c r="X247"/>
    </row>
    <row r="248" spans="13:24">
      <c r="M248"/>
      <c r="N248"/>
      <c r="O248"/>
      <c r="P248"/>
      <c r="Q248"/>
      <c r="R248"/>
      <c r="S248"/>
      <c r="V248"/>
      <c r="W248"/>
      <c r="X248"/>
    </row>
    <row r="249" spans="13:24">
      <c r="M249"/>
      <c r="N249"/>
      <c r="O249"/>
      <c r="P249"/>
      <c r="Q249"/>
      <c r="R249"/>
      <c r="S249"/>
      <c r="V249"/>
      <c r="W249"/>
      <c r="X249"/>
    </row>
    <row r="250" spans="13:24">
      <c r="M250"/>
      <c r="N250"/>
      <c r="O250"/>
      <c r="P250"/>
      <c r="Q250"/>
      <c r="R250"/>
      <c r="S250"/>
      <c r="V250"/>
      <c r="W250"/>
      <c r="X250"/>
    </row>
    <row r="251" spans="13:24">
      <c r="M251"/>
      <c r="N251"/>
      <c r="O251"/>
      <c r="P251"/>
      <c r="Q251"/>
      <c r="R251"/>
      <c r="S251"/>
      <c r="V251"/>
      <c r="W251"/>
      <c r="X251"/>
    </row>
    <row r="252" spans="13:24">
      <c r="M252"/>
      <c r="N252"/>
      <c r="O252"/>
      <c r="P252"/>
      <c r="Q252"/>
      <c r="R252"/>
      <c r="S252"/>
      <c r="V252"/>
      <c r="W252"/>
      <c r="X252"/>
    </row>
    <row r="253" spans="13:24">
      <c r="M253"/>
      <c r="N253"/>
      <c r="O253"/>
      <c r="P253"/>
      <c r="Q253"/>
      <c r="R253"/>
      <c r="S253"/>
      <c r="V253"/>
      <c r="W253"/>
      <c r="X253"/>
    </row>
    <row r="254" spans="13:24">
      <c r="M254"/>
      <c r="N254"/>
      <c r="O254"/>
      <c r="P254"/>
      <c r="Q254"/>
      <c r="R254"/>
      <c r="S254"/>
      <c r="V254"/>
      <c r="W254"/>
      <c r="X254"/>
    </row>
    <row r="255" spans="13:24">
      <c r="M255"/>
      <c r="N255"/>
      <c r="O255"/>
      <c r="P255"/>
      <c r="Q255"/>
      <c r="R255"/>
      <c r="S255"/>
      <c r="V255"/>
      <c r="W255"/>
      <c r="X255"/>
    </row>
    <row r="256" spans="13:24">
      <c r="M256"/>
      <c r="N256"/>
      <c r="O256"/>
      <c r="P256"/>
      <c r="Q256"/>
      <c r="R256"/>
      <c r="S256"/>
      <c r="V256"/>
      <c r="W256"/>
      <c r="X256"/>
    </row>
    <row r="257" spans="13:24">
      <c r="M257"/>
      <c r="N257"/>
      <c r="O257"/>
      <c r="P257"/>
      <c r="Q257"/>
      <c r="R257"/>
      <c r="S257"/>
      <c r="V257"/>
      <c r="W257"/>
      <c r="X257"/>
    </row>
    <row r="258" spans="13:24">
      <c r="M258"/>
      <c r="N258"/>
      <c r="O258"/>
      <c r="P258"/>
      <c r="Q258"/>
      <c r="R258"/>
      <c r="S258"/>
      <c r="V258"/>
      <c r="W258"/>
      <c r="X258"/>
    </row>
    <row r="259" spans="13:24">
      <c r="M259"/>
      <c r="N259"/>
      <c r="O259"/>
      <c r="P259"/>
      <c r="Q259"/>
      <c r="R259"/>
      <c r="S259"/>
      <c r="V259"/>
      <c r="W259"/>
      <c r="X259"/>
    </row>
    <row r="260" spans="13:24">
      <c r="M260"/>
      <c r="N260"/>
      <c r="O260"/>
      <c r="P260"/>
      <c r="Q260"/>
      <c r="R260"/>
      <c r="S260"/>
      <c r="V260"/>
      <c r="W260"/>
      <c r="X260"/>
    </row>
    <row r="261" spans="13:24">
      <c r="M261"/>
      <c r="N261"/>
      <c r="O261"/>
      <c r="P261"/>
      <c r="Q261"/>
      <c r="R261"/>
      <c r="S261"/>
      <c r="V261"/>
      <c r="W261"/>
      <c r="X261"/>
    </row>
    <row r="262" spans="13:24">
      <c r="M262"/>
      <c r="N262"/>
      <c r="O262"/>
      <c r="P262"/>
      <c r="Q262"/>
      <c r="R262"/>
      <c r="S262"/>
      <c r="V262"/>
      <c r="W262"/>
      <c r="X262"/>
    </row>
    <row r="263" spans="13:24">
      <c r="M263"/>
      <c r="N263"/>
      <c r="O263"/>
      <c r="P263"/>
      <c r="Q263"/>
      <c r="R263"/>
      <c r="S263"/>
      <c r="V263"/>
      <c r="W263"/>
      <c r="X263"/>
    </row>
    <row r="264" spans="13:24">
      <c r="M264"/>
      <c r="N264"/>
      <c r="O264"/>
      <c r="P264"/>
      <c r="Q264"/>
      <c r="R264"/>
      <c r="S264"/>
      <c r="V264"/>
      <c r="W264"/>
      <c r="X264"/>
    </row>
    <row r="265" spans="13:24">
      <c r="M265"/>
      <c r="N265"/>
      <c r="O265"/>
      <c r="P265"/>
      <c r="Q265"/>
      <c r="R265"/>
      <c r="S265"/>
      <c r="V265"/>
      <c r="W265"/>
      <c r="X265"/>
    </row>
    <row r="266" spans="13:24">
      <c r="M266"/>
      <c r="N266"/>
      <c r="O266"/>
      <c r="P266"/>
      <c r="Q266"/>
      <c r="R266"/>
      <c r="S266"/>
      <c r="V266"/>
      <c r="W266"/>
      <c r="X266"/>
    </row>
    <row r="267" spans="13:24">
      <c r="M267"/>
      <c r="N267"/>
      <c r="O267"/>
      <c r="P267"/>
      <c r="Q267"/>
      <c r="R267"/>
      <c r="S267"/>
      <c r="V267"/>
      <c r="W267"/>
      <c r="X267"/>
    </row>
  </sheetData>
  <phoneticPr fontId="25" type="noConversion"/>
  <pageMargins left="0.51181102362204722" right="0.27559055118110237" top="0.39370078740157483" bottom="0.43307086614173229" header="0.23622047244094491" footer="0.23622047244094491"/>
  <pageSetup paperSize="9" scale="95" orientation="portrait" r:id="rId1"/>
  <headerFooter alignWithMargins="0">
    <oddFooter>&amp;L&amp;9Public Library Statistics 2011/12&amp;C&amp;9&amp;P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00"/>
  <sheetViews>
    <sheetView workbookViewId="0">
      <pane ySplit="3" topLeftCell="A10" activePane="bottomLeft" state="frozen"/>
      <selection activeCell="D1" sqref="D1"/>
      <selection pane="bottomLeft" activeCell="I36" sqref="I36"/>
    </sheetView>
  </sheetViews>
  <sheetFormatPr defaultColWidth="8.85546875" defaultRowHeight="12.75"/>
  <cols>
    <col min="1" max="1" width="15.28515625" customWidth="1"/>
    <col min="2" max="2" width="14.28515625" customWidth="1"/>
    <col min="3" max="3" width="3.28515625" customWidth="1"/>
    <col min="4" max="4" width="16.42578125" customWidth="1"/>
    <col min="5" max="5" width="10.85546875" customWidth="1"/>
    <col min="6" max="6" width="11" customWidth="1"/>
    <col min="7" max="7" width="15.42578125" customWidth="1"/>
    <col min="8" max="8" width="11.140625" bestFit="1" customWidth="1"/>
    <col min="9" max="9" width="9.85546875" bestFit="1" customWidth="1"/>
    <col min="10" max="10" width="8.85546875" customWidth="1"/>
    <col min="11" max="11" width="29.7109375" customWidth="1"/>
    <col min="12" max="12" width="14" customWidth="1"/>
    <col min="13" max="13" width="17" customWidth="1"/>
    <col min="14" max="14" width="9.85546875" customWidth="1"/>
    <col min="15" max="15" width="10.42578125" customWidth="1"/>
    <col min="16" max="16" width="12" customWidth="1"/>
    <col min="17" max="17" width="11.7109375" style="116" bestFit="1" customWidth="1"/>
  </cols>
  <sheetData>
    <row r="1" spans="1:17" ht="15">
      <c r="A1" s="13" t="s">
        <v>1</v>
      </c>
    </row>
    <row r="2" spans="1:17" ht="9.75" customHeight="1"/>
    <row r="3" spans="1:17" ht="35.25" customHeight="1">
      <c r="B3" s="466" t="s">
        <v>7</v>
      </c>
      <c r="C3" s="466"/>
      <c r="D3" s="466" t="s">
        <v>8</v>
      </c>
      <c r="E3" s="466" t="s">
        <v>10</v>
      </c>
      <c r="F3" s="466" t="s">
        <v>11</v>
      </c>
      <c r="G3" s="466" t="s">
        <v>9</v>
      </c>
      <c r="H3" s="466" t="s">
        <v>407</v>
      </c>
      <c r="K3" s="299"/>
      <c r="L3" s="466" t="s">
        <v>7</v>
      </c>
      <c r="M3" s="466" t="s">
        <v>8</v>
      </c>
      <c r="N3" s="466" t="s">
        <v>10</v>
      </c>
      <c r="O3" s="466" t="s">
        <v>11</v>
      </c>
      <c r="P3" s="466" t="s">
        <v>9</v>
      </c>
      <c r="Q3" s="372" t="s">
        <v>407</v>
      </c>
    </row>
    <row r="4" spans="1:17" ht="12.75" customHeight="1">
      <c r="A4" s="234" t="s">
        <v>484</v>
      </c>
      <c r="B4" s="403">
        <v>139500</v>
      </c>
      <c r="C4" s="403"/>
      <c r="D4" s="403">
        <v>43000</v>
      </c>
      <c r="E4" s="403">
        <v>9000</v>
      </c>
      <c r="F4" s="403">
        <v>6000</v>
      </c>
      <c r="G4" s="403">
        <v>9500</v>
      </c>
      <c r="H4" s="604">
        <f>SUM(B4:G4)</f>
        <v>207000</v>
      </c>
      <c r="K4" s="73" t="s">
        <v>182</v>
      </c>
      <c r="L4" s="510">
        <v>47072</v>
      </c>
      <c r="M4" s="510">
        <v>5822</v>
      </c>
      <c r="N4" s="510">
        <v>3784</v>
      </c>
      <c r="O4" s="510" t="s">
        <v>662</v>
      </c>
      <c r="P4" s="561" t="s">
        <v>662</v>
      </c>
      <c r="Q4" s="12"/>
    </row>
    <row r="5" spans="1:17" ht="12.75" customHeight="1">
      <c r="A5" s="234" t="s">
        <v>203</v>
      </c>
      <c r="B5" s="403">
        <v>171662.13</v>
      </c>
      <c r="C5" s="403"/>
      <c r="D5" s="403">
        <v>44376.03</v>
      </c>
      <c r="E5" s="403"/>
      <c r="F5" s="403"/>
      <c r="G5" s="403">
        <v>2635.5</v>
      </c>
      <c r="H5" s="604">
        <f>SUM(B5:G5)</f>
        <v>218673.66</v>
      </c>
      <c r="I5" s="403"/>
      <c r="K5" s="75" t="s">
        <v>376</v>
      </c>
      <c r="L5" s="181" t="s">
        <v>662</v>
      </c>
      <c r="M5" s="181" t="s">
        <v>662</v>
      </c>
      <c r="N5" s="181" t="s">
        <v>662</v>
      </c>
      <c r="O5" s="181" t="s">
        <v>662</v>
      </c>
      <c r="P5" s="181" t="s">
        <v>662</v>
      </c>
      <c r="Q5" s="12"/>
    </row>
    <row r="6" spans="1:17" ht="12.75" customHeight="1">
      <c r="A6" s="234" t="s">
        <v>423</v>
      </c>
      <c r="B6" s="403">
        <v>135746</v>
      </c>
      <c r="C6" s="403"/>
      <c r="D6" s="403">
        <v>17026</v>
      </c>
      <c r="E6" s="403">
        <v>23877</v>
      </c>
      <c r="F6" s="403"/>
      <c r="G6" s="403"/>
      <c r="H6" s="604">
        <f t="shared" ref="H6:H55" si="0">SUM(B6:G6)</f>
        <v>176649</v>
      </c>
      <c r="I6" s="403"/>
      <c r="K6" s="75" t="s">
        <v>377</v>
      </c>
      <c r="L6" s="181" t="s">
        <v>662</v>
      </c>
      <c r="M6" s="181" t="s">
        <v>662</v>
      </c>
      <c r="N6" s="181" t="s">
        <v>662</v>
      </c>
      <c r="O6" s="181" t="s">
        <v>662</v>
      </c>
      <c r="P6" s="181" t="s">
        <v>662</v>
      </c>
      <c r="Q6" s="12"/>
    </row>
    <row r="7" spans="1:17" ht="12.75" customHeight="1">
      <c r="A7" s="234" t="s">
        <v>424</v>
      </c>
      <c r="B7" s="403">
        <v>275468.71000000002</v>
      </c>
      <c r="C7" s="403"/>
      <c r="D7" s="403"/>
      <c r="E7" s="403">
        <v>48036</v>
      </c>
      <c r="F7" s="403">
        <v>1560</v>
      </c>
      <c r="G7" s="403"/>
      <c r="H7" s="604">
        <f t="shared" si="0"/>
        <v>325064.71000000002</v>
      </c>
      <c r="I7" s="403"/>
      <c r="K7" s="75" t="s">
        <v>378</v>
      </c>
      <c r="L7" s="181" t="s">
        <v>662</v>
      </c>
      <c r="M7" s="181" t="s">
        <v>662</v>
      </c>
      <c r="N7" s="181" t="s">
        <v>662</v>
      </c>
      <c r="O7" s="181" t="s">
        <v>662</v>
      </c>
      <c r="P7" s="181" t="s">
        <v>662</v>
      </c>
      <c r="Q7" s="12"/>
    </row>
    <row r="8" spans="1:17" ht="12.75" customHeight="1">
      <c r="A8" s="234" t="s">
        <v>487</v>
      </c>
      <c r="B8" s="403">
        <v>7517.67</v>
      </c>
      <c r="C8" s="403"/>
      <c r="D8" s="403"/>
      <c r="E8" s="403">
        <v>752.14</v>
      </c>
      <c r="F8" s="403"/>
      <c r="G8" s="403"/>
      <c r="H8" s="604">
        <f t="shared" si="0"/>
        <v>8269.81</v>
      </c>
      <c r="I8" s="403"/>
      <c r="K8" s="509" t="s">
        <v>407</v>
      </c>
      <c r="L8" s="124">
        <f>SUM(L4:L7)</f>
        <v>47072</v>
      </c>
      <c r="M8" s="124">
        <f>SUM(M4:M7)</f>
        <v>5822</v>
      </c>
      <c r="N8" s="124">
        <f>SUM(N4:N7)</f>
        <v>3784</v>
      </c>
      <c r="O8" s="124">
        <f>SUM(O4:O7)</f>
        <v>0</v>
      </c>
      <c r="P8" s="555">
        <f>SUM(P4:P7)</f>
        <v>0</v>
      </c>
      <c r="Q8" s="607">
        <f>SUM(L8:P8)</f>
        <v>56678</v>
      </c>
    </row>
    <row r="9" spans="1:17" ht="12.75" customHeight="1">
      <c r="A9" s="234" t="s">
        <v>217</v>
      </c>
      <c r="B9" s="403">
        <v>464927</v>
      </c>
      <c r="C9" s="403"/>
      <c r="D9" s="403">
        <v>43166</v>
      </c>
      <c r="E9" s="403">
        <v>94801</v>
      </c>
      <c r="F9" s="403"/>
      <c r="G9" s="403">
        <v>70609</v>
      </c>
      <c r="H9" s="604">
        <f t="shared" si="0"/>
        <v>673503</v>
      </c>
      <c r="I9" s="403"/>
      <c r="K9" s="74"/>
      <c r="L9" s="181"/>
      <c r="M9" s="181"/>
      <c r="N9" s="181"/>
      <c r="O9" s="181"/>
      <c r="P9" s="554"/>
      <c r="Q9" s="12"/>
    </row>
    <row r="10" spans="1:17" ht="12.75" customHeight="1">
      <c r="A10" s="397" t="s">
        <v>488</v>
      </c>
      <c r="B10" s="403">
        <v>108142</v>
      </c>
      <c r="C10" s="403"/>
      <c r="D10" s="403">
        <v>48386</v>
      </c>
      <c r="E10" s="403">
        <v>12282</v>
      </c>
      <c r="F10" s="403">
        <v>84</v>
      </c>
      <c r="G10" s="403">
        <v>13887</v>
      </c>
      <c r="H10" s="604">
        <f t="shared" si="0"/>
        <v>182781</v>
      </c>
      <c r="I10" s="403"/>
      <c r="K10" s="73" t="s">
        <v>379</v>
      </c>
      <c r="L10" s="510">
        <v>216521</v>
      </c>
      <c r="M10" s="510">
        <v>59962</v>
      </c>
      <c r="N10" s="510">
        <v>19209</v>
      </c>
      <c r="O10" s="510" t="s">
        <v>662</v>
      </c>
      <c r="P10" s="562">
        <v>26646</v>
      </c>
      <c r="Q10" s="12"/>
    </row>
    <row r="11" spans="1:17" ht="12.75" customHeight="1">
      <c r="A11" s="234" t="s">
        <v>489</v>
      </c>
      <c r="B11" s="403">
        <v>79210</v>
      </c>
      <c r="C11" s="403"/>
      <c r="D11" s="403">
        <v>10498</v>
      </c>
      <c r="E11" s="403">
        <v>5748</v>
      </c>
      <c r="F11" s="403"/>
      <c r="G11" s="403">
        <v>10169</v>
      </c>
      <c r="H11" s="604">
        <f t="shared" si="0"/>
        <v>105625</v>
      </c>
      <c r="I11" s="403"/>
      <c r="K11" s="75" t="s">
        <v>172</v>
      </c>
      <c r="L11" s="181" t="s">
        <v>662</v>
      </c>
      <c r="M11" s="181" t="s">
        <v>662</v>
      </c>
      <c r="N11" s="181" t="s">
        <v>662</v>
      </c>
      <c r="O11" s="181">
        <v>1439</v>
      </c>
      <c r="P11" s="154" t="s">
        <v>662</v>
      </c>
      <c r="Q11" s="12"/>
    </row>
    <row r="12" spans="1:17" ht="12.75" customHeight="1">
      <c r="A12" s="234" t="s">
        <v>492</v>
      </c>
      <c r="B12" s="403">
        <v>28701</v>
      </c>
      <c r="C12" s="403"/>
      <c r="D12" s="403"/>
      <c r="E12" s="403">
        <v>2249</v>
      </c>
      <c r="F12" s="403"/>
      <c r="G12" s="403">
        <v>5580</v>
      </c>
      <c r="H12" s="604">
        <f t="shared" si="0"/>
        <v>36530</v>
      </c>
      <c r="I12" s="403"/>
      <c r="K12" s="75" t="s">
        <v>173</v>
      </c>
      <c r="L12" s="181" t="s">
        <v>662</v>
      </c>
      <c r="M12" s="181" t="s">
        <v>662</v>
      </c>
      <c r="N12" s="181" t="s">
        <v>662</v>
      </c>
      <c r="O12" s="181" t="s">
        <v>662</v>
      </c>
      <c r="P12" s="181" t="s">
        <v>662</v>
      </c>
      <c r="Q12" s="12"/>
    </row>
    <row r="13" spans="1:17" ht="12.75" customHeight="1">
      <c r="A13" s="234" t="s">
        <v>218</v>
      </c>
      <c r="B13" s="403">
        <v>597419</v>
      </c>
      <c r="C13" s="403"/>
      <c r="D13" s="403">
        <v>255418</v>
      </c>
      <c r="E13" s="403">
        <v>92174</v>
      </c>
      <c r="F13" s="403"/>
      <c r="G13" s="403">
        <v>17342</v>
      </c>
      <c r="H13" s="604">
        <f t="shared" si="0"/>
        <v>962353</v>
      </c>
      <c r="I13" s="403"/>
      <c r="K13" s="75" t="s">
        <v>380</v>
      </c>
      <c r="L13" s="181" t="s">
        <v>662</v>
      </c>
      <c r="M13" s="181" t="s">
        <v>662</v>
      </c>
      <c r="N13" s="181">
        <v>819</v>
      </c>
      <c r="O13" s="181" t="s">
        <v>662</v>
      </c>
      <c r="P13" s="181" t="s">
        <v>662</v>
      </c>
      <c r="Q13" s="12"/>
    </row>
    <row r="14" spans="1:17" ht="12.75" customHeight="1">
      <c r="A14" s="234" t="s">
        <v>493</v>
      </c>
      <c r="B14" s="403">
        <v>36080.699999999997</v>
      </c>
      <c r="C14" s="403"/>
      <c r="D14" s="403"/>
      <c r="E14" s="403">
        <v>3711.75</v>
      </c>
      <c r="F14" s="403"/>
      <c r="G14" s="403"/>
      <c r="H14" s="604">
        <f t="shared" si="0"/>
        <v>39792.449999999997</v>
      </c>
      <c r="I14" s="403"/>
      <c r="K14" s="75" t="s">
        <v>381</v>
      </c>
      <c r="L14" s="181" t="s">
        <v>662</v>
      </c>
      <c r="M14" s="181" t="s">
        <v>662</v>
      </c>
      <c r="N14" s="181" t="s">
        <v>662</v>
      </c>
      <c r="O14" s="181" t="s">
        <v>662</v>
      </c>
      <c r="P14" s="181" t="s">
        <v>662</v>
      </c>
      <c r="Q14" s="12"/>
    </row>
    <row r="15" spans="1:17" ht="12.75" customHeight="1">
      <c r="A15" s="234" t="s">
        <v>219</v>
      </c>
      <c r="B15" s="403">
        <v>210296.06</v>
      </c>
      <c r="C15" s="403"/>
      <c r="D15" s="403">
        <v>51966.31</v>
      </c>
      <c r="E15" s="403">
        <v>18065.189999999999</v>
      </c>
      <c r="F15" s="403"/>
      <c r="G15" s="403">
        <v>15245.75</v>
      </c>
      <c r="H15" s="604">
        <f t="shared" si="0"/>
        <v>295573.31</v>
      </c>
      <c r="I15" s="403"/>
      <c r="K15" s="75" t="s">
        <v>382</v>
      </c>
      <c r="L15" s="181" t="s">
        <v>662</v>
      </c>
      <c r="M15" s="181" t="s">
        <v>662</v>
      </c>
      <c r="N15" s="181" t="s">
        <v>662</v>
      </c>
      <c r="O15" s="181">
        <v>172</v>
      </c>
      <c r="P15" s="181" t="s">
        <v>662</v>
      </c>
      <c r="Q15" s="12"/>
    </row>
    <row r="16" spans="1:17" ht="12.75" customHeight="1">
      <c r="A16" s="234" t="s">
        <v>184</v>
      </c>
      <c r="B16" s="403">
        <v>120459.07</v>
      </c>
      <c r="C16" s="403"/>
      <c r="D16" s="403"/>
      <c r="E16" s="403">
        <v>26064.93</v>
      </c>
      <c r="F16" s="403"/>
      <c r="G16" s="403">
        <v>43484.54</v>
      </c>
      <c r="H16" s="604">
        <f t="shared" si="0"/>
        <v>190008.54</v>
      </c>
      <c r="I16" s="403"/>
      <c r="K16" s="509" t="s">
        <v>407</v>
      </c>
      <c r="L16" s="124">
        <f>SUM(L10:L15)</f>
        <v>216521</v>
      </c>
      <c r="M16" s="124">
        <f>SUM(M10:M15)</f>
        <v>59962</v>
      </c>
      <c r="N16" s="124">
        <f>SUM(N10:N15)</f>
        <v>20028</v>
      </c>
      <c r="O16" s="124">
        <f>SUM(O10:O15)</f>
        <v>1611</v>
      </c>
      <c r="P16" s="555">
        <f>SUM(P10:P15)</f>
        <v>26646</v>
      </c>
      <c r="Q16" s="12"/>
    </row>
    <row r="17" spans="1:17" ht="12.75" customHeight="1">
      <c r="A17" s="234" t="s">
        <v>498</v>
      </c>
      <c r="B17" s="403">
        <v>20029.38</v>
      </c>
      <c r="C17" s="403"/>
      <c r="D17" s="403"/>
      <c r="E17" s="403">
        <v>2467.94</v>
      </c>
      <c r="F17" s="403"/>
      <c r="G17" s="403"/>
      <c r="H17" s="604">
        <f t="shared" si="0"/>
        <v>22497.32</v>
      </c>
      <c r="I17" s="403"/>
      <c r="K17" s="74"/>
      <c r="L17" s="181"/>
      <c r="M17" s="181"/>
      <c r="N17" s="181"/>
      <c r="O17" s="181"/>
      <c r="P17" s="554"/>
      <c r="Q17" s="607">
        <f>SUM(L16:P16)</f>
        <v>324768</v>
      </c>
    </row>
    <row r="18" spans="1:17" ht="12.75" customHeight="1">
      <c r="A18" s="234" t="s">
        <v>118</v>
      </c>
      <c r="B18" s="403">
        <v>17368</v>
      </c>
      <c r="C18" s="403"/>
      <c r="D18" s="403">
        <v>929</v>
      </c>
      <c r="E18" s="403"/>
      <c r="F18" s="403">
        <v>92</v>
      </c>
      <c r="G18" s="403"/>
      <c r="H18" s="604">
        <f t="shared" si="0"/>
        <v>18389</v>
      </c>
      <c r="I18" s="403"/>
      <c r="K18" s="73" t="s">
        <v>210</v>
      </c>
      <c r="L18" s="510">
        <v>182370</v>
      </c>
      <c r="M18" s="510" t="s">
        <v>662</v>
      </c>
      <c r="N18" s="510">
        <v>7227</v>
      </c>
      <c r="O18" s="510" t="s">
        <v>662</v>
      </c>
      <c r="P18" s="561" t="s">
        <v>662</v>
      </c>
      <c r="Q18" s="12"/>
    </row>
    <row r="19" spans="1:17" ht="12.75" customHeight="1">
      <c r="A19" s="23" t="s">
        <v>434</v>
      </c>
      <c r="B19" s="403">
        <v>109071.75</v>
      </c>
      <c r="C19" s="403"/>
      <c r="D19" s="403">
        <v>19081.830000000002</v>
      </c>
      <c r="E19" s="403">
        <v>25530.79</v>
      </c>
      <c r="F19" s="403"/>
      <c r="G19" s="403">
        <v>8728.2099999999991</v>
      </c>
      <c r="H19" s="604">
        <f t="shared" si="0"/>
        <v>162412.57999999999</v>
      </c>
      <c r="I19" s="403"/>
      <c r="K19" s="75" t="s">
        <v>383</v>
      </c>
      <c r="L19" s="181">
        <v>100884</v>
      </c>
      <c r="M19" s="181" t="s">
        <v>662</v>
      </c>
      <c r="N19" s="181">
        <v>11115</v>
      </c>
      <c r="O19" s="181" t="s">
        <v>662</v>
      </c>
      <c r="P19" s="154" t="s">
        <v>662</v>
      </c>
      <c r="Q19" s="12"/>
    </row>
    <row r="20" spans="1:17" ht="12.75" customHeight="1">
      <c r="A20" s="234" t="s">
        <v>435</v>
      </c>
      <c r="B20" s="403">
        <v>135718</v>
      </c>
      <c r="C20" s="403"/>
      <c r="D20" s="403"/>
      <c r="E20" s="403">
        <v>36573</v>
      </c>
      <c r="F20" s="403">
        <v>11203</v>
      </c>
      <c r="G20" s="403"/>
      <c r="H20" s="604">
        <f t="shared" si="0"/>
        <v>183494</v>
      </c>
      <c r="I20" s="403"/>
      <c r="K20" s="75" t="s">
        <v>384</v>
      </c>
      <c r="L20" s="181" t="s">
        <v>662</v>
      </c>
      <c r="M20" s="181" t="s">
        <v>662</v>
      </c>
      <c r="N20" s="181" t="s">
        <v>662</v>
      </c>
      <c r="O20" s="181" t="s">
        <v>662</v>
      </c>
      <c r="P20" s="181" t="s">
        <v>662</v>
      </c>
      <c r="Q20" s="12"/>
    </row>
    <row r="21" spans="1:17" ht="12.75" customHeight="1">
      <c r="A21" s="234" t="s">
        <v>119</v>
      </c>
      <c r="B21" s="403">
        <v>296706.96999999997</v>
      </c>
      <c r="C21" s="403"/>
      <c r="D21" s="403">
        <v>48966.28</v>
      </c>
      <c r="E21" s="403">
        <v>135029.74</v>
      </c>
      <c r="F21" s="403">
        <v>16020.94</v>
      </c>
      <c r="G21" s="403"/>
      <c r="H21" s="604">
        <f t="shared" si="0"/>
        <v>496723.93</v>
      </c>
      <c r="I21" s="403"/>
      <c r="K21" s="75" t="s">
        <v>385</v>
      </c>
      <c r="L21" s="181" t="s">
        <v>662</v>
      </c>
      <c r="M21" s="181" t="s">
        <v>662</v>
      </c>
      <c r="N21" s="181" t="s">
        <v>662</v>
      </c>
      <c r="O21" s="181" t="s">
        <v>662</v>
      </c>
      <c r="P21" s="181" t="s">
        <v>662</v>
      </c>
      <c r="Q21" s="12"/>
    </row>
    <row r="22" spans="1:17" ht="12.75" customHeight="1">
      <c r="A22" s="234" t="s">
        <v>208</v>
      </c>
      <c r="B22" s="403">
        <v>283442.46000000002</v>
      </c>
      <c r="C22" s="403"/>
      <c r="D22" s="403">
        <v>66344.83</v>
      </c>
      <c r="E22" s="403"/>
      <c r="F22" s="403"/>
      <c r="G22" s="403">
        <v>25368.87</v>
      </c>
      <c r="H22" s="604">
        <f t="shared" si="0"/>
        <v>375156.16000000003</v>
      </c>
      <c r="I22" s="403"/>
      <c r="K22" s="721" t="s">
        <v>386</v>
      </c>
      <c r="L22" s="182" t="s">
        <v>662</v>
      </c>
      <c r="M22" s="182" t="s">
        <v>662</v>
      </c>
      <c r="N22" s="182" t="s">
        <v>662</v>
      </c>
      <c r="O22" s="182" t="s">
        <v>662</v>
      </c>
      <c r="P22" s="182" t="s">
        <v>662</v>
      </c>
      <c r="Q22" s="12"/>
    </row>
    <row r="23" spans="1:17" ht="12.75" customHeight="1">
      <c r="A23" s="234" t="s">
        <v>120</v>
      </c>
      <c r="B23" s="403">
        <v>296928.08</v>
      </c>
      <c r="C23" s="403"/>
      <c r="D23" s="403">
        <v>74005.070000000007</v>
      </c>
      <c r="E23" s="403">
        <v>65222</v>
      </c>
      <c r="F23" s="403"/>
      <c r="G23" s="403">
        <v>43560.14</v>
      </c>
      <c r="H23" s="604">
        <f t="shared" si="0"/>
        <v>479715.29000000004</v>
      </c>
      <c r="I23" s="403"/>
      <c r="K23" s="75" t="s">
        <v>387</v>
      </c>
      <c r="L23" s="181" t="s">
        <v>662</v>
      </c>
      <c r="M23" s="181" t="s">
        <v>662</v>
      </c>
      <c r="N23" s="181" t="s">
        <v>662</v>
      </c>
      <c r="O23" s="181" t="s">
        <v>662</v>
      </c>
      <c r="P23" s="181" t="s">
        <v>662</v>
      </c>
      <c r="Q23" s="12"/>
    </row>
    <row r="24" spans="1:17" ht="12.75" customHeight="1">
      <c r="A24" s="175" t="s">
        <v>334</v>
      </c>
      <c r="B24" s="403">
        <v>47072</v>
      </c>
      <c r="C24" s="403"/>
      <c r="D24" s="403">
        <v>5822</v>
      </c>
      <c r="E24" s="403">
        <v>3784</v>
      </c>
      <c r="F24" s="403"/>
      <c r="G24" s="403"/>
      <c r="H24" s="604">
        <f t="shared" si="0"/>
        <v>56678</v>
      </c>
      <c r="I24" s="403"/>
      <c r="K24" s="509" t="s">
        <v>407</v>
      </c>
      <c r="L24" s="124">
        <f>SUM(L18:L23)</f>
        <v>283254</v>
      </c>
      <c r="M24" s="124">
        <f>SUM(M18:M23)</f>
        <v>0</v>
      </c>
      <c r="N24" s="124">
        <f>SUM(N18:N23)</f>
        <v>18342</v>
      </c>
      <c r="O24" s="124">
        <f>SUM(O18:O23)</f>
        <v>0</v>
      </c>
      <c r="P24" s="555">
        <f>SUM(P18:P23)</f>
        <v>0</v>
      </c>
      <c r="Q24" s="12"/>
    </row>
    <row r="25" spans="1:17" ht="12.75" customHeight="1">
      <c r="A25" s="175" t="s">
        <v>335</v>
      </c>
      <c r="B25" s="181">
        <v>216521</v>
      </c>
      <c r="C25" s="403"/>
      <c r="D25" s="403">
        <v>59962</v>
      </c>
      <c r="E25" s="403">
        <v>20028</v>
      </c>
      <c r="F25" s="403">
        <v>1611</v>
      </c>
      <c r="G25" s="403">
        <v>26646</v>
      </c>
      <c r="H25" s="604">
        <f t="shared" si="0"/>
        <v>324768</v>
      </c>
      <c r="I25" s="403"/>
      <c r="K25" s="74"/>
      <c r="L25" s="181"/>
      <c r="M25" s="181"/>
      <c r="N25" s="181"/>
      <c r="O25" s="181"/>
      <c r="P25" s="554"/>
      <c r="Q25" s="607">
        <f>SUM(L24:P24)</f>
        <v>301596</v>
      </c>
    </row>
    <row r="26" spans="1:17" ht="12.75" customHeight="1">
      <c r="A26" s="175" t="s">
        <v>209</v>
      </c>
      <c r="B26" s="403">
        <v>283254</v>
      </c>
      <c r="C26" s="403"/>
      <c r="D26" s="403"/>
      <c r="E26" s="403">
        <v>18342</v>
      </c>
      <c r="F26" s="403"/>
      <c r="G26" s="403"/>
      <c r="H26" s="604">
        <f t="shared" si="0"/>
        <v>301596</v>
      </c>
      <c r="I26" s="403"/>
      <c r="K26" s="73" t="s">
        <v>131</v>
      </c>
      <c r="L26" s="510">
        <v>400491.77</v>
      </c>
      <c r="M26" s="510" t="s">
        <v>662</v>
      </c>
      <c r="N26" s="510" t="s">
        <v>662</v>
      </c>
      <c r="O26" s="510">
        <v>18918.53</v>
      </c>
      <c r="P26" s="154" t="s">
        <v>662</v>
      </c>
      <c r="Q26" s="12"/>
    </row>
    <row r="27" spans="1:17" ht="12.75" customHeight="1">
      <c r="A27" s="234" t="s">
        <v>121</v>
      </c>
      <c r="B27" s="403">
        <v>172458.65</v>
      </c>
      <c r="C27" s="403"/>
      <c r="D27" s="403">
        <v>32380.65</v>
      </c>
      <c r="E27" s="403">
        <v>13402.49</v>
      </c>
      <c r="F27" s="403">
        <v>2822.59</v>
      </c>
      <c r="G27" s="403">
        <v>2413.64</v>
      </c>
      <c r="H27" s="604">
        <f t="shared" si="0"/>
        <v>223478.02</v>
      </c>
      <c r="I27" s="403"/>
      <c r="K27" s="75" t="s">
        <v>174</v>
      </c>
      <c r="L27" s="181" t="s">
        <v>662</v>
      </c>
      <c r="M27" s="181" t="s">
        <v>662</v>
      </c>
      <c r="N27" s="181" t="s">
        <v>662</v>
      </c>
      <c r="O27" s="181">
        <v>1151.82</v>
      </c>
      <c r="P27" s="554">
        <v>1305.6199999999999</v>
      </c>
      <c r="Q27" s="12"/>
    </row>
    <row r="28" spans="1:17" ht="12.75" customHeight="1">
      <c r="A28" s="175" t="s">
        <v>336</v>
      </c>
      <c r="B28" s="403">
        <v>400491.77</v>
      </c>
      <c r="C28" s="403"/>
      <c r="D28" s="403"/>
      <c r="E28" s="403">
        <v>1375.29</v>
      </c>
      <c r="F28" s="403">
        <v>24920.25</v>
      </c>
      <c r="G28" s="403">
        <v>2405.5</v>
      </c>
      <c r="H28" s="604">
        <f t="shared" si="0"/>
        <v>429192.81</v>
      </c>
      <c r="I28" s="403"/>
      <c r="K28" s="75" t="s">
        <v>388</v>
      </c>
      <c r="L28" s="181" t="s">
        <v>662</v>
      </c>
      <c r="M28" s="181" t="s">
        <v>662</v>
      </c>
      <c r="N28" s="181" t="s">
        <v>662</v>
      </c>
      <c r="O28" s="181" t="s">
        <v>662</v>
      </c>
      <c r="P28" s="181" t="s">
        <v>662</v>
      </c>
      <c r="Q28" s="12"/>
    </row>
    <row r="29" spans="1:17" ht="12.75" customHeight="1">
      <c r="A29" s="234" t="s">
        <v>506</v>
      </c>
      <c r="B29" s="403">
        <v>28404</v>
      </c>
      <c r="C29" s="403"/>
      <c r="D29" s="403"/>
      <c r="E29" s="403">
        <v>2838</v>
      </c>
      <c r="F29" s="403">
        <v>1578</v>
      </c>
      <c r="G29" s="403"/>
      <c r="H29" s="604">
        <f t="shared" si="0"/>
        <v>32820</v>
      </c>
      <c r="I29" s="403"/>
      <c r="K29" s="75" t="s">
        <v>389</v>
      </c>
      <c r="L29" s="181" t="s">
        <v>662</v>
      </c>
      <c r="M29" s="181" t="s">
        <v>662</v>
      </c>
      <c r="N29" s="181">
        <v>1375.29</v>
      </c>
      <c r="O29" s="181">
        <v>4849.8999999999996</v>
      </c>
      <c r="P29" s="154">
        <v>1099.8800000000001</v>
      </c>
      <c r="Q29" s="12"/>
    </row>
    <row r="30" spans="1:17" ht="12.75" customHeight="1">
      <c r="A30" s="397" t="s">
        <v>507</v>
      </c>
      <c r="B30" s="403">
        <v>129044.17</v>
      </c>
      <c r="C30" s="403"/>
      <c r="D30" s="403"/>
      <c r="E30" s="403">
        <v>31603.65</v>
      </c>
      <c r="F30" s="403">
        <v>256</v>
      </c>
      <c r="G30" s="403">
        <v>47787.25</v>
      </c>
      <c r="H30" s="604">
        <f t="shared" si="0"/>
        <v>208691.07</v>
      </c>
      <c r="I30" s="403"/>
      <c r="K30" s="509" t="s">
        <v>407</v>
      </c>
      <c r="L30" s="124">
        <f>SUM(L26:L29)</f>
        <v>400491.77</v>
      </c>
      <c r="M30" s="124">
        <f>SUM(M26:M29)</f>
        <v>0</v>
      </c>
      <c r="N30" s="124">
        <f>SUM(N26:N29)</f>
        <v>1375.29</v>
      </c>
      <c r="O30" s="124">
        <f>SUM(O26:O29)</f>
        <v>24920.25</v>
      </c>
      <c r="P30" s="555">
        <f>SUM(P26:P29)</f>
        <v>2405.5</v>
      </c>
      <c r="Q30" s="12"/>
    </row>
    <row r="31" spans="1:17" ht="12.75" customHeight="1">
      <c r="A31" s="234" t="s">
        <v>520</v>
      </c>
      <c r="B31" s="403">
        <v>205684.14</v>
      </c>
      <c r="C31" s="403"/>
      <c r="D31" s="403">
        <v>527.14</v>
      </c>
      <c r="E31" s="403">
        <v>10078.57</v>
      </c>
      <c r="F31" s="403"/>
      <c r="G31" s="403"/>
      <c r="H31" s="604">
        <f t="shared" si="0"/>
        <v>216289.85000000003</v>
      </c>
      <c r="I31" s="403"/>
      <c r="K31" s="74"/>
      <c r="L31" s="181"/>
      <c r="M31" s="181"/>
      <c r="N31" s="181"/>
      <c r="O31" s="181"/>
      <c r="P31" s="554"/>
      <c r="Q31" s="607">
        <f>SUM(L30:P30)</f>
        <v>429192.81</v>
      </c>
    </row>
    <row r="32" spans="1:17" ht="12.75" customHeight="1">
      <c r="A32" s="234" t="s">
        <v>440</v>
      </c>
      <c r="B32" s="403">
        <v>393033.28</v>
      </c>
      <c r="C32" s="403"/>
      <c r="D32" s="403"/>
      <c r="E32" s="403">
        <v>91660.160000000003</v>
      </c>
      <c r="F32" s="403">
        <v>55509</v>
      </c>
      <c r="G32" s="403">
        <v>129515.67</v>
      </c>
      <c r="H32" s="604">
        <f t="shared" si="0"/>
        <v>669718.1100000001</v>
      </c>
      <c r="I32" s="403"/>
      <c r="K32" s="73" t="s">
        <v>390</v>
      </c>
      <c r="L32" s="510">
        <v>240083.77</v>
      </c>
      <c r="M32" s="510" t="s">
        <v>662</v>
      </c>
      <c r="N32" s="510" t="s">
        <v>662</v>
      </c>
      <c r="O32" s="510" t="s">
        <v>662</v>
      </c>
      <c r="P32" s="562">
        <v>59221.77</v>
      </c>
      <c r="Q32" s="12"/>
    </row>
    <row r="33" spans="1:17" ht="12.75" customHeight="1">
      <c r="A33" s="234" t="s">
        <v>166</v>
      </c>
      <c r="B33" s="403">
        <v>53480.32</v>
      </c>
      <c r="C33" s="403"/>
      <c r="D33" s="403"/>
      <c r="E33" s="403">
        <v>3743.3</v>
      </c>
      <c r="F33" s="403">
        <v>20511.990000000002</v>
      </c>
      <c r="G33" s="403"/>
      <c r="H33" s="604">
        <f t="shared" si="0"/>
        <v>77735.61</v>
      </c>
      <c r="I33" s="403"/>
      <c r="K33" s="75" t="s">
        <v>391</v>
      </c>
      <c r="L33" s="181" t="s">
        <v>662</v>
      </c>
      <c r="M33" s="181" t="s">
        <v>662</v>
      </c>
      <c r="N33" s="181" t="s">
        <v>662</v>
      </c>
      <c r="O33" s="181" t="s">
        <v>662</v>
      </c>
      <c r="P33" s="181" t="s">
        <v>662</v>
      </c>
      <c r="Q33" s="12"/>
    </row>
    <row r="34" spans="1:17" ht="12.75" customHeight="1">
      <c r="A34" s="234" t="s">
        <v>441</v>
      </c>
      <c r="B34" s="403">
        <v>482754</v>
      </c>
      <c r="C34" s="403"/>
      <c r="D34" s="403"/>
      <c r="E34" s="403">
        <v>33535</v>
      </c>
      <c r="F34" s="403"/>
      <c r="G34" s="403">
        <v>40764</v>
      </c>
      <c r="H34" s="604">
        <f t="shared" si="0"/>
        <v>557053</v>
      </c>
      <c r="I34" s="403"/>
      <c r="K34" s="75" t="s">
        <v>392</v>
      </c>
      <c r="L34" s="181" t="s">
        <v>662</v>
      </c>
      <c r="M34" s="181" t="s">
        <v>662</v>
      </c>
      <c r="N34" s="181" t="s">
        <v>662</v>
      </c>
      <c r="O34" s="181" t="s">
        <v>662</v>
      </c>
      <c r="P34" s="181" t="s">
        <v>662</v>
      </c>
      <c r="Q34" s="12"/>
    </row>
    <row r="35" spans="1:17" ht="12.75" customHeight="1">
      <c r="A35" s="234" t="s">
        <v>524</v>
      </c>
      <c r="B35" s="403">
        <v>164992.64000000001</v>
      </c>
      <c r="C35" s="403"/>
      <c r="D35" s="403">
        <v>723.35</v>
      </c>
      <c r="E35" s="403">
        <v>15917</v>
      </c>
      <c r="F35" s="403"/>
      <c r="G35" s="403"/>
      <c r="H35" s="604">
        <f t="shared" si="0"/>
        <v>181632.99000000002</v>
      </c>
      <c r="I35" s="403"/>
      <c r="K35" s="75" t="s">
        <v>175</v>
      </c>
      <c r="L35" s="181" t="s">
        <v>662</v>
      </c>
      <c r="M35" s="181" t="s">
        <v>662</v>
      </c>
      <c r="N35" s="181" t="s">
        <v>662</v>
      </c>
      <c r="O35" s="181" t="s">
        <v>662</v>
      </c>
      <c r="P35" s="181" t="s">
        <v>662</v>
      </c>
      <c r="Q35" s="12"/>
    </row>
    <row r="36" spans="1:17" ht="12.75" customHeight="1">
      <c r="A36" s="234" t="s">
        <v>525</v>
      </c>
      <c r="B36" s="403">
        <v>215697.83</v>
      </c>
      <c r="C36" s="403"/>
      <c r="D36" s="403"/>
      <c r="E36" s="403">
        <v>26433.91</v>
      </c>
      <c r="F36" s="403"/>
      <c r="G36" s="403">
        <v>6040.21</v>
      </c>
      <c r="H36" s="604">
        <f t="shared" si="0"/>
        <v>248171.94999999998</v>
      </c>
      <c r="I36" s="403"/>
      <c r="K36" s="75" t="s">
        <v>393</v>
      </c>
      <c r="L36" s="181" t="s">
        <v>662</v>
      </c>
      <c r="M36" s="181" t="s">
        <v>662</v>
      </c>
      <c r="N36" s="181" t="s">
        <v>662</v>
      </c>
      <c r="O36" s="181" t="s">
        <v>662</v>
      </c>
      <c r="P36" s="181" t="s">
        <v>662</v>
      </c>
      <c r="Q36" s="12"/>
    </row>
    <row r="37" spans="1:17" ht="12.75" customHeight="1">
      <c r="A37" s="234" t="s">
        <v>338</v>
      </c>
      <c r="B37" s="403">
        <v>17817</v>
      </c>
      <c r="C37" s="403"/>
      <c r="D37" s="403"/>
      <c r="E37" s="403">
        <v>1520</v>
      </c>
      <c r="F37" s="403"/>
      <c r="G37" s="403"/>
      <c r="H37" s="604">
        <f t="shared" si="0"/>
        <v>19337</v>
      </c>
      <c r="I37" s="403"/>
      <c r="K37" s="73" t="s">
        <v>407</v>
      </c>
      <c r="L37" s="124">
        <f>SUM(L32:L36)</f>
        <v>240083.77</v>
      </c>
      <c r="M37" s="124">
        <f>SUM(M32:M36)</f>
        <v>0</v>
      </c>
      <c r="N37" s="124">
        <f>SUM(N32:N36)</f>
        <v>0</v>
      </c>
      <c r="O37" s="124">
        <f>SUM(O32:O36)</f>
        <v>0</v>
      </c>
      <c r="P37" s="555">
        <f>SUM(P32:P36)</f>
        <v>59221.77</v>
      </c>
      <c r="Q37" s="12"/>
    </row>
    <row r="38" spans="1:17" ht="12.75" customHeight="1">
      <c r="A38" s="234" t="s">
        <v>528</v>
      </c>
      <c r="B38" s="181">
        <v>27461.360000000001</v>
      </c>
      <c r="C38" s="403"/>
      <c r="D38" s="403"/>
      <c r="E38" s="181">
        <v>5323.79</v>
      </c>
      <c r="F38" s="403">
        <v>423.75</v>
      </c>
      <c r="G38" s="403">
        <v>4608</v>
      </c>
      <c r="H38" s="604">
        <f t="shared" si="0"/>
        <v>37816.9</v>
      </c>
      <c r="I38" s="403"/>
      <c r="K38" s="74"/>
      <c r="L38" s="181"/>
      <c r="M38" s="181"/>
      <c r="N38" s="181"/>
      <c r="O38" s="181"/>
      <c r="P38" s="557"/>
      <c r="Q38" s="607">
        <f>SUM(L37:P37)</f>
        <v>299305.53999999998</v>
      </c>
    </row>
    <row r="39" spans="1:17" ht="12.75" customHeight="1">
      <c r="A39" s="234" t="s">
        <v>529</v>
      </c>
      <c r="B39" s="403">
        <v>25735.19</v>
      </c>
      <c r="C39" s="403"/>
      <c r="D39" s="403">
        <v>7965</v>
      </c>
      <c r="E39" s="403">
        <v>7107.95</v>
      </c>
      <c r="F39" s="403"/>
      <c r="G39" s="403"/>
      <c r="H39" s="604">
        <f t="shared" si="0"/>
        <v>40808.14</v>
      </c>
      <c r="I39" s="403"/>
      <c r="K39" s="73" t="s">
        <v>394</v>
      </c>
      <c r="L39" s="510">
        <v>77725.02</v>
      </c>
      <c r="M39" s="510" t="s">
        <v>662</v>
      </c>
      <c r="N39" s="510">
        <v>729.76</v>
      </c>
      <c r="O39" s="510" t="s">
        <v>662</v>
      </c>
      <c r="P39" s="154" t="s">
        <v>662</v>
      </c>
      <c r="Q39" s="12"/>
    </row>
    <row r="40" spans="1:17" ht="12.75" customHeight="1">
      <c r="A40" s="234" t="s">
        <v>443</v>
      </c>
      <c r="B40" s="403">
        <v>198262.68</v>
      </c>
      <c r="C40" s="403"/>
      <c r="D40" s="403">
        <v>63860.94</v>
      </c>
      <c r="E40" s="403">
        <v>11606.56</v>
      </c>
      <c r="F40" s="403"/>
      <c r="G40" s="403">
        <v>13305.09</v>
      </c>
      <c r="H40" s="604">
        <f t="shared" si="0"/>
        <v>287035.27</v>
      </c>
      <c r="I40" s="403"/>
      <c r="K40" s="75" t="s">
        <v>395</v>
      </c>
      <c r="L40" s="181" t="s">
        <v>662</v>
      </c>
      <c r="M40" s="181" t="s">
        <v>662</v>
      </c>
      <c r="N40" s="181">
        <v>3926.38</v>
      </c>
      <c r="O40" s="181" t="s">
        <v>662</v>
      </c>
      <c r="P40" s="57" t="s">
        <v>662</v>
      </c>
      <c r="Q40" s="12"/>
    </row>
    <row r="41" spans="1:17" ht="12.75" customHeight="1">
      <c r="A41" s="611" t="s">
        <v>583</v>
      </c>
      <c r="B41" s="625">
        <v>373680.65</v>
      </c>
      <c r="C41" s="614" t="s">
        <v>663</v>
      </c>
      <c r="D41" s="625"/>
      <c r="E41" s="625">
        <v>24816.71</v>
      </c>
      <c r="F41" s="625">
        <v>148467.48000000001</v>
      </c>
      <c r="G41" s="625">
        <v>71119.78</v>
      </c>
      <c r="H41" s="604">
        <f>SUM(B41:G41)</f>
        <v>618084.62000000011</v>
      </c>
      <c r="I41" s="403"/>
      <c r="K41" s="75" t="s">
        <v>396</v>
      </c>
      <c r="L41" s="181" t="s">
        <v>662</v>
      </c>
      <c r="M41" s="181" t="s">
        <v>662</v>
      </c>
      <c r="N41" s="181">
        <v>682</v>
      </c>
      <c r="O41" s="181" t="s">
        <v>662</v>
      </c>
      <c r="P41" s="154" t="s">
        <v>662</v>
      </c>
      <c r="Q41" s="12"/>
    </row>
    <row r="42" spans="1:17" ht="12.75" customHeight="1">
      <c r="A42" s="234" t="s">
        <v>445</v>
      </c>
      <c r="B42" s="403">
        <v>244231</v>
      </c>
      <c r="C42" s="403"/>
      <c r="D42" s="403">
        <v>58190</v>
      </c>
      <c r="E42" s="403"/>
      <c r="F42" s="403"/>
      <c r="G42" s="403">
        <v>78334</v>
      </c>
      <c r="H42" s="604">
        <f t="shared" si="0"/>
        <v>380755</v>
      </c>
      <c r="I42" s="403"/>
      <c r="K42" s="721" t="s">
        <v>397</v>
      </c>
      <c r="L42" s="182" t="s">
        <v>662</v>
      </c>
      <c r="M42" s="182" t="s">
        <v>662</v>
      </c>
      <c r="N42" s="182" t="s">
        <v>662</v>
      </c>
      <c r="O42" s="182" t="s">
        <v>662</v>
      </c>
      <c r="P42" s="182" t="s">
        <v>662</v>
      </c>
      <c r="Q42" s="12"/>
    </row>
    <row r="43" spans="1:17" ht="12.75" customHeight="1">
      <c r="A43" s="234" t="s">
        <v>446</v>
      </c>
      <c r="B43" s="403">
        <v>310322.34000000003</v>
      </c>
      <c r="C43" s="403"/>
      <c r="D43" s="403">
        <v>235232.05</v>
      </c>
      <c r="E43" s="403">
        <v>61184</v>
      </c>
      <c r="F43" s="403"/>
      <c r="G43" s="403">
        <v>88452</v>
      </c>
      <c r="H43" s="604">
        <f t="shared" si="0"/>
        <v>695190.39</v>
      </c>
      <c r="I43" s="403"/>
      <c r="K43" s="28" t="s">
        <v>407</v>
      </c>
      <c r="L43" s="124">
        <f>SUM(L39:L42)</f>
        <v>77725.02</v>
      </c>
      <c r="M43" s="124">
        <f>SUM(M39:M42)</f>
        <v>0</v>
      </c>
      <c r="N43" s="124">
        <f>SUM(N39:N42)</f>
        <v>5338.14</v>
      </c>
      <c r="O43" s="124">
        <f>SUM(O39:O42)</f>
        <v>0</v>
      </c>
      <c r="P43" s="555">
        <f>SUM(P39:P42)</f>
        <v>0</v>
      </c>
      <c r="Q43" s="12"/>
    </row>
    <row r="44" spans="1:17" ht="12.75" customHeight="1">
      <c r="A44" s="234" t="s">
        <v>448</v>
      </c>
      <c r="B44" s="403">
        <v>242626.66</v>
      </c>
      <c r="C44" s="403"/>
      <c r="D44" s="403">
        <v>57328.69</v>
      </c>
      <c r="E44" s="403">
        <v>1290.0899999999999</v>
      </c>
      <c r="F44" s="403"/>
      <c r="G44" s="403">
        <v>65915.44</v>
      </c>
      <c r="H44" s="604">
        <f t="shared" si="0"/>
        <v>367160.88</v>
      </c>
      <c r="I44" s="403"/>
      <c r="K44" s="22"/>
      <c r="L44" s="181"/>
      <c r="M44" s="181"/>
      <c r="N44" s="181"/>
      <c r="O44" s="181"/>
      <c r="P44" s="554"/>
      <c r="Q44" s="607">
        <f>SUM(L43:P43)</f>
        <v>83063.16</v>
      </c>
    </row>
    <row r="45" spans="1:17" ht="12.75" customHeight="1">
      <c r="A45" s="234" t="s">
        <v>533</v>
      </c>
      <c r="B45" s="403">
        <v>92461.96</v>
      </c>
      <c r="C45" s="403"/>
      <c r="D45" s="403">
        <v>10126.52</v>
      </c>
      <c r="E45" s="403">
        <v>6021.95</v>
      </c>
      <c r="F45" s="403"/>
      <c r="G45" s="403">
        <v>5101.99</v>
      </c>
      <c r="H45" s="604">
        <f t="shared" si="0"/>
        <v>113712.42000000001</v>
      </c>
      <c r="I45" s="403"/>
      <c r="K45" s="544" t="s">
        <v>398</v>
      </c>
      <c r="L45" s="605"/>
      <c r="M45" s="605"/>
      <c r="N45" s="605"/>
      <c r="O45" s="605"/>
      <c r="P45" s="554"/>
      <c r="Q45" s="12"/>
    </row>
    <row r="46" spans="1:17" ht="12.75" customHeight="1">
      <c r="A46" s="397" t="s">
        <v>536</v>
      </c>
      <c r="B46" s="625">
        <v>66600</v>
      </c>
      <c r="C46" s="614" t="s">
        <v>657</v>
      </c>
      <c r="D46" s="625"/>
      <c r="E46" s="625">
        <v>3335.94</v>
      </c>
      <c r="F46" s="625">
        <v>11010.6</v>
      </c>
      <c r="G46" s="625">
        <v>6401.58</v>
      </c>
      <c r="H46" s="604">
        <f t="shared" si="0"/>
        <v>87348.12000000001</v>
      </c>
      <c r="I46" s="403"/>
      <c r="K46" s="68" t="s">
        <v>220</v>
      </c>
      <c r="L46" s="181">
        <v>549820.09</v>
      </c>
      <c r="M46" s="181">
        <v>270806.90999999997</v>
      </c>
      <c r="N46" s="181">
        <v>198045.42</v>
      </c>
      <c r="O46" s="181" t="s">
        <v>662</v>
      </c>
      <c r="P46" s="154" t="s">
        <v>662</v>
      </c>
      <c r="Q46" s="12"/>
    </row>
    <row r="47" spans="1:17" ht="12.75" customHeight="1">
      <c r="A47" s="234" t="s">
        <v>450</v>
      </c>
      <c r="B47" s="403">
        <v>84733</v>
      </c>
      <c r="C47" s="403"/>
      <c r="D47" s="403"/>
      <c r="E47" s="403"/>
      <c r="F47" s="403">
        <v>32954</v>
      </c>
      <c r="G47" s="403">
        <v>2440</v>
      </c>
      <c r="H47" s="604">
        <f t="shared" si="0"/>
        <v>120127</v>
      </c>
      <c r="I47" s="403"/>
      <c r="K47" s="68" t="s">
        <v>221</v>
      </c>
      <c r="L47" s="181">
        <v>34259</v>
      </c>
      <c r="M47" s="181">
        <v>2000</v>
      </c>
      <c r="N47" s="181">
        <v>2407</v>
      </c>
      <c r="O47" s="181" t="s">
        <v>662</v>
      </c>
      <c r="P47" s="154" t="s">
        <v>662</v>
      </c>
      <c r="Q47" s="12"/>
    </row>
    <row r="48" spans="1:17" ht="12.75" customHeight="1">
      <c r="A48" s="234" t="s">
        <v>451</v>
      </c>
      <c r="B48" s="403">
        <v>249963.98</v>
      </c>
      <c r="C48" s="403"/>
      <c r="D48" s="403">
        <v>37634.97</v>
      </c>
      <c r="E48" s="403">
        <v>19287.11</v>
      </c>
      <c r="F48" s="403"/>
      <c r="G48" s="403">
        <v>58401.89</v>
      </c>
      <c r="H48" s="604">
        <f t="shared" si="0"/>
        <v>365287.95</v>
      </c>
      <c r="I48" s="403"/>
      <c r="K48" s="68" t="s">
        <v>222</v>
      </c>
      <c r="L48" s="181">
        <v>30074.720000000001</v>
      </c>
      <c r="M48" s="181">
        <v>35</v>
      </c>
      <c r="N48" s="181">
        <v>6825.03</v>
      </c>
      <c r="O48" s="181" t="s">
        <v>662</v>
      </c>
      <c r="P48" s="154" t="s">
        <v>662</v>
      </c>
      <c r="Q48" s="12"/>
    </row>
    <row r="49" spans="1:17" ht="12.75" customHeight="1">
      <c r="A49" s="234" t="s">
        <v>216</v>
      </c>
      <c r="B49" s="403">
        <v>440542</v>
      </c>
      <c r="C49" s="403"/>
      <c r="D49" s="403">
        <v>140769.01999999999</v>
      </c>
      <c r="E49" s="403">
        <v>57491.62</v>
      </c>
      <c r="F49" s="403"/>
      <c r="G49" s="403"/>
      <c r="H49" s="604">
        <f t="shared" si="0"/>
        <v>638802.64</v>
      </c>
      <c r="I49" s="403"/>
      <c r="K49" s="68" t="s">
        <v>223</v>
      </c>
      <c r="L49" s="181">
        <v>155274</v>
      </c>
      <c r="M49" s="181" t="s">
        <v>662</v>
      </c>
      <c r="N49" s="181">
        <v>23744</v>
      </c>
      <c r="O49" s="181" t="s">
        <v>662</v>
      </c>
      <c r="P49" s="154" t="s">
        <v>662</v>
      </c>
      <c r="Q49" s="12"/>
    </row>
    <row r="50" spans="1:17" ht="12.75" customHeight="1">
      <c r="A50" s="234" t="s">
        <v>538</v>
      </c>
      <c r="B50" s="403">
        <v>28221.37</v>
      </c>
      <c r="C50" s="403"/>
      <c r="D50" s="403"/>
      <c r="E50" s="403">
        <v>1979.04</v>
      </c>
      <c r="F50" s="403"/>
      <c r="G50" s="403"/>
      <c r="H50" s="604">
        <f t="shared" si="0"/>
        <v>30200.41</v>
      </c>
      <c r="I50" s="403"/>
      <c r="K50" s="51" t="s">
        <v>407</v>
      </c>
      <c r="L50" s="124">
        <f>SUM(L46:L49)</f>
        <v>769427.80999999994</v>
      </c>
      <c r="M50" s="124">
        <f>SUM(M46:M49)</f>
        <v>272841.90999999997</v>
      </c>
      <c r="N50" s="124">
        <f>SUM(N46:N49)</f>
        <v>231021.45</v>
      </c>
      <c r="O50" s="124">
        <f>SUM(O46:O49)</f>
        <v>0</v>
      </c>
      <c r="P50" s="124">
        <f>SUM(P46:P49)</f>
        <v>0</v>
      </c>
      <c r="Q50" s="12"/>
    </row>
    <row r="51" spans="1:17" ht="12.75" customHeight="1">
      <c r="A51" s="234" t="s">
        <v>454</v>
      </c>
      <c r="B51" s="403">
        <v>442657.25</v>
      </c>
      <c r="C51" s="403"/>
      <c r="D51" s="403">
        <v>172638.89</v>
      </c>
      <c r="E51" s="403">
        <v>104978.24000000001</v>
      </c>
      <c r="F51" s="403">
        <v>7478.27</v>
      </c>
      <c r="G51" s="403">
        <v>15338.83</v>
      </c>
      <c r="H51" s="604">
        <f t="shared" si="0"/>
        <v>743091.48</v>
      </c>
      <c r="I51" s="403"/>
      <c r="K51" s="51"/>
      <c r="L51" s="124"/>
      <c r="M51" s="124"/>
      <c r="N51" s="124"/>
      <c r="O51" s="124"/>
      <c r="P51" s="555"/>
      <c r="Q51" s="607">
        <f>SUM(L50:P50)</f>
        <v>1273291.17</v>
      </c>
    </row>
    <row r="52" spans="1:17" ht="12.75" customHeight="1">
      <c r="A52" s="234" t="s">
        <v>455</v>
      </c>
      <c r="B52" s="403">
        <v>274653</v>
      </c>
      <c r="C52" s="403"/>
      <c r="D52" s="403">
        <v>35972</v>
      </c>
      <c r="E52" s="403">
        <v>18753</v>
      </c>
      <c r="F52" s="403"/>
      <c r="G52" s="403"/>
      <c r="H52" s="604">
        <f t="shared" si="0"/>
        <v>329378</v>
      </c>
      <c r="I52" s="403"/>
      <c r="K52" s="22"/>
      <c r="L52" s="181"/>
      <c r="M52" s="181"/>
      <c r="N52" s="181"/>
      <c r="O52" s="181"/>
      <c r="P52" s="449"/>
      <c r="Q52" s="607"/>
    </row>
    <row r="53" spans="1:17" ht="12.75" customHeight="1">
      <c r="A53" s="234" t="s">
        <v>539</v>
      </c>
      <c r="B53" s="403">
        <v>25436.83</v>
      </c>
      <c r="C53" s="403"/>
      <c r="D53" s="403">
        <v>8101.88</v>
      </c>
      <c r="E53" s="403">
        <v>6065.09</v>
      </c>
      <c r="F53" s="403"/>
      <c r="G53" s="403">
        <v>27993.5</v>
      </c>
      <c r="H53" s="604">
        <f t="shared" si="0"/>
        <v>67597.3</v>
      </c>
      <c r="I53" s="403"/>
      <c r="K53" s="65" t="s">
        <v>224</v>
      </c>
      <c r="L53" s="510">
        <v>58067.360000000001</v>
      </c>
      <c r="M53" s="510">
        <v>19745.61</v>
      </c>
      <c r="N53" s="510" t="s">
        <v>662</v>
      </c>
      <c r="O53" s="510" t="s">
        <v>662</v>
      </c>
      <c r="P53" s="510" t="s">
        <v>662</v>
      </c>
      <c r="Q53" s="12"/>
    </row>
    <row r="54" spans="1:17" ht="12.75" customHeight="1">
      <c r="A54" s="234" t="s">
        <v>191</v>
      </c>
      <c r="B54" s="403">
        <v>288667</v>
      </c>
      <c r="C54" s="403"/>
      <c r="D54" s="403">
        <v>59762</v>
      </c>
      <c r="E54" s="403">
        <v>32880</v>
      </c>
      <c r="F54" s="403"/>
      <c r="G54" s="403">
        <v>29513</v>
      </c>
      <c r="H54" s="604">
        <f t="shared" si="0"/>
        <v>410822</v>
      </c>
      <c r="I54" s="403"/>
      <c r="K54" s="68" t="s">
        <v>225</v>
      </c>
      <c r="L54" s="181" t="s">
        <v>662</v>
      </c>
      <c r="M54" s="181" t="s">
        <v>662</v>
      </c>
      <c r="N54" s="181">
        <v>3445.73</v>
      </c>
      <c r="O54" s="181">
        <v>5144.5</v>
      </c>
      <c r="P54" s="57" t="s">
        <v>662</v>
      </c>
      <c r="Q54" s="12"/>
    </row>
    <row r="55" spans="1:17" ht="12.75" customHeight="1">
      <c r="A55" s="175" t="s">
        <v>541</v>
      </c>
      <c r="B55" s="403">
        <v>53993</v>
      </c>
      <c r="C55" s="403"/>
      <c r="D55" s="403">
        <v>5260</v>
      </c>
      <c r="E55" s="403">
        <v>4194</v>
      </c>
      <c r="F55" s="403"/>
      <c r="G55" s="403"/>
      <c r="H55" s="604">
        <f t="shared" si="0"/>
        <v>63447</v>
      </c>
      <c r="I55" s="403"/>
      <c r="K55" s="68" t="s">
        <v>226</v>
      </c>
      <c r="L55" s="181" t="s">
        <v>662</v>
      </c>
      <c r="M55" s="181" t="s">
        <v>662</v>
      </c>
      <c r="N55" s="181">
        <v>1970.23</v>
      </c>
      <c r="O55" s="181">
        <v>2159.77</v>
      </c>
      <c r="P55" s="57" t="s">
        <v>662</v>
      </c>
      <c r="Q55" s="12"/>
    </row>
    <row r="56" spans="1:17" ht="12.75" customHeight="1">
      <c r="A56" s="175"/>
      <c r="B56" s="403"/>
      <c r="C56" s="403"/>
      <c r="D56" s="403"/>
      <c r="E56" s="403"/>
      <c r="F56" s="403"/>
      <c r="G56" s="403"/>
      <c r="H56" s="403"/>
      <c r="K56" s="68" t="s">
        <v>227</v>
      </c>
      <c r="L56" s="181" t="s">
        <v>662</v>
      </c>
      <c r="M56" s="181" t="s">
        <v>662</v>
      </c>
      <c r="N56" s="181">
        <v>2420.4</v>
      </c>
      <c r="O56" s="181" t="s">
        <v>662</v>
      </c>
      <c r="P56" s="57" t="s">
        <v>662</v>
      </c>
      <c r="Q56" s="12"/>
    </row>
    <row r="57" spans="1:17" ht="13.35" customHeight="1">
      <c r="A57" s="234" t="s">
        <v>556</v>
      </c>
      <c r="K57" s="68" t="s">
        <v>228</v>
      </c>
      <c r="L57" s="181">
        <v>7328.72</v>
      </c>
      <c r="M57" s="181">
        <v>841.48</v>
      </c>
      <c r="N57" s="181">
        <v>2370.5</v>
      </c>
      <c r="O57" s="181" t="s">
        <v>662</v>
      </c>
      <c r="P57" s="57" t="s">
        <v>662</v>
      </c>
      <c r="Q57" s="12"/>
    </row>
    <row r="58" spans="1:17" ht="13.35" customHeight="1">
      <c r="A58" s="397" t="s">
        <v>669</v>
      </c>
      <c r="K58" s="65" t="s">
        <v>407</v>
      </c>
      <c r="L58" s="124">
        <f>SUM(L53:L57)</f>
        <v>65396.08</v>
      </c>
      <c r="M58" s="124">
        <f>SUM(M53:M57)</f>
        <v>20587.09</v>
      </c>
      <c r="N58" s="124">
        <f>SUM(N53:N57)</f>
        <v>10206.86</v>
      </c>
      <c r="O58" s="124">
        <f>SUM(O53:O57)</f>
        <v>7304.27</v>
      </c>
      <c r="P58" s="555">
        <f>SUM(P53:P57)</f>
        <v>0</v>
      </c>
      <c r="Q58" s="12"/>
    </row>
    <row r="59" spans="1:17" ht="10.5" customHeight="1">
      <c r="K59" s="66"/>
      <c r="L59" s="181"/>
      <c r="M59" s="181"/>
      <c r="N59" s="181"/>
      <c r="O59" s="181"/>
      <c r="P59" s="558"/>
      <c r="Q59" s="607">
        <f>SUM(L58:P58)</f>
        <v>103494.3</v>
      </c>
    </row>
    <row r="60" spans="1:17" ht="13.5" customHeight="1">
      <c r="K60" s="544" t="s">
        <v>686</v>
      </c>
      <c r="L60" s="605">
        <v>78021.2</v>
      </c>
      <c r="M60" s="605" t="s">
        <v>662</v>
      </c>
      <c r="N60" s="605" t="s">
        <v>662</v>
      </c>
      <c r="O60" s="605" t="s">
        <v>662</v>
      </c>
      <c r="P60" s="560" t="s">
        <v>662</v>
      </c>
      <c r="Q60" s="12"/>
    </row>
    <row r="61" spans="1:17" ht="13.5" customHeight="1">
      <c r="K61" s="590" t="s">
        <v>229</v>
      </c>
      <c r="L61" s="182" t="s">
        <v>662</v>
      </c>
      <c r="M61" s="182" t="s">
        <v>662</v>
      </c>
      <c r="N61" s="182" t="s">
        <v>662</v>
      </c>
      <c r="O61" s="182" t="s">
        <v>662</v>
      </c>
      <c r="P61" s="182" t="s">
        <v>662</v>
      </c>
      <c r="Q61" s="12"/>
    </row>
    <row r="62" spans="1:17" ht="13.5" customHeight="1">
      <c r="K62" s="68" t="s">
        <v>230</v>
      </c>
      <c r="L62" s="182" t="s">
        <v>662</v>
      </c>
      <c r="M62" s="182" t="s">
        <v>662</v>
      </c>
      <c r="N62" s="182" t="s">
        <v>662</v>
      </c>
      <c r="O62" s="182" t="s">
        <v>662</v>
      </c>
      <c r="P62" s="182" t="s">
        <v>662</v>
      </c>
      <c r="Q62" s="12"/>
    </row>
    <row r="63" spans="1:17" ht="13.5" customHeight="1">
      <c r="K63" s="642" t="s">
        <v>176</v>
      </c>
      <c r="L63" s="182" t="s">
        <v>662</v>
      </c>
      <c r="M63" s="182" t="s">
        <v>662</v>
      </c>
      <c r="N63" s="182">
        <v>93.66</v>
      </c>
      <c r="O63" s="182">
        <v>161.53</v>
      </c>
      <c r="P63" s="703"/>
      <c r="Q63" s="12"/>
    </row>
    <row r="64" spans="1:17" ht="13.5" customHeight="1">
      <c r="K64" s="68" t="s">
        <v>231</v>
      </c>
      <c r="L64" s="181" t="s">
        <v>662</v>
      </c>
      <c r="M64" s="181" t="s">
        <v>662</v>
      </c>
      <c r="N64" s="181" t="s">
        <v>662</v>
      </c>
      <c r="O64" s="181">
        <v>8827</v>
      </c>
      <c r="P64" s="181" t="s">
        <v>662</v>
      </c>
      <c r="Q64" s="12"/>
    </row>
    <row r="65" spans="11:17" ht="13.5" customHeight="1">
      <c r="K65" s="65" t="s">
        <v>407</v>
      </c>
      <c r="L65" s="124">
        <f>SUM(L60:L64)</f>
        <v>78021.2</v>
      </c>
      <c r="M65" s="124">
        <f>SUM(M60:M64)</f>
        <v>0</v>
      </c>
      <c r="N65" s="124">
        <f>SUM(N60:N64)</f>
        <v>93.66</v>
      </c>
      <c r="O65" s="124">
        <f>SUM(O60:O64)</f>
        <v>8988.5300000000007</v>
      </c>
      <c r="P65" s="555">
        <f>SUM(P60:P64)</f>
        <v>0</v>
      </c>
      <c r="Q65" s="12"/>
    </row>
    <row r="66" spans="11:17" ht="13.5" customHeight="1">
      <c r="K66" s="65"/>
      <c r="L66" s="124"/>
      <c r="M66" s="124"/>
      <c r="N66" s="124"/>
      <c r="O66" s="124"/>
      <c r="P66" s="555"/>
      <c r="Q66" s="607">
        <f>SUM(L65:P65)</f>
        <v>87103.39</v>
      </c>
    </row>
    <row r="67" spans="11:17" ht="13.5" customHeight="1">
      <c r="K67" s="65" t="s">
        <v>557</v>
      </c>
      <c r="L67" s="124"/>
      <c r="M67" s="124"/>
      <c r="N67" s="124"/>
      <c r="O67" s="124"/>
      <c r="P67" s="555"/>
      <c r="Q67" s="607"/>
    </row>
    <row r="68" spans="11:17" ht="13.5" customHeight="1">
      <c r="K68" s="68" t="s">
        <v>5</v>
      </c>
      <c r="L68" s="181">
        <v>70994</v>
      </c>
      <c r="M68" s="181">
        <v>35157</v>
      </c>
      <c r="N68" s="181">
        <v>14602</v>
      </c>
      <c r="O68" s="181" t="s">
        <v>662</v>
      </c>
      <c r="P68" s="181">
        <v>125650</v>
      </c>
      <c r="Q68" s="607"/>
    </row>
    <row r="69" spans="11:17" ht="13.5" customHeight="1">
      <c r="K69" s="68" t="s">
        <v>183</v>
      </c>
      <c r="L69" s="181">
        <v>18617</v>
      </c>
      <c r="M69" s="181">
        <v>2871</v>
      </c>
      <c r="N69" s="181">
        <v>1597</v>
      </c>
      <c r="O69" s="181" t="s">
        <v>662</v>
      </c>
      <c r="P69" s="181" t="s">
        <v>662</v>
      </c>
      <c r="Q69" s="607"/>
    </row>
    <row r="70" spans="11:17" ht="13.5" customHeight="1">
      <c r="K70" s="65" t="s">
        <v>407</v>
      </c>
      <c r="L70" s="124">
        <f>SUM(L68:L69)</f>
        <v>89611</v>
      </c>
      <c r="M70" s="124">
        <f>SUM(M68:M69)</f>
        <v>38028</v>
      </c>
      <c r="N70" s="124">
        <f>SUM(N68:N69)</f>
        <v>16199</v>
      </c>
      <c r="O70" s="124">
        <f>SUM(O68:O69)</f>
        <v>0</v>
      </c>
      <c r="P70" s="124">
        <f>SUM(P68:P69)</f>
        <v>125650</v>
      </c>
      <c r="Q70" s="607"/>
    </row>
    <row r="71" spans="11:17" ht="13.5" customHeight="1">
      <c r="K71" s="66"/>
      <c r="L71" s="181"/>
      <c r="M71" s="181"/>
      <c r="N71" s="181"/>
      <c r="O71" s="181"/>
      <c r="P71" s="558"/>
      <c r="Q71" s="607">
        <f>SUM(L70:P70)</f>
        <v>269488</v>
      </c>
    </row>
    <row r="72" spans="11:17" ht="13.5" customHeight="1">
      <c r="K72" s="65" t="s">
        <v>232</v>
      </c>
      <c r="L72" s="510">
        <v>783195</v>
      </c>
      <c r="M72" s="510" t="s">
        <v>662</v>
      </c>
      <c r="N72" s="510">
        <v>35620</v>
      </c>
      <c r="O72" s="510" t="s">
        <v>662</v>
      </c>
      <c r="P72" s="560">
        <v>44985</v>
      </c>
      <c r="Q72" s="12"/>
    </row>
    <row r="73" spans="11:17" ht="13.5" customHeight="1">
      <c r="K73" s="68" t="s">
        <v>233</v>
      </c>
      <c r="L73" s="181" t="s">
        <v>662</v>
      </c>
      <c r="M73" s="181" t="s">
        <v>662</v>
      </c>
      <c r="N73" s="181" t="s">
        <v>662</v>
      </c>
      <c r="O73" s="181" t="s">
        <v>662</v>
      </c>
      <c r="P73" s="181" t="s">
        <v>662</v>
      </c>
      <c r="Q73" s="12"/>
    </row>
    <row r="74" spans="11:17" ht="13.5" customHeight="1">
      <c r="K74" s="68" t="s">
        <v>234</v>
      </c>
      <c r="L74" s="181" t="s">
        <v>662</v>
      </c>
      <c r="M74" s="181" t="s">
        <v>662</v>
      </c>
      <c r="N74" s="181" t="s">
        <v>662</v>
      </c>
      <c r="O74" s="181" t="s">
        <v>662</v>
      </c>
      <c r="P74" s="703" t="s">
        <v>662</v>
      </c>
      <c r="Q74" s="12"/>
    </row>
    <row r="75" spans="11:17" ht="13.5" customHeight="1">
      <c r="K75" s="68" t="s">
        <v>235</v>
      </c>
      <c r="L75" s="181" t="s">
        <v>662</v>
      </c>
      <c r="M75" s="181" t="s">
        <v>662</v>
      </c>
      <c r="N75" s="181" t="s">
        <v>662</v>
      </c>
      <c r="O75" s="181" t="s">
        <v>662</v>
      </c>
      <c r="P75" s="181" t="s">
        <v>662</v>
      </c>
      <c r="Q75" s="12"/>
    </row>
    <row r="76" spans="11:17" ht="13.5" customHeight="1">
      <c r="K76" s="68" t="s">
        <v>236</v>
      </c>
      <c r="L76" s="181" t="s">
        <v>662</v>
      </c>
      <c r="M76" s="181" t="s">
        <v>662</v>
      </c>
      <c r="N76" s="181" t="s">
        <v>662</v>
      </c>
      <c r="O76" s="181" t="s">
        <v>662</v>
      </c>
      <c r="P76" s="558">
        <v>9998</v>
      </c>
      <c r="Q76" s="12"/>
    </row>
    <row r="77" spans="11:17" ht="13.5" customHeight="1">
      <c r="K77" s="65" t="s">
        <v>407</v>
      </c>
      <c r="L77" s="124">
        <f>SUM(L72:L76)</f>
        <v>783195</v>
      </c>
      <c r="M77" s="124">
        <f>SUM(M72:M76)</f>
        <v>0</v>
      </c>
      <c r="N77" s="124">
        <f>SUM(N72:N76)</f>
        <v>35620</v>
      </c>
      <c r="O77" s="124">
        <f>SUM(O72:O76)</f>
        <v>0</v>
      </c>
      <c r="P77" s="555">
        <f>SUM(P72:P76)</f>
        <v>54983</v>
      </c>
      <c r="Q77" s="12"/>
    </row>
    <row r="78" spans="11:17" ht="13.5" customHeight="1">
      <c r="K78" s="66"/>
      <c r="L78" s="181"/>
      <c r="M78" s="181"/>
      <c r="N78" s="181"/>
      <c r="O78" s="181"/>
      <c r="P78" s="558"/>
      <c r="Q78" s="607">
        <f>SUM(L77:P77)</f>
        <v>873798</v>
      </c>
    </row>
    <row r="79" spans="11:17" ht="13.5" customHeight="1">
      <c r="K79" s="65" t="s">
        <v>137</v>
      </c>
      <c r="L79" s="510">
        <v>87625.46</v>
      </c>
      <c r="M79" s="510" t="s">
        <v>662</v>
      </c>
      <c r="N79" s="510">
        <v>7631.13</v>
      </c>
      <c r="O79" s="510">
        <v>869.14</v>
      </c>
      <c r="P79" s="560">
        <v>1540</v>
      </c>
      <c r="Q79" s="12"/>
    </row>
    <row r="80" spans="11:17" ht="13.5" customHeight="1">
      <c r="K80" s="68" t="s">
        <v>205</v>
      </c>
      <c r="L80" s="181" t="s">
        <v>662</v>
      </c>
      <c r="M80" s="181" t="s">
        <v>662</v>
      </c>
      <c r="N80" s="181" t="s">
        <v>662</v>
      </c>
      <c r="O80" s="181" t="s">
        <v>662</v>
      </c>
      <c r="P80" s="181" t="s">
        <v>662</v>
      </c>
      <c r="Q80" s="12"/>
    </row>
    <row r="81" spans="11:17" ht="13.5" customHeight="1">
      <c r="K81" s="68" t="s">
        <v>237</v>
      </c>
      <c r="L81" s="181" t="s">
        <v>662</v>
      </c>
      <c r="M81" s="181" t="s">
        <v>662</v>
      </c>
      <c r="N81" s="181" t="s">
        <v>662</v>
      </c>
      <c r="O81" s="181" t="s">
        <v>662</v>
      </c>
      <c r="P81" s="181" t="s">
        <v>662</v>
      </c>
      <c r="Q81" s="12"/>
    </row>
    <row r="82" spans="11:17" ht="13.5" customHeight="1">
      <c r="K82" s="65" t="s">
        <v>407</v>
      </c>
      <c r="L82" s="124">
        <f>SUM(L79:L81)</f>
        <v>87625.46</v>
      </c>
      <c r="M82" s="124">
        <f>SUM(M79:M81)</f>
        <v>0</v>
      </c>
      <c r="N82" s="124">
        <f>SUM(N79:N81)</f>
        <v>7631.13</v>
      </c>
      <c r="O82" s="124">
        <f>SUM(O79:O81)</f>
        <v>869.14</v>
      </c>
      <c r="P82" s="555">
        <f>SUM(P79:P81)</f>
        <v>1540</v>
      </c>
      <c r="Q82" s="12"/>
    </row>
    <row r="83" spans="11:17" ht="13.5" customHeight="1">
      <c r="K83" s="66"/>
      <c r="L83" s="181"/>
      <c r="M83" s="181"/>
      <c r="N83" s="181"/>
      <c r="O83" s="181"/>
      <c r="P83" s="558"/>
      <c r="Q83" s="607">
        <f>SUM(L82:P82)</f>
        <v>97665.73000000001</v>
      </c>
    </row>
    <row r="84" spans="11:17" ht="13.5" customHeight="1">
      <c r="K84" s="65" t="s">
        <v>238</v>
      </c>
      <c r="L84" s="605">
        <v>347480</v>
      </c>
      <c r="M84" s="605" t="s">
        <v>662</v>
      </c>
      <c r="N84" s="510">
        <v>22824</v>
      </c>
      <c r="O84" s="510">
        <v>70800</v>
      </c>
      <c r="P84" s="560">
        <v>24687</v>
      </c>
      <c r="Q84" s="607"/>
    </row>
    <row r="85" spans="11:17" ht="13.5" customHeight="1">
      <c r="K85" s="68" t="s">
        <v>239</v>
      </c>
      <c r="L85" s="181" t="s">
        <v>662</v>
      </c>
      <c r="M85" s="181" t="s">
        <v>662</v>
      </c>
      <c r="N85" s="181" t="s">
        <v>662</v>
      </c>
      <c r="O85" s="181" t="s">
        <v>662</v>
      </c>
      <c r="P85" s="181" t="s">
        <v>662</v>
      </c>
      <c r="Q85" s="12"/>
    </row>
    <row r="86" spans="11:17" ht="13.5" customHeight="1">
      <c r="K86" s="68" t="s">
        <v>240</v>
      </c>
      <c r="L86" s="181" t="s">
        <v>662</v>
      </c>
      <c r="M86" s="181" t="s">
        <v>662</v>
      </c>
      <c r="N86" s="181" t="s">
        <v>662</v>
      </c>
      <c r="O86" s="181" t="s">
        <v>662</v>
      </c>
      <c r="P86" s="181" t="s">
        <v>662</v>
      </c>
      <c r="Q86" s="12"/>
    </row>
    <row r="87" spans="11:17" ht="13.5" customHeight="1">
      <c r="K87" s="68" t="s">
        <v>241</v>
      </c>
      <c r="L87" s="181">
        <v>2451</v>
      </c>
      <c r="M87" s="181" t="s">
        <v>662</v>
      </c>
      <c r="N87" s="181">
        <v>488</v>
      </c>
      <c r="O87" s="181" t="s">
        <v>662</v>
      </c>
      <c r="P87" s="703" t="s">
        <v>662</v>
      </c>
      <c r="Q87" s="12"/>
    </row>
    <row r="88" spans="11:17" ht="13.5" customHeight="1">
      <c r="K88" s="68" t="s">
        <v>242</v>
      </c>
      <c r="L88" s="181" t="s">
        <v>662</v>
      </c>
      <c r="M88" s="181" t="s">
        <v>662</v>
      </c>
      <c r="N88" s="181" t="s">
        <v>662</v>
      </c>
      <c r="O88" s="181" t="s">
        <v>662</v>
      </c>
      <c r="P88" s="181" t="s">
        <v>662</v>
      </c>
      <c r="Q88" s="12"/>
    </row>
    <row r="89" spans="11:17" ht="13.5" customHeight="1">
      <c r="K89" s="68" t="s">
        <v>243</v>
      </c>
      <c r="L89" s="181">
        <v>958.48</v>
      </c>
      <c r="M89" s="181">
        <v>2433.0300000000002</v>
      </c>
      <c r="N89" s="181">
        <v>649.71</v>
      </c>
      <c r="O89" s="181" t="s">
        <v>662</v>
      </c>
      <c r="P89" s="703" t="s">
        <v>662</v>
      </c>
      <c r="Q89" s="12"/>
    </row>
    <row r="90" spans="11:17" ht="13.5" customHeight="1">
      <c r="K90" s="68" t="s">
        <v>244</v>
      </c>
      <c r="L90" s="181" t="s">
        <v>662</v>
      </c>
      <c r="M90" s="181" t="s">
        <v>662</v>
      </c>
      <c r="N90" s="181" t="s">
        <v>662</v>
      </c>
      <c r="O90" s="181" t="s">
        <v>662</v>
      </c>
      <c r="P90" s="181" t="s">
        <v>662</v>
      </c>
      <c r="Q90" s="12"/>
    </row>
    <row r="91" spans="11:17" ht="13.5" customHeight="1">
      <c r="K91" s="68" t="s">
        <v>245</v>
      </c>
      <c r="L91" s="181" t="s">
        <v>662</v>
      </c>
      <c r="M91" s="181" t="s">
        <v>662</v>
      </c>
      <c r="N91" s="181">
        <v>643.29999999999995</v>
      </c>
      <c r="O91" s="181">
        <v>1974.02</v>
      </c>
      <c r="P91" s="703" t="s">
        <v>662</v>
      </c>
      <c r="Q91" s="12"/>
    </row>
    <row r="92" spans="11:17" ht="13.5" customHeight="1">
      <c r="K92" s="68" t="s">
        <v>246</v>
      </c>
      <c r="L92" s="181">
        <v>381.25</v>
      </c>
      <c r="M92" s="181" t="s">
        <v>662</v>
      </c>
      <c r="N92" s="181" t="s">
        <v>662</v>
      </c>
      <c r="O92" s="181" t="s">
        <v>662</v>
      </c>
      <c r="P92" s="703" t="s">
        <v>662</v>
      </c>
      <c r="Q92" s="12"/>
    </row>
    <row r="93" spans="11:17" ht="13.5" customHeight="1">
      <c r="K93" s="65" t="s">
        <v>407</v>
      </c>
      <c r="L93" s="124">
        <f>SUM(L84:L92)</f>
        <v>351270.73</v>
      </c>
      <c r="M93" s="124">
        <f>SUM(M84:M92)</f>
        <v>2433.0300000000002</v>
      </c>
      <c r="N93" s="124">
        <f>SUM(N84:N92)</f>
        <v>24605.01</v>
      </c>
      <c r="O93" s="124">
        <f>SUM(O84:O92)</f>
        <v>72774.02</v>
      </c>
      <c r="P93" s="555">
        <f>SUM(P84:P92)</f>
        <v>24687</v>
      </c>
      <c r="Q93" s="12"/>
    </row>
    <row r="94" spans="11:17" ht="13.5" customHeight="1">
      <c r="K94" s="66"/>
      <c r="L94" s="181"/>
      <c r="M94" s="181"/>
      <c r="N94" s="181"/>
      <c r="O94" s="181"/>
      <c r="P94" s="558"/>
      <c r="Q94" s="607">
        <f>SUM(L93:P93)</f>
        <v>475769.79000000004</v>
      </c>
    </row>
    <row r="95" spans="11:17" ht="13.5" customHeight="1">
      <c r="K95" s="65" t="s">
        <v>206</v>
      </c>
      <c r="L95" s="510">
        <v>40413.57</v>
      </c>
      <c r="M95" s="510">
        <v>19409.990000000002</v>
      </c>
      <c r="N95" s="510">
        <v>1055.7</v>
      </c>
      <c r="O95" s="510" t="s">
        <v>662</v>
      </c>
      <c r="P95" s="560" t="s">
        <v>662</v>
      </c>
      <c r="Q95" s="12"/>
    </row>
    <row r="96" spans="11:17" ht="13.5" customHeight="1">
      <c r="K96" s="68" t="s">
        <v>247</v>
      </c>
      <c r="L96" s="181" t="s">
        <v>662</v>
      </c>
      <c r="M96" s="181" t="s">
        <v>662</v>
      </c>
      <c r="N96" s="181">
        <v>114</v>
      </c>
      <c r="O96" s="181" t="s">
        <v>662</v>
      </c>
      <c r="P96" s="181" t="s">
        <v>662</v>
      </c>
      <c r="Q96" s="12"/>
    </row>
    <row r="97" spans="11:17" ht="13.5" customHeight="1">
      <c r="K97" s="68" t="s">
        <v>248</v>
      </c>
      <c r="L97" s="181" t="s">
        <v>662</v>
      </c>
      <c r="M97" s="181" t="s">
        <v>662</v>
      </c>
      <c r="N97" s="181">
        <v>557.25</v>
      </c>
      <c r="O97" s="181" t="s">
        <v>662</v>
      </c>
      <c r="P97" s="703" t="s">
        <v>662</v>
      </c>
      <c r="Q97" s="12"/>
    </row>
    <row r="98" spans="11:17" ht="13.5" customHeight="1">
      <c r="K98" s="590" t="s">
        <v>249</v>
      </c>
      <c r="L98" s="182" t="s">
        <v>662</v>
      </c>
      <c r="M98" s="182" t="s">
        <v>662</v>
      </c>
      <c r="N98" s="182">
        <v>98.03</v>
      </c>
      <c r="O98" s="182">
        <v>5083</v>
      </c>
      <c r="P98" s="703" t="s">
        <v>662</v>
      </c>
      <c r="Q98" s="12"/>
    </row>
    <row r="99" spans="11:17" ht="13.5" customHeight="1">
      <c r="K99" s="65" t="s">
        <v>407</v>
      </c>
      <c r="L99" s="124">
        <f>SUM(L95:L98)</f>
        <v>40413.57</v>
      </c>
      <c r="M99" s="124">
        <f>SUM(M95:M98)</f>
        <v>19409.990000000002</v>
      </c>
      <c r="N99" s="124">
        <f>SUM(N95:N98)</f>
        <v>1824.98</v>
      </c>
      <c r="O99" s="124">
        <f>SUM(O95:O98)</f>
        <v>5083</v>
      </c>
      <c r="P99" s="555">
        <f>SUM(P95:P98)</f>
        <v>0</v>
      </c>
      <c r="Q99" s="12"/>
    </row>
    <row r="100" spans="11:17" ht="13.5" customHeight="1">
      <c r="K100" s="66"/>
      <c r="L100" s="181"/>
      <c r="M100" s="181"/>
      <c r="N100" s="181"/>
      <c r="O100" s="181"/>
      <c r="P100" s="558"/>
      <c r="Q100" s="607">
        <f>SUM(L99:P99)</f>
        <v>66731.540000000008</v>
      </c>
    </row>
    <row r="101" spans="11:17" ht="13.5" customHeight="1">
      <c r="K101" s="65" t="s">
        <v>250</v>
      </c>
      <c r="L101" s="510">
        <v>205065</v>
      </c>
      <c r="M101" s="510">
        <v>25122</v>
      </c>
      <c r="N101" s="510">
        <v>16932</v>
      </c>
      <c r="O101" s="510">
        <v>10345</v>
      </c>
      <c r="P101" s="558">
        <v>18826</v>
      </c>
      <c r="Q101" s="12"/>
    </row>
    <row r="102" spans="11:17" ht="13.5" customHeight="1">
      <c r="K102" s="68" t="s">
        <v>177</v>
      </c>
      <c r="L102" s="181" t="s">
        <v>662</v>
      </c>
      <c r="M102" s="181" t="s">
        <v>662</v>
      </c>
      <c r="N102" s="181" t="s">
        <v>662</v>
      </c>
      <c r="O102" s="181" t="s">
        <v>662</v>
      </c>
      <c r="P102" s="181" t="s">
        <v>662</v>
      </c>
      <c r="Q102" s="12"/>
    </row>
    <row r="103" spans="11:17" ht="13.5" customHeight="1">
      <c r="K103" s="68" t="s">
        <v>178</v>
      </c>
      <c r="L103" s="181" t="s">
        <v>662</v>
      </c>
      <c r="M103" s="181" t="s">
        <v>662</v>
      </c>
      <c r="N103" s="181" t="s">
        <v>662</v>
      </c>
      <c r="O103" s="181" t="s">
        <v>662</v>
      </c>
      <c r="P103" s="181" t="s">
        <v>662</v>
      </c>
      <c r="Q103" s="12"/>
    </row>
    <row r="104" spans="11:17" ht="13.5" customHeight="1">
      <c r="K104" s="68" t="s">
        <v>179</v>
      </c>
      <c r="L104" s="181" t="s">
        <v>662</v>
      </c>
      <c r="M104" s="181" t="s">
        <v>662</v>
      </c>
      <c r="N104" s="181" t="s">
        <v>662</v>
      </c>
      <c r="O104" s="181" t="s">
        <v>662</v>
      </c>
      <c r="P104" s="181" t="s">
        <v>662</v>
      </c>
      <c r="Q104" s="12"/>
    </row>
    <row r="105" spans="11:17" ht="13.5" customHeight="1">
      <c r="K105" s="14" t="s">
        <v>407</v>
      </c>
      <c r="L105" s="124">
        <f>SUM(L101:L104)</f>
        <v>205065</v>
      </c>
      <c r="M105" s="124">
        <f>SUM(M101:M104)</f>
        <v>25122</v>
      </c>
      <c r="N105" s="124">
        <f>SUM(N101:N104)</f>
        <v>16932</v>
      </c>
      <c r="O105" s="124">
        <f>SUM(O101:O104)</f>
        <v>10345</v>
      </c>
      <c r="P105" s="555">
        <f>SUM(P101:P104)</f>
        <v>18826</v>
      </c>
      <c r="Q105" s="12"/>
    </row>
    <row r="106" spans="11:17" ht="13.5" customHeight="1">
      <c r="L106" s="181"/>
      <c r="M106" s="181"/>
      <c r="N106" s="181"/>
      <c r="O106" s="181"/>
      <c r="P106" s="551"/>
      <c r="Q106" s="607">
        <f>SUM(L105:P105)</f>
        <v>276290</v>
      </c>
    </row>
    <row r="107" spans="11:17" ht="13.5" customHeight="1">
      <c r="K107" s="544" t="s">
        <v>682</v>
      </c>
      <c r="L107" s="605"/>
      <c r="M107" s="605"/>
      <c r="N107" s="605"/>
      <c r="O107" s="605"/>
      <c r="P107" s="606"/>
      <c r="Q107" s="12"/>
    </row>
    <row r="108" spans="11:17" ht="13.5" customHeight="1">
      <c r="K108" s="68" t="s">
        <v>251</v>
      </c>
      <c r="L108" s="181">
        <v>131441</v>
      </c>
      <c r="M108" s="181" t="s">
        <v>662</v>
      </c>
      <c r="N108" s="181">
        <v>1455</v>
      </c>
      <c r="O108" s="181">
        <v>6371</v>
      </c>
      <c r="P108" s="181">
        <v>6490</v>
      </c>
      <c r="Q108" s="12"/>
    </row>
    <row r="109" spans="11:17" ht="13.5" customHeight="1">
      <c r="K109" s="68" t="s">
        <v>181</v>
      </c>
      <c r="L109" s="181" t="s">
        <v>662</v>
      </c>
      <c r="M109" s="181" t="s">
        <v>662</v>
      </c>
      <c r="N109" s="181">
        <v>4372</v>
      </c>
      <c r="O109" s="181">
        <v>1205</v>
      </c>
      <c r="P109" s="181" t="s">
        <v>662</v>
      </c>
      <c r="Q109" s="12"/>
    </row>
    <row r="110" spans="11:17" ht="13.5" customHeight="1">
      <c r="K110" s="51" t="s">
        <v>407</v>
      </c>
      <c r="L110" s="124">
        <f>SUM(L107:L109)</f>
        <v>131441</v>
      </c>
      <c r="M110" s="124">
        <f>SUM(M107:M109)</f>
        <v>0</v>
      </c>
      <c r="N110" s="124">
        <f>SUM(N107:N109)</f>
        <v>5827</v>
      </c>
      <c r="O110" s="124">
        <f>SUM(O107:O109)</f>
        <v>7576</v>
      </c>
      <c r="P110" s="555">
        <f>SUM(P107:P109)</f>
        <v>6490</v>
      </c>
      <c r="Q110" s="12"/>
    </row>
    <row r="111" spans="11:17" ht="13.5" customHeight="1">
      <c r="K111" s="22"/>
      <c r="L111" s="182"/>
      <c r="M111" s="182"/>
      <c r="N111" s="182"/>
      <c r="O111" s="182"/>
      <c r="P111" s="587"/>
      <c r="Q111" s="607">
        <f>SUM(L110:P110)</f>
        <v>151334</v>
      </c>
    </row>
    <row r="112" spans="11:17" ht="13.5" customHeight="1">
      <c r="K112" s="544" t="s">
        <v>252</v>
      </c>
      <c r="L112" s="605">
        <v>86948.55</v>
      </c>
      <c r="M112" s="605">
        <v>58234.78</v>
      </c>
      <c r="N112" s="605">
        <v>19880.27</v>
      </c>
      <c r="O112" s="605" t="s">
        <v>662</v>
      </c>
      <c r="P112" s="606">
        <v>3502</v>
      </c>
      <c r="Q112" s="12"/>
    </row>
    <row r="113" spans="11:17" ht="13.5" customHeight="1">
      <c r="K113" s="65" t="s">
        <v>253</v>
      </c>
      <c r="L113" s="510"/>
      <c r="M113" s="510"/>
      <c r="N113" s="510"/>
      <c r="O113" s="510"/>
      <c r="P113" s="551"/>
      <c r="Q113" s="12"/>
    </row>
    <row r="114" spans="11:17" ht="13.5" customHeight="1">
      <c r="K114" s="590" t="s">
        <v>256</v>
      </c>
      <c r="L114" s="182" t="s">
        <v>662</v>
      </c>
      <c r="M114" s="182" t="s">
        <v>662</v>
      </c>
      <c r="N114" s="182" t="s">
        <v>662</v>
      </c>
      <c r="O114" s="182" t="s">
        <v>662</v>
      </c>
      <c r="P114" s="182" t="s">
        <v>662</v>
      </c>
      <c r="Q114" s="12"/>
    </row>
    <row r="115" spans="11:17" ht="13.5" customHeight="1">
      <c r="K115" s="590" t="s">
        <v>254</v>
      </c>
      <c r="L115" s="182">
        <v>2926.01</v>
      </c>
      <c r="M115" s="182">
        <v>2461.8200000000002</v>
      </c>
      <c r="N115" s="182" t="s">
        <v>662</v>
      </c>
      <c r="O115" s="182" t="s">
        <v>662</v>
      </c>
      <c r="P115" s="182" t="s">
        <v>662</v>
      </c>
      <c r="Q115" s="12"/>
    </row>
    <row r="116" spans="11:17" ht="13.5" customHeight="1">
      <c r="K116" s="68" t="s">
        <v>180</v>
      </c>
      <c r="L116" s="181" t="s">
        <v>662</v>
      </c>
      <c r="M116" s="181" t="s">
        <v>662</v>
      </c>
      <c r="N116" s="181" t="s">
        <v>662</v>
      </c>
      <c r="O116" s="181">
        <v>262</v>
      </c>
      <c r="P116" s="251" t="s">
        <v>662</v>
      </c>
      <c r="Q116" s="12"/>
    </row>
    <row r="117" spans="11:17" ht="13.5" customHeight="1">
      <c r="K117" s="68" t="s">
        <v>255</v>
      </c>
      <c r="L117" s="181" t="s">
        <v>662</v>
      </c>
      <c r="M117" s="181" t="s">
        <v>662</v>
      </c>
      <c r="N117" s="181" t="s">
        <v>662</v>
      </c>
      <c r="O117" s="181" t="s">
        <v>662</v>
      </c>
      <c r="P117" s="181" t="s">
        <v>662</v>
      </c>
      <c r="Q117" s="12"/>
    </row>
    <row r="118" spans="11:17" ht="13.5" customHeight="1">
      <c r="K118" s="68" t="s">
        <v>257</v>
      </c>
      <c r="L118" s="181"/>
      <c r="M118" s="181"/>
      <c r="N118" s="181"/>
      <c r="O118" s="181"/>
      <c r="P118" s="551"/>
      <c r="Q118" s="12"/>
    </row>
    <row r="119" spans="11:17" ht="13.5" customHeight="1">
      <c r="K119" s="68" t="s">
        <v>258</v>
      </c>
      <c r="L119" s="181"/>
      <c r="M119" s="181"/>
      <c r="N119" s="181"/>
      <c r="O119" s="181"/>
      <c r="P119" s="551"/>
      <c r="Q119" s="12"/>
    </row>
    <row r="120" spans="11:17" ht="13.5" customHeight="1">
      <c r="K120" s="68" t="s">
        <v>259</v>
      </c>
      <c r="L120" s="181"/>
      <c r="M120" s="181"/>
      <c r="N120" s="181"/>
      <c r="O120" s="181"/>
      <c r="P120" s="551"/>
      <c r="Q120" s="12"/>
    </row>
    <row r="121" spans="11:17" ht="13.5" customHeight="1">
      <c r="K121" s="65" t="s">
        <v>407</v>
      </c>
      <c r="L121" s="124">
        <f>SUM(L112:L120)</f>
        <v>89874.559999999998</v>
      </c>
      <c r="M121" s="124">
        <f>SUM(M112:M120)</f>
        <v>60696.6</v>
      </c>
      <c r="N121" s="124">
        <f>SUM(N112:N120)</f>
        <v>19880.27</v>
      </c>
      <c r="O121" s="124">
        <f>SUM(O112:O120)</f>
        <v>262</v>
      </c>
      <c r="P121" s="555">
        <f>SUM(P112:P120)</f>
        <v>3502</v>
      </c>
      <c r="Q121" s="12"/>
    </row>
    <row r="122" spans="11:17" ht="13.5" customHeight="1">
      <c r="K122" s="66"/>
      <c r="L122" s="181"/>
      <c r="M122" s="181"/>
      <c r="N122" s="181"/>
      <c r="O122" s="181"/>
      <c r="P122" s="551"/>
      <c r="Q122" s="607">
        <f>SUM(L121:P121)</f>
        <v>174215.43</v>
      </c>
    </row>
    <row r="123" spans="11:17" ht="13.5" customHeight="1">
      <c r="K123" s="65" t="s">
        <v>260</v>
      </c>
      <c r="L123" s="510">
        <v>126541.64</v>
      </c>
      <c r="M123" s="510" t="s">
        <v>662</v>
      </c>
      <c r="N123" s="510" t="s">
        <v>662</v>
      </c>
      <c r="O123" s="510" t="s">
        <v>662</v>
      </c>
      <c r="P123" s="551">
        <v>5903.92</v>
      </c>
      <c r="Q123" s="12"/>
    </row>
    <row r="124" spans="11:17" ht="13.5" customHeight="1">
      <c r="K124" s="68" t="s">
        <v>261</v>
      </c>
      <c r="L124" s="181" t="s">
        <v>662</v>
      </c>
      <c r="M124" s="181" t="s">
        <v>662</v>
      </c>
      <c r="N124" s="181" t="s">
        <v>662</v>
      </c>
      <c r="O124" s="181" t="s">
        <v>662</v>
      </c>
      <c r="P124" s="181" t="s">
        <v>662</v>
      </c>
      <c r="Q124" s="12"/>
    </row>
    <row r="125" spans="11:17" ht="13.5" customHeight="1">
      <c r="K125" s="68" t="s">
        <v>262</v>
      </c>
      <c r="L125" s="181">
        <v>21913.84</v>
      </c>
      <c r="M125" s="181">
        <v>5938</v>
      </c>
      <c r="N125" s="181">
        <v>1159.74</v>
      </c>
      <c r="O125" s="181" t="s">
        <v>662</v>
      </c>
      <c r="P125" s="251" t="s">
        <v>662</v>
      </c>
      <c r="Q125" s="12"/>
    </row>
    <row r="126" spans="11:17" ht="13.5" customHeight="1">
      <c r="K126" s="68" t="s">
        <v>263</v>
      </c>
      <c r="L126" s="181">
        <v>14334</v>
      </c>
      <c r="M126" s="181" t="s">
        <v>662</v>
      </c>
      <c r="N126" s="181" t="s">
        <v>662</v>
      </c>
      <c r="O126" s="181" t="s">
        <v>662</v>
      </c>
      <c r="P126" s="251" t="s">
        <v>662</v>
      </c>
      <c r="Q126" s="12"/>
    </row>
    <row r="127" spans="11:17" ht="13.5" customHeight="1">
      <c r="K127" s="68" t="s">
        <v>264</v>
      </c>
      <c r="L127" s="181">
        <v>5737</v>
      </c>
      <c r="M127" s="181">
        <v>5179</v>
      </c>
      <c r="N127" s="181">
        <v>670</v>
      </c>
      <c r="O127" s="181" t="s">
        <v>662</v>
      </c>
      <c r="P127" s="251" t="s">
        <v>662</v>
      </c>
      <c r="Q127" s="12"/>
    </row>
    <row r="128" spans="11:17" ht="13.5" customHeight="1">
      <c r="K128" s="68" t="s">
        <v>265</v>
      </c>
      <c r="L128" s="181">
        <v>6000</v>
      </c>
      <c r="M128" s="181" t="s">
        <v>662</v>
      </c>
      <c r="N128" s="181" t="s">
        <v>662</v>
      </c>
      <c r="O128" s="181" t="s">
        <v>662</v>
      </c>
      <c r="P128" s="251" t="s">
        <v>662</v>
      </c>
      <c r="Q128" s="12"/>
    </row>
    <row r="129" spans="11:17" ht="13.5" customHeight="1">
      <c r="K129" s="590" t="s">
        <v>266</v>
      </c>
      <c r="L129" s="182">
        <v>16130.77</v>
      </c>
      <c r="M129" s="182">
        <v>737.34</v>
      </c>
      <c r="N129" s="182">
        <v>417.18</v>
      </c>
      <c r="O129" s="182" t="s">
        <v>662</v>
      </c>
      <c r="P129" s="720" t="s">
        <v>662</v>
      </c>
      <c r="Q129" s="12"/>
    </row>
    <row r="130" spans="11:17" ht="13.5" customHeight="1">
      <c r="K130" s="65" t="s">
        <v>407</v>
      </c>
      <c r="L130" s="124">
        <f>SUM(L123:L129)</f>
        <v>190657.25</v>
      </c>
      <c r="M130" s="124">
        <f>SUM(M123:M129)</f>
        <v>11854.34</v>
      </c>
      <c r="N130" s="124">
        <f>SUM(N123:N129)</f>
        <v>2246.92</v>
      </c>
      <c r="O130" s="124">
        <f>SUM(O123:O129)</f>
        <v>0</v>
      </c>
      <c r="P130" s="555">
        <f>SUM(P123:P129)</f>
        <v>5903.92</v>
      </c>
      <c r="Q130" s="12"/>
    </row>
    <row r="131" spans="11:17" ht="13.5" customHeight="1">
      <c r="K131" s="66"/>
      <c r="L131" s="181"/>
      <c r="M131" s="181"/>
      <c r="N131" s="181"/>
      <c r="O131" s="181"/>
      <c r="P131" s="551"/>
      <c r="Q131" s="607">
        <f>SUM(L130:P130)</f>
        <v>210662.43000000002</v>
      </c>
    </row>
    <row r="132" spans="11:17" ht="13.5" customHeight="1">
      <c r="K132" s="65" t="s">
        <v>267</v>
      </c>
      <c r="L132" s="181"/>
      <c r="M132" s="181"/>
      <c r="N132" s="181"/>
      <c r="O132" s="181"/>
      <c r="P132" s="551"/>
      <c r="Q132" s="12"/>
    </row>
    <row r="133" spans="11:17" ht="13.5" customHeight="1">
      <c r="K133" s="68" t="s">
        <v>268</v>
      </c>
      <c r="L133" s="181">
        <v>697680.3</v>
      </c>
      <c r="M133" s="181" t="s">
        <v>662</v>
      </c>
      <c r="N133" s="181">
        <v>21767.55</v>
      </c>
      <c r="O133" s="181">
        <v>101064.82</v>
      </c>
      <c r="P133" s="551">
        <v>5270</v>
      </c>
      <c r="Q133" s="12"/>
    </row>
    <row r="134" spans="11:17" ht="13.5" customHeight="1">
      <c r="K134" s="68" t="s">
        <v>269</v>
      </c>
      <c r="L134" s="181" t="s">
        <v>662</v>
      </c>
      <c r="M134" s="181" t="s">
        <v>662</v>
      </c>
      <c r="N134" s="181" t="s">
        <v>662</v>
      </c>
      <c r="O134" s="181" t="s">
        <v>662</v>
      </c>
      <c r="P134" s="181" t="s">
        <v>662</v>
      </c>
      <c r="Q134" s="12"/>
    </row>
    <row r="135" spans="11:17" ht="13.5" customHeight="1">
      <c r="K135" s="28" t="s">
        <v>407</v>
      </c>
      <c r="L135" s="124">
        <f>SUM(L133:L134)</f>
        <v>697680.3</v>
      </c>
      <c r="M135" s="124">
        <f>SUM(M133:M134)</f>
        <v>0</v>
      </c>
      <c r="N135" s="124">
        <f>SUM(N133:N134)</f>
        <v>21767.55</v>
      </c>
      <c r="O135" s="124">
        <f>SUM(O133:O134)</f>
        <v>101064.82</v>
      </c>
      <c r="P135" s="555">
        <f>SUM(P133:P134)</f>
        <v>5270</v>
      </c>
      <c r="Q135" s="181"/>
    </row>
    <row r="136" spans="11:17" ht="13.5" customHeight="1">
      <c r="Q136" s="607">
        <f>SUM(L135:P135)</f>
        <v>825782.67000000016</v>
      </c>
    </row>
    <row r="137" spans="11:17" ht="13.5" customHeight="1">
      <c r="Q137" s="12"/>
    </row>
    <row r="138" spans="11:17" ht="13.5" customHeight="1">
      <c r="K138" s="712"/>
      <c r="Q138" s="12"/>
    </row>
    <row r="139" spans="11:17" ht="13.5" customHeight="1">
      <c r="Q139" s="12"/>
    </row>
    <row r="140" spans="11:17" ht="13.5" customHeight="1">
      <c r="Q140" s="12"/>
    </row>
    <row r="141" spans="11:17" ht="13.5" customHeight="1">
      <c r="Q141" s="12"/>
    </row>
    <row r="142" spans="11:17" ht="13.5" customHeight="1">
      <c r="Q142" s="12"/>
    </row>
    <row r="143" spans="11:17" ht="13.5" customHeight="1">
      <c r="Q143" s="12"/>
    </row>
    <row r="144" spans="11:17" ht="13.5" customHeight="1">
      <c r="Q144" s="12"/>
    </row>
    <row r="145" spans="17:17" ht="13.5" customHeight="1">
      <c r="Q145" s="12"/>
    </row>
    <row r="146" spans="17:17" ht="13.5" customHeight="1">
      <c r="Q146" s="12"/>
    </row>
    <row r="147" spans="17:17" ht="13.5" customHeight="1">
      <c r="Q147" s="12"/>
    </row>
    <row r="148" spans="17:17" ht="13.5" customHeight="1">
      <c r="Q148" s="12"/>
    </row>
    <row r="149" spans="17:17" ht="13.5" customHeight="1">
      <c r="Q149" s="12"/>
    </row>
    <row r="150" spans="17:17" ht="13.5" customHeight="1">
      <c r="Q150" s="12"/>
    </row>
    <row r="151" spans="17:17" ht="13.5" customHeight="1">
      <c r="Q151" s="12"/>
    </row>
    <row r="152" spans="17:17" ht="13.5" customHeight="1">
      <c r="Q152" s="12"/>
    </row>
    <row r="153" spans="17:17" ht="13.5" customHeight="1">
      <c r="Q153" s="12"/>
    </row>
    <row r="154" spans="17:17" ht="13.5" customHeight="1">
      <c r="Q154" s="12"/>
    </row>
    <row r="155" spans="17:17" ht="13.5" customHeight="1">
      <c r="Q155" s="12"/>
    </row>
    <row r="156" spans="17:17" ht="13.5" customHeight="1">
      <c r="Q156" s="12"/>
    </row>
    <row r="157" spans="17:17" ht="13.5" customHeight="1">
      <c r="Q157" s="12"/>
    </row>
    <row r="158" spans="17:17" ht="13.5" customHeight="1">
      <c r="Q158" s="12"/>
    </row>
    <row r="159" spans="17:17" ht="13.5" customHeight="1">
      <c r="Q159" s="12"/>
    </row>
    <row r="160" spans="17:17" ht="13.5" customHeight="1">
      <c r="Q160" s="12"/>
    </row>
    <row r="161" spans="17:17" ht="13.5" customHeight="1">
      <c r="Q161" s="12"/>
    </row>
    <row r="162" spans="17:17" ht="13.5" customHeight="1">
      <c r="Q162" s="12"/>
    </row>
    <row r="163" spans="17:17" ht="13.5" customHeight="1">
      <c r="Q163" s="12"/>
    </row>
    <row r="164" spans="17:17" ht="13.5" customHeight="1">
      <c r="Q164" s="12"/>
    </row>
    <row r="165" spans="17:17" ht="13.5" customHeight="1">
      <c r="Q165" s="12"/>
    </row>
    <row r="166" spans="17:17" ht="13.5" customHeight="1">
      <c r="Q166" s="12"/>
    </row>
    <row r="167" spans="17:17" ht="13.5" customHeight="1">
      <c r="Q167" s="12"/>
    </row>
    <row r="168" spans="17:17" ht="13.5" customHeight="1">
      <c r="Q168" s="12"/>
    </row>
    <row r="169" spans="17:17" ht="13.5" customHeight="1">
      <c r="Q169" s="12"/>
    </row>
    <row r="170" spans="17:17" ht="13.5" customHeight="1">
      <c r="Q170" s="12"/>
    </row>
    <row r="171" spans="17:17" ht="13.5" customHeight="1">
      <c r="Q171" s="12"/>
    </row>
    <row r="172" spans="17:17" ht="13.5" customHeight="1">
      <c r="Q172" s="12"/>
    </row>
    <row r="173" spans="17:17" ht="13.5" customHeight="1">
      <c r="Q173" s="12"/>
    </row>
    <row r="174" spans="17:17" ht="13.5" customHeight="1">
      <c r="Q174" s="12"/>
    </row>
    <row r="175" spans="17:17" ht="13.5" customHeight="1">
      <c r="Q175" s="12"/>
    </row>
    <row r="176" spans="17:17" ht="13.5" customHeight="1">
      <c r="Q176" s="12"/>
    </row>
    <row r="177" spans="17:17" ht="13.5" customHeight="1">
      <c r="Q177" s="12"/>
    </row>
    <row r="178" spans="17:17" ht="13.5" customHeight="1">
      <c r="Q178" s="12"/>
    </row>
    <row r="179" spans="17:17" ht="13.5" customHeight="1">
      <c r="Q179" s="12"/>
    </row>
    <row r="180" spans="17:17" ht="13.5" customHeight="1">
      <c r="Q180" s="12"/>
    </row>
    <row r="181" spans="17:17" ht="13.5" customHeight="1">
      <c r="Q181" s="12"/>
    </row>
    <row r="182" spans="17:17" ht="13.5" customHeight="1">
      <c r="Q182" s="12"/>
    </row>
    <row r="183" spans="17:17" ht="13.5" customHeight="1">
      <c r="Q183" s="12"/>
    </row>
    <row r="184" spans="17:17" ht="13.5" customHeight="1">
      <c r="Q184" s="12"/>
    </row>
    <row r="185" spans="17:17" ht="13.5" customHeight="1">
      <c r="Q185" s="12"/>
    </row>
    <row r="186" spans="17:17" ht="13.5" customHeight="1">
      <c r="Q186" s="12"/>
    </row>
    <row r="187" spans="17:17" ht="13.5" customHeight="1">
      <c r="Q187" s="12"/>
    </row>
    <row r="188" spans="17:17" ht="13.5" customHeight="1">
      <c r="Q188" s="12"/>
    </row>
    <row r="189" spans="17:17" ht="13.5" customHeight="1">
      <c r="Q189" s="12"/>
    </row>
    <row r="190" spans="17:17" ht="13.5" customHeight="1">
      <c r="Q190" s="12"/>
    </row>
    <row r="191" spans="17:17" ht="13.5" customHeight="1">
      <c r="Q191" s="12"/>
    </row>
    <row r="192" spans="17:17" ht="13.5" customHeight="1">
      <c r="Q192" s="12"/>
    </row>
    <row r="193" spans="17:17" ht="13.5" customHeight="1">
      <c r="Q193" s="12"/>
    </row>
    <row r="194" spans="17:17" ht="13.5" customHeight="1">
      <c r="Q194" s="12"/>
    </row>
    <row r="195" spans="17:17" ht="13.5" customHeight="1">
      <c r="Q195" s="12"/>
    </row>
    <row r="196" spans="17:17" ht="13.5" customHeight="1">
      <c r="Q196" s="12"/>
    </row>
    <row r="197" spans="17:17" ht="13.5" customHeight="1">
      <c r="Q197" s="12"/>
    </row>
    <row r="198" spans="17:17" ht="13.5" customHeight="1">
      <c r="Q198" s="12"/>
    </row>
    <row r="199" spans="17:17" ht="13.5" customHeight="1">
      <c r="Q199" s="12"/>
    </row>
    <row r="200" spans="17:17" ht="13.5" customHeight="1">
      <c r="Q200" s="12"/>
    </row>
    <row r="201" spans="17:17" ht="13.5" customHeight="1">
      <c r="Q201" s="12"/>
    </row>
    <row r="202" spans="17:17" ht="13.5" customHeight="1">
      <c r="Q202" s="12"/>
    </row>
    <row r="203" spans="17:17" ht="13.5" customHeight="1">
      <c r="Q203" s="12"/>
    </row>
    <row r="204" spans="17:17" ht="13.5" customHeight="1">
      <c r="Q204" s="12"/>
    </row>
    <row r="205" spans="17:17" ht="13.5" customHeight="1">
      <c r="Q205" s="12"/>
    </row>
    <row r="206" spans="17:17" ht="13.5" customHeight="1">
      <c r="Q206" s="12"/>
    </row>
    <row r="207" spans="17:17" ht="13.5" customHeight="1">
      <c r="Q207" s="12"/>
    </row>
    <row r="208" spans="17:17" ht="13.5" customHeight="1">
      <c r="Q208" s="12"/>
    </row>
    <row r="209" spans="17:17" ht="13.5" customHeight="1">
      <c r="Q209" s="12"/>
    </row>
    <row r="210" spans="17:17" ht="13.5" customHeight="1">
      <c r="Q210" s="12"/>
    </row>
    <row r="211" spans="17:17" ht="13.5" customHeight="1">
      <c r="Q211" s="12"/>
    </row>
    <row r="212" spans="17:17" ht="13.5" customHeight="1">
      <c r="Q212" s="12"/>
    </row>
    <row r="213" spans="17:17" ht="13.5" customHeight="1">
      <c r="Q213" s="12"/>
    </row>
    <row r="214" spans="17:17" ht="13.5" customHeight="1">
      <c r="Q214" s="12"/>
    </row>
    <row r="215" spans="17:17" ht="13.5" customHeight="1">
      <c r="Q215" s="12"/>
    </row>
    <row r="216" spans="17:17" ht="13.5" customHeight="1">
      <c r="Q216" s="12"/>
    </row>
    <row r="217" spans="17:17" ht="13.5" customHeight="1">
      <c r="Q217" s="12"/>
    </row>
    <row r="218" spans="17:17" ht="13.5" customHeight="1">
      <c r="Q218" s="12"/>
    </row>
    <row r="219" spans="17:17" ht="13.5" customHeight="1">
      <c r="Q219" s="12"/>
    </row>
    <row r="220" spans="17:17" ht="13.5" customHeight="1">
      <c r="Q220" s="12"/>
    </row>
    <row r="221" spans="17:17" ht="13.5" customHeight="1">
      <c r="Q221" s="12"/>
    </row>
    <row r="222" spans="17:17" ht="13.5" customHeight="1">
      <c r="Q222" s="12"/>
    </row>
    <row r="223" spans="17:17" ht="13.5" customHeight="1">
      <c r="Q223" s="12"/>
    </row>
    <row r="224" spans="17:17" ht="13.5" customHeight="1">
      <c r="Q224" s="12"/>
    </row>
    <row r="225" spans="17:17" ht="13.5" customHeight="1">
      <c r="Q225" s="12"/>
    </row>
    <row r="226" spans="17:17" ht="13.5" customHeight="1">
      <c r="Q226" s="12"/>
    </row>
    <row r="227" spans="17:17" ht="13.5" customHeight="1">
      <c r="Q227" s="12"/>
    </row>
    <row r="228" spans="17:17" ht="13.5" customHeight="1">
      <c r="Q228" s="12"/>
    </row>
    <row r="229" spans="17:17" ht="13.5" customHeight="1">
      <c r="Q229" s="12"/>
    </row>
    <row r="230" spans="17:17" ht="13.5" customHeight="1">
      <c r="Q230" s="12"/>
    </row>
    <row r="231" spans="17:17" ht="13.5" customHeight="1">
      <c r="Q231" s="12"/>
    </row>
    <row r="232" spans="17:17">
      <c r="Q232" s="12"/>
    </row>
    <row r="233" spans="17:17">
      <c r="Q233" s="12"/>
    </row>
    <row r="234" spans="17:17">
      <c r="Q234" s="12"/>
    </row>
    <row r="235" spans="17:17">
      <c r="Q235" s="12"/>
    </row>
    <row r="236" spans="17:17">
      <c r="Q236" s="12"/>
    </row>
    <row r="237" spans="17:17">
      <c r="Q237" s="12"/>
    </row>
    <row r="238" spans="17:17">
      <c r="Q238" s="12"/>
    </row>
    <row r="239" spans="17:17">
      <c r="Q239" s="12"/>
    </row>
    <row r="240" spans="17:17">
      <c r="Q240" s="12"/>
    </row>
    <row r="241" spans="17:17">
      <c r="Q241" s="12"/>
    </row>
    <row r="242" spans="17:17">
      <c r="Q242" s="12"/>
    </row>
    <row r="243" spans="17:17">
      <c r="Q243" s="12"/>
    </row>
    <row r="244" spans="17:17">
      <c r="Q244" s="12"/>
    </row>
    <row r="245" spans="17:17">
      <c r="Q245" s="12"/>
    </row>
    <row r="246" spans="17:17">
      <c r="Q246" s="12"/>
    </row>
    <row r="247" spans="17:17">
      <c r="Q247" s="12"/>
    </row>
    <row r="248" spans="17:17">
      <c r="Q248" s="12"/>
    </row>
    <row r="249" spans="17:17">
      <c r="Q249" s="12"/>
    </row>
    <row r="250" spans="17:17">
      <c r="Q250" s="12"/>
    </row>
    <row r="251" spans="17:17">
      <c r="Q251" s="12"/>
    </row>
    <row r="252" spans="17:17">
      <c r="Q252" s="12"/>
    </row>
    <row r="253" spans="17:17">
      <c r="Q253" s="12"/>
    </row>
    <row r="254" spans="17:17">
      <c r="Q254" s="12"/>
    </row>
    <row r="255" spans="17:17">
      <c r="Q255" s="12"/>
    </row>
    <row r="256" spans="17:17">
      <c r="Q256" s="12"/>
    </row>
    <row r="257" spans="17:17">
      <c r="Q257" s="12"/>
    </row>
    <row r="258" spans="17:17">
      <c r="Q258" s="12"/>
    </row>
    <row r="259" spans="17:17">
      <c r="Q259" s="12"/>
    </row>
    <row r="260" spans="17:17">
      <c r="Q260" s="12"/>
    </row>
    <row r="261" spans="17:17">
      <c r="Q261" s="12"/>
    </row>
    <row r="262" spans="17:17">
      <c r="Q262" s="12"/>
    </row>
    <row r="263" spans="17:17">
      <c r="Q263" s="12"/>
    </row>
    <row r="264" spans="17:17">
      <c r="Q264" s="12"/>
    </row>
    <row r="265" spans="17:17">
      <c r="Q265" s="12"/>
    </row>
    <row r="266" spans="17:17">
      <c r="Q266" s="12"/>
    </row>
    <row r="267" spans="17:17">
      <c r="Q267" s="12"/>
    </row>
    <row r="268" spans="17:17">
      <c r="Q268" s="12"/>
    </row>
    <row r="269" spans="17:17">
      <c r="Q269" s="12"/>
    </row>
    <row r="270" spans="17:17">
      <c r="Q270" s="12"/>
    </row>
    <row r="271" spans="17:17">
      <c r="Q271" s="12"/>
    </row>
    <row r="272" spans="17:17">
      <c r="Q272" s="12"/>
    </row>
    <row r="273" spans="17:17">
      <c r="Q273" s="12"/>
    </row>
    <row r="274" spans="17:17">
      <c r="Q274" s="12"/>
    </row>
    <row r="275" spans="17:17">
      <c r="Q275" s="12"/>
    </row>
    <row r="276" spans="17:17">
      <c r="Q276" s="12"/>
    </row>
    <row r="277" spans="17:17">
      <c r="Q277" s="12"/>
    </row>
    <row r="278" spans="17:17">
      <c r="Q278" s="12"/>
    </row>
    <row r="279" spans="17:17">
      <c r="Q279" s="12"/>
    </row>
    <row r="280" spans="17:17">
      <c r="Q280" s="12"/>
    </row>
    <row r="281" spans="17:17">
      <c r="Q281" s="12"/>
    </row>
    <row r="282" spans="17:17">
      <c r="Q282" s="12"/>
    </row>
    <row r="283" spans="17:17">
      <c r="Q283" s="12"/>
    </row>
    <row r="284" spans="17:17">
      <c r="Q284" s="12"/>
    </row>
    <row r="285" spans="17:17">
      <c r="Q285" s="12"/>
    </row>
    <row r="286" spans="17:17">
      <c r="Q286" s="12"/>
    </row>
    <row r="287" spans="17:17">
      <c r="Q287" s="12"/>
    </row>
    <row r="288" spans="17:17">
      <c r="Q288" s="12"/>
    </row>
    <row r="289" spans="17:17">
      <c r="Q289" s="12"/>
    </row>
    <row r="290" spans="17:17">
      <c r="Q290" s="12"/>
    </row>
    <row r="291" spans="17:17">
      <c r="Q291" s="12"/>
    </row>
    <row r="292" spans="17:17">
      <c r="Q292" s="12"/>
    </row>
    <row r="293" spans="17:17">
      <c r="Q293" s="12"/>
    </row>
    <row r="294" spans="17:17">
      <c r="Q294" s="12"/>
    </row>
    <row r="295" spans="17:17">
      <c r="Q295" s="12"/>
    </row>
    <row r="296" spans="17:17">
      <c r="Q296" s="12"/>
    </row>
    <row r="297" spans="17:17">
      <c r="Q297" s="12"/>
    </row>
    <row r="298" spans="17:17">
      <c r="Q298" s="12"/>
    </row>
    <row r="299" spans="17:17">
      <c r="Q299" s="12"/>
    </row>
    <row r="300" spans="17:17">
      <c r="Q300" s="12"/>
    </row>
    <row r="301" spans="17:17">
      <c r="Q301" s="12"/>
    </row>
    <row r="302" spans="17:17">
      <c r="Q302" s="12"/>
    </row>
    <row r="303" spans="17:17">
      <c r="Q303" s="12"/>
    </row>
    <row r="304" spans="17:17">
      <c r="Q304" s="12"/>
    </row>
    <row r="305" spans="17:17">
      <c r="Q305" s="12"/>
    </row>
    <row r="306" spans="17:17">
      <c r="Q306" s="12"/>
    </row>
    <row r="307" spans="17:17">
      <c r="Q307" s="12"/>
    </row>
    <row r="308" spans="17:17">
      <c r="Q308" s="12"/>
    </row>
    <row r="309" spans="17:17">
      <c r="Q309" s="12"/>
    </row>
    <row r="310" spans="17:17">
      <c r="Q310" s="12"/>
    </row>
    <row r="311" spans="17:17">
      <c r="Q311" s="12"/>
    </row>
    <row r="312" spans="17:17">
      <c r="Q312" s="12"/>
    </row>
    <row r="313" spans="17:17">
      <c r="Q313" s="12"/>
    </row>
    <row r="314" spans="17:17">
      <c r="Q314" s="12"/>
    </row>
    <row r="315" spans="17:17">
      <c r="Q315" s="12"/>
    </row>
    <row r="316" spans="17:17">
      <c r="Q316" s="12"/>
    </row>
    <row r="317" spans="17:17">
      <c r="Q317" s="12"/>
    </row>
    <row r="318" spans="17:17">
      <c r="Q318" s="12"/>
    </row>
    <row r="319" spans="17:17">
      <c r="Q319" s="12"/>
    </row>
    <row r="320" spans="17:17">
      <c r="Q320" s="12"/>
    </row>
    <row r="321" spans="17:17">
      <c r="Q321" s="12"/>
    </row>
    <row r="322" spans="17:17">
      <c r="Q322" s="12"/>
    </row>
    <row r="323" spans="17:17">
      <c r="Q323" s="12"/>
    </row>
    <row r="324" spans="17:17">
      <c r="Q324" s="12"/>
    </row>
    <row r="325" spans="17:17">
      <c r="Q325" s="12"/>
    </row>
    <row r="326" spans="17:17">
      <c r="Q326" s="12"/>
    </row>
    <row r="327" spans="17:17">
      <c r="Q327" s="12"/>
    </row>
    <row r="328" spans="17:17">
      <c r="Q328" s="12"/>
    </row>
    <row r="329" spans="17:17">
      <c r="Q329" s="12"/>
    </row>
    <row r="330" spans="17:17">
      <c r="Q330" s="12"/>
    </row>
    <row r="331" spans="17:17">
      <c r="Q331" s="12"/>
    </row>
    <row r="332" spans="17:17">
      <c r="Q332" s="12"/>
    </row>
    <row r="333" spans="17:17">
      <c r="Q333" s="12"/>
    </row>
    <row r="334" spans="17:17">
      <c r="Q334" s="12"/>
    </row>
    <row r="335" spans="17:17">
      <c r="Q335" s="12"/>
    </row>
    <row r="336" spans="17:17">
      <c r="Q336" s="12"/>
    </row>
    <row r="337" spans="17:17">
      <c r="Q337" s="12"/>
    </row>
    <row r="338" spans="17:17">
      <c r="Q338" s="12"/>
    </row>
    <row r="339" spans="17:17">
      <c r="Q339" s="12"/>
    </row>
    <row r="340" spans="17:17">
      <c r="Q340" s="12"/>
    </row>
    <row r="341" spans="17:17">
      <c r="Q341" s="12"/>
    </row>
    <row r="342" spans="17:17">
      <c r="Q342" s="12"/>
    </row>
    <row r="343" spans="17:17">
      <c r="Q343" s="12"/>
    </row>
    <row r="344" spans="17:17">
      <c r="Q344" s="12"/>
    </row>
    <row r="345" spans="17:17">
      <c r="Q345" s="12"/>
    </row>
    <row r="346" spans="17:17">
      <c r="Q346" s="12"/>
    </row>
    <row r="347" spans="17:17">
      <c r="Q347" s="12"/>
    </row>
    <row r="348" spans="17:17">
      <c r="Q348" s="12"/>
    </row>
    <row r="349" spans="17:17">
      <c r="Q349" s="12"/>
    </row>
    <row r="350" spans="17:17">
      <c r="Q350" s="12"/>
    </row>
    <row r="351" spans="17:17">
      <c r="Q351" s="12"/>
    </row>
    <row r="352" spans="17:17">
      <c r="Q352" s="12"/>
    </row>
    <row r="353" spans="17:17">
      <c r="Q353" s="12"/>
    </row>
    <row r="354" spans="17:17">
      <c r="Q354" s="12"/>
    </row>
    <row r="355" spans="17:17">
      <c r="Q355" s="12"/>
    </row>
    <row r="356" spans="17:17">
      <c r="Q356" s="12"/>
    </row>
    <row r="357" spans="17:17">
      <c r="Q357" s="12"/>
    </row>
    <row r="358" spans="17:17">
      <c r="Q358" s="12"/>
    </row>
    <row r="359" spans="17:17">
      <c r="Q359" s="12"/>
    </row>
    <row r="360" spans="17:17">
      <c r="Q360" s="12"/>
    </row>
    <row r="361" spans="17:17">
      <c r="Q361" s="12"/>
    </row>
    <row r="362" spans="17:17">
      <c r="Q362" s="12"/>
    </row>
    <row r="363" spans="17:17">
      <c r="Q363" s="12"/>
    </row>
    <row r="364" spans="17:17">
      <c r="Q364" s="12"/>
    </row>
    <row r="365" spans="17:17">
      <c r="Q365" s="12"/>
    </row>
    <row r="366" spans="17:17">
      <c r="Q366" s="12"/>
    </row>
    <row r="367" spans="17:17">
      <c r="Q367" s="12"/>
    </row>
    <row r="368" spans="17:17">
      <c r="Q368" s="12"/>
    </row>
    <row r="369" spans="17:17">
      <c r="Q369" s="12"/>
    </row>
    <row r="370" spans="17:17">
      <c r="Q370" s="12"/>
    </row>
    <row r="371" spans="17:17">
      <c r="Q371" s="12"/>
    </row>
    <row r="372" spans="17:17">
      <c r="Q372" s="12"/>
    </row>
    <row r="373" spans="17:17">
      <c r="Q373" s="12"/>
    </row>
    <row r="374" spans="17:17">
      <c r="Q374" s="12"/>
    </row>
    <row r="375" spans="17:17">
      <c r="Q375" s="12"/>
    </row>
    <row r="376" spans="17:17">
      <c r="Q376" s="12"/>
    </row>
    <row r="377" spans="17:17">
      <c r="Q377" s="12"/>
    </row>
    <row r="378" spans="17:17">
      <c r="Q378" s="12"/>
    </row>
    <row r="379" spans="17:17">
      <c r="Q379" s="12"/>
    </row>
    <row r="380" spans="17:17">
      <c r="Q380" s="12"/>
    </row>
    <row r="381" spans="17:17">
      <c r="Q381" s="12"/>
    </row>
    <row r="382" spans="17:17">
      <c r="Q382" s="12"/>
    </row>
    <row r="383" spans="17:17">
      <c r="Q383" s="12"/>
    </row>
    <row r="384" spans="17:17">
      <c r="Q384" s="12"/>
    </row>
    <row r="385" spans="17:17">
      <c r="Q385" s="12"/>
    </row>
    <row r="386" spans="17:17">
      <c r="Q386" s="12"/>
    </row>
    <row r="387" spans="17:17">
      <c r="Q387" s="12"/>
    </row>
    <row r="388" spans="17:17">
      <c r="Q388" s="12"/>
    </row>
    <row r="389" spans="17:17">
      <c r="Q389" s="12"/>
    </row>
    <row r="390" spans="17:17">
      <c r="Q390" s="12"/>
    </row>
    <row r="391" spans="17:17">
      <c r="Q391" s="12"/>
    </row>
    <row r="392" spans="17:17">
      <c r="Q392" s="12"/>
    </row>
    <row r="393" spans="17:17">
      <c r="Q393" s="12"/>
    </row>
    <row r="394" spans="17:17">
      <c r="Q394" s="12"/>
    </row>
    <row r="395" spans="17:17">
      <c r="Q395" s="12"/>
    </row>
    <row r="396" spans="17:17">
      <c r="Q396" s="12"/>
    </row>
    <row r="397" spans="17:17">
      <c r="Q397" s="12"/>
    </row>
    <row r="398" spans="17:17">
      <c r="Q398" s="12"/>
    </row>
    <row r="399" spans="17:17">
      <c r="Q399" s="12"/>
    </row>
    <row r="400" spans="17:17">
      <c r="Q400" s="12"/>
    </row>
  </sheetData>
  <phoneticPr fontId="25" type="noConversion"/>
  <pageMargins left="0.27" right="0.19685039370078741" top="0.47244094488188981" bottom="0.43307086614173229" header="0.27559055118110237" footer="0.23622047244094491"/>
  <pageSetup paperSize="9" orientation="portrait" r:id="rId1"/>
  <headerFooter alignWithMargins="0">
    <oddFooter>&amp;L&amp;9Public Library Statistics 2011/12&amp;C&amp;9&amp;P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9"/>
  <sheetViews>
    <sheetView workbookViewId="0">
      <pane ySplit="3" topLeftCell="A4" activePane="bottomLeft" state="frozen"/>
      <selection pane="bottomLeft" activeCell="I35" sqref="I35"/>
    </sheetView>
  </sheetViews>
  <sheetFormatPr defaultColWidth="8.85546875" defaultRowHeight="12.75"/>
  <cols>
    <col min="1" max="1" width="19.28515625" customWidth="1"/>
    <col min="2" max="2" width="14" customWidth="1"/>
    <col min="3" max="3" width="14.140625" customWidth="1"/>
    <col min="4" max="4" width="11.140625" bestFit="1" customWidth="1"/>
    <col min="5" max="5" width="11.28515625" customWidth="1"/>
    <col min="6" max="7" width="12" customWidth="1"/>
    <col min="8" max="8" width="14" bestFit="1" customWidth="1"/>
    <col min="9" max="9" width="12" bestFit="1" customWidth="1"/>
  </cols>
  <sheetData>
    <row r="1" spans="1:8" ht="15">
      <c r="A1" s="13" t="s">
        <v>1</v>
      </c>
    </row>
    <row r="2" spans="1:8" ht="12" customHeight="1"/>
    <row r="3" spans="1:8" ht="51.75" customHeight="1">
      <c r="B3" s="466" t="s">
        <v>7</v>
      </c>
      <c r="C3" s="466" t="s">
        <v>8</v>
      </c>
      <c r="D3" s="466" t="s">
        <v>10</v>
      </c>
      <c r="E3" s="466" t="s">
        <v>11</v>
      </c>
      <c r="F3" s="466" t="s">
        <v>9</v>
      </c>
      <c r="G3" s="466" t="s">
        <v>407</v>
      </c>
    </row>
    <row r="4" spans="1:8" ht="12.75" customHeight="1">
      <c r="A4" s="234" t="s">
        <v>457</v>
      </c>
      <c r="B4" s="604">
        <v>598790.06999999995</v>
      </c>
      <c r="C4" s="604"/>
      <c r="D4" s="604">
        <v>60415.22</v>
      </c>
      <c r="E4" s="604">
        <v>56038.26</v>
      </c>
      <c r="F4" s="604">
        <v>226643.92</v>
      </c>
      <c r="G4" s="604">
        <f>SUM(B4:F4)</f>
        <v>941887.47</v>
      </c>
      <c r="H4" s="609"/>
    </row>
    <row r="5" spans="1:8" ht="12.75" customHeight="1">
      <c r="A5" s="175" t="s">
        <v>339</v>
      </c>
      <c r="B5" s="17">
        <v>240083.77</v>
      </c>
      <c r="C5" s="17"/>
      <c r="D5" s="17"/>
      <c r="E5" s="17"/>
      <c r="F5" s="17">
        <v>59221.77</v>
      </c>
      <c r="G5" s="604">
        <f t="shared" ref="G5:G50" si="0">SUM(B5:F5)</f>
        <v>299305.53999999998</v>
      </c>
      <c r="H5" s="609"/>
    </row>
    <row r="6" spans="1:8" ht="12.75" customHeight="1">
      <c r="A6" s="19" t="s">
        <v>458</v>
      </c>
      <c r="B6" s="17">
        <v>188151</v>
      </c>
      <c r="C6" s="17">
        <v>62122</v>
      </c>
      <c r="D6" s="17"/>
      <c r="E6" s="17"/>
      <c r="F6" s="17">
        <v>15547</v>
      </c>
      <c r="G6" s="604">
        <f t="shared" si="0"/>
        <v>265820</v>
      </c>
      <c r="H6" s="609"/>
    </row>
    <row r="7" spans="1:8" ht="12.75" customHeight="1">
      <c r="A7" s="234" t="s">
        <v>459</v>
      </c>
      <c r="B7" s="17">
        <v>244074</v>
      </c>
      <c r="C7" s="17">
        <v>22367</v>
      </c>
      <c r="D7" s="17">
        <v>27783</v>
      </c>
      <c r="E7" s="17"/>
      <c r="F7" s="17">
        <v>5475</v>
      </c>
      <c r="G7" s="604">
        <f t="shared" si="0"/>
        <v>299699</v>
      </c>
      <c r="H7" s="609"/>
    </row>
    <row r="8" spans="1:8" ht="12.75" customHeight="1">
      <c r="A8" s="234" t="s">
        <v>460</v>
      </c>
      <c r="B8" s="17">
        <v>199204.07</v>
      </c>
      <c r="C8" s="17">
        <v>61731.16</v>
      </c>
      <c r="D8" s="17">
        <v>70829.539999999994</v>
      </c>
      <c r="E8" s="17"/>
      <c r="F8" s="17"/>
      <c r="G8" s="604">
        <f t="shared" si="0"/>
        <v>331764.77</v>
      </c>
      <c r="H8" s="609"/>
    </row>
    <row r="9" spans="1:8" ht="12.75" customHeight="1">
      <c r="A9" s="397" t="s">
        <v>168</v>
      </c>
      <c r="B9" s="17">
        <v>52522.33</v>
      </c>
      <c r="C9" s="17">
        <v>15296.33</v>
      </c>
      <c r="D9" s="17">
        <v>27923.759999999998</v>
      </c>
      <c r="E9" s="17"/>
      <c r="F9" s="17">
        <v>1685.18</v>
      </c>
      <c r="G9" s="604">
        <f t="shared" si="0"/>
        <v>97427.599999999991</v>
      </c>
      <c r="H9" s="609"/>
    </row>
    <row r="10" spans="1:8" ht="12.75" customHeight="1">
      <c r="A10" s="174" t="s">
        <v>340</v>
      </c>
      <c r="B10" s="17">
        <v>77725.02</v>
      </c>
      <c r="C10" s="17"/>
      <c r="D10" s="17">
        <v>5338.14</v>
      </c>
      <c r="E10" s="17"/>
      <c r="F10" s="17"/>
      <c r="G10" s="604">
        <f t="shared" si="0"/>
        <v>83063.16</v>
      </c>
      <c r="H10" s="609"/>
    </row>
    <row r="11" spans="1:8" ht="12.75" customHeight="1">
      <c r="A11" s="234" t="s">
        <v>461</v>
      </c>
      <c r="B11" s="17">
        <v>192030.33</v>
      </c>
      <c r="C11" s="17">
        <v>12585.81</v>
      </c>
      <c r="D11" s="17">
        <v>18419.650000000001</v>
      </c>
      <c r="E11" s="17">
        <v>29462.880000000001</v>
      </c>
      <c r="F11" s="17">
        <v>11177.83</v>
      </c>
      <c r="G11" s="604">
        <f t="shared" si="0"/>
        <v>263676.5</v>
      </c>
      <c r="H11" s="609"/>
    </row>
    <row r="12" spans="1:8" ht="12.75" customHeight="1">
      <c r="A12" s="397" t="s">
        <v>462</v>
      </c>
      <c r="B12" s="614">
        <v>769427.80999999994</v>
      </c>
      <c r="C12" s="614">
        <v>272841.90999999997</v>
      </c>
      <c r="D12" s="614">
        <v>231021.45</v>
      </c>
      <c r="E12" s="614"/>
      <c r="F12" s="614"/>
      <c r="G12" s="626">
        <f t="shared" si="0"/>
        <v>1273291.17</v>
      </c>
      <c r="H12" s="609"/>
    </row>
    <row r="13" spans="1:8" ht="12.75" customHeight="1">
      <c r="A13" s="234" t="s">
        <v>463</v>
      </c>
      <c r="B13" s="17">
        <v>285894.43</v>
      </c>
      <c r="C13" s="17">
        <v>64907</v>
      </c>
      <c r="D13" s="17">
        <v>3272.41</v>
      </c>
      <c r="E13" s="17">
        <v>9087.98</v>
      </c>
      <c r="F13" s="17">
        <v>1825.66</v>
      </c>
      <c r="G13" s="604">
        <f t="shared" si="0"/>
        <v>364987.47999999992</v>
      </c>
      <c r="H13" s="609"/>
    </row>
    <row r="14" spans="1:8" ht="12.75" customHeight="1">
      <c r="A14" s="174" t="s">
        <v>685</v>
      </c>
      <c r="B14" s="17">
        <v>78021.2</v>
      </c>
      <c r="C14" s="17"/>
      <c r="D14" s="17">
        <v>93.66</v>
      </c>
      <c r="E14" s="17">
        <v>8988.5300000000007</v>
      </c>
      <c r="F14" s="17"/>
      <c r="G14" s="604">
        <f>SUM(B14:F14)</f>
        <v>87103.39</v>
      </c>
      <c r="H14" s="609"/>
    </row>
    <row r="15" spans="1:8" ht="12.75" customHeight="1">
      <c r="A15" s="4" t="s">
        <v>341</v>
      </c>
      <c r="B15" s="17">
        <v>65396.08</v>
      </c>
      <c r="C15" s="17">
        <v>20587.09</v>
      </c>
      <c r="D15" s="17">
        <v>10206.86</v>
      </c>
      <c r="E15" s="17">
        <v>7304.27</v>
      </c>
      <c r="F15" s="17"/>
      <c r="G15" s="604">
        <f t="shared" si="0"/>
        <v>103494.3</v>
      </c>
      <c r="H15" s="609"/>
    </row>
    <row r="16" spans="1:8" ht="12.75" customHeight="1">
      <c r="A16" s="397" t="s">
        <v>552</v>
      </c>
      <c r="B16" s="17">
        <v>6375.57</v>
      </c>
      <c r="C16" s="17">
        <v>1312.22</v>
      </c>
      <c r="D16" s="17">
        <v>1292.4100000000001</v>
      </c>
      <c r="E16" s="17">
        <v>625.77</v>
      </c>
      <c r="F16" s="17">
        <v>10110.52</v>
      </c>
      <c r="G16" s="604">
        <f t="shared" si="0"/>
        <v>19716.490000000002</v>
      </c>
      <c r="H16" s="609"/>
    </row>
    <row r="17" spans="1:8" ht="12.75" customHeight="1">
      <c r="A17" s="234" t="s">
        <v>554</v>
      </c>
      <c r="B17" s="17">
        <v>75204</v>
      </c>
      <c r="C17" s="17"/>
      <c r="D17" s="17">
        <v>3042</v>
      </c>
      <c r="E17" s="17"/>
      <c r="F17" s="17"/>
      <c r="G17" s="604">
        <f t="shared" si="0"/>
        <v>78246</v>
      </c>
      <c r="H17" s="609"/>
    </row>
    <row r="18" spans="1:8" ht="12.75" customHeight="1">
      <c r="A18" s="234" t="s">
        <v>464</v>
      </c>
      <c r="B18" s="17">
        <v>691770</v>
      </c>
      <c r="C18" s="17"/>
      <c r="D18" s="17">
        <v>114177</v>
      </c>
      <c r="E18" s="17">
        <v>2781</v>
      </c>
      <c r="F18" s="17"/>
      <c r="G18" s="604">
        <f t="shared" si="0"/>
        <v>808728</v>
      </c>
      <c r="H18" s="609"/>
    </row>
    <row r="19" spans="1:8" ht="12.75" customHeight="1">
      <c r="A19" s="234" t="s">
        <v>465</v>
      </c>
      <c r="B19" s="17">
        <v>602137.98</v>
      </c>
      <c r="C19" s="17"/>
      <c r="D19" s="17">
        <v>30495.7</v>
      </c>
      <c r="E19" s="17">
        <v>15016.37</v>
      </c>
      <c r="F19" s="17">
        <v>191969.74</v>
      </c>
      <c r="G19" s="604">
        <f t="shared" si="0"/>
        <v>839619.78999999992</v>
      </c>
      <c r="H19" s="609"/>
    </row>
    <row r="20" spans="1:8" ht="12.75" customHeight="1">
      <c r="A20" s="234" t="s">
        <v>466</v>
      </c>
      <c r="B20" s="17">
        <v>152499.29999999999</v>
      </c>
      <c r="C20" s="17">
        <v>65356.84</v>
      </c>
      <c r="D20" s="17">
        <v>22844.41</v>
      </c>
      <c r="E20" s="17">
        <v>3709.09</v>
      </c>
      <c r="F20" s="17">
        <v>26900.65</v>
      </c>
      <c r="G20" s="604">
        <f t="shared" si="0"/>
        <v>271310.28999999998</v>
      </c>
      <c r="H20" s="609"/>
    </row>
    <row r="21" spans="1:8" ht="12.75" customHeight="1">
      <c r="A21" s="234" t="s">
        <v>21</v>
      </c>
      <c r="B21" s="17">
        <v>238600</v>
      </c>
      <c r="C21" s="17">
        <v>10290</v>
      </c>
      <c r="D21" s="17">
        <v>44740</v>
      </c>
      <c r="E21" s="17"/>
      <c r="F21" s="17"/>
      <c r="G21" s="604">
        <f t="shared" si="0"/>
        <v>293630</v>
      </c>
      <c r="H21" s="609"/>
    </row>
    <row r="22" spans="1:8" ht="12.75" customHeight="1">
      <c r="A22" s="397" t="s">
        <v>467</v>
      </c>
      <c r="B22" s="181">
        <v>89611</v>
      </c>
      <c r="C22" s="181">
        <v>38028</v>
      </c>
      <c r="D22" s="181">
        <v>16199</v>
      </c>
      <c r="E22" s="181"/>
      <c r="F22" s="181">
        <v>125650</v>
      </c>
      <c r="G22" s="604">
        <f t="shared" si="0"/>
        <v>269488</v>
      </c>
      <c r="H22" s="609"/>
    </row>
    <row r="23" spans="1:8" ht="12.75" customHeight="1">
      <c r="A23" s="234" t="s">
        <v>468</v>
      </c>
      <c r="B23" s="17">
        <v>348392</v>
      </c>
      <c r="C23" s="17"/>
      <c r="D23" s="17">
        <v>138752</v>
      </c>
      <c r="E23" s="17"/>
      <c r="F23" s="17"/>
      <c r="G23" s="604">
        <f t="shared" si="0"/>
        <v>487144</v>
      </c>
      <c r="H23" s="609"/>
    </row>
    <row r="24" spans="1:8" ht="12.75" customHeight="1">
      <c r="A24" s="174" t="s">
        <v>343</v>
      </c>
      <c r="B24" s="614">
        <v>783195</v>
      </c>
      <c r="C24" s="614"/>
      <c r="D24" s="614">
        <v>35620</v>
      </c>
      <c r="E24" s="614"/>
      <c r="F24" s="614">
        <v>54983</v>
      </c>
      <c r="G24" s="626">
        <f t="shared" si="0"/>
        <v>873798</v>
      </c>
      <c r="H24" s="609"/>
    </row>
    <row r="25" spans="1:8" ht="12.75" customHeight="1">
      <c r="A25" s="174" t="s">
        <v>344</v>
      </c>
      <c r="B25" s="17">
        <v>87625.46</v>
      </c>
      <c r="C25" s="17"/>
      <c r="D25" s="17">
        <v>7631.13</v>
      </c>
      <c r="E25" s="17">
        <v>869.14</v>
      </c>
      <c r="F25" s="17">
        <v>1540</v>
      </c>
      <c r="G25" s="604">
        <f t="shared" si="0"/>
        <v>97665.73000000001</v>
      </c>
      <c r="H25" s="609"/>
    </row>
    <row r="26" spans="1:8" ht="12.75" customHeight="1">
      <c r="A26" s="174" t="s">
        <v>345</v>
      </c>
      <c r="B26" s="17">
        <v>351270.73</v>
      </c>
      <c r="C26" s="17">
        <v>2433.0300000000002</v>
      </c>
      <c r="D26" s="17">
        <v>24605.01</v>
      </c>
      <c r="E26" s="17">
        <v>72774.02</v>
      </c>
      <c r="F26" s="17">
        <v>24687</v>
      </c>
      <c r="G26" s="604">
        <f t="shared" si="0"/>
        <v>475769.79000000004</v>
      </c>
      <c r="H26" s="609"/>
    </row>
    <row r="27" spans="1:8" ht="12.75" customHeight="1">
      <c r="A27" s="234" t="s">
        <v>469</v>
      </c>
      <c r="B27" s="17">
        <v>289919</v>
      </c>
      <c r="C27" s="17">
        <v>85967</v>
      </c>
      <c r="D27" s="17">
        <v>33521</v>
      </c>
      <c r="E27" s="17">
        <v>18792</v>
      </c>
      <c r="F27" s="17">
        <v>13964</v>
      </c>
      <c r="G27" s="604">
        <f t="shared" si="0"/>
        <v>442163</v>
      </c>
      <c r="H27" s="609"/>
    </row>
    <row r="28" spans="1:8" ht="12.75" customHeight="1">
      <c r="A28" s="234" t="s">
        <v>470</v>
      </c>
      <c r="B28" s="181">
        <v>697680.3</v>
      </c>
      <c r="C28" s="181"/>
      <c r="D28" s="181">
        <v>21767.55</v>
      </c>
      <c r="E28" s="181">
        <v>101064.82</v>
      </c>
      <c r="F28" s="551">
        <v>5270</v>
      </c>
      <c r="G28" s="604">
        <f t="shared" si="0"/>
        <v>825782.67000000016</v>
      </c>
      <c r="H28" s="609"/>
    </row>
    <row r="29" spans="1:8" ht="12.75" customHeight="1">
      <c r="A29" s="234" t="s">
        <v>471</v>
      </c>
      <c r="B29" s="17">
        <v>221107.07</v>
      </c>
      <c r="C29" s="17">
        <v>34821.43</v>
      </c>
      <c r="D29" s="17">
        <v>30216.84</v>
      </c>
      <c r="E29" s="17">
        <v>18921.82</v>
      </c>
      <c r="F29" s="17">
        <v>560</v>
      </c>
      <c r="G29" s="604">
        <f t="shared" si="0"/>
        <v>305627.16000000003</v>
      </c>
      <c r="H29" s="609"/>
    </row>
    <row r="30" spans="1:8" ht="12.75" customHeight="1">
      <c r="A30" s="234" t="s">
        <v>306</v>
      </c>
      <c r="B30" s="17">
        <v>227003.83</v>
      </c>
      <c r="C30" s="17">
        <v>80468.08</v>
      </c>
      <c r="D30" s="17">
        <v>24255.75</v>
      </c>
      <c r="E30" s="17">
        <v>898.71</v>
      </c>
      <c r="F30" s="17">
        <v>19517.3</v>
      </c>
      <c r="G30" s="604">
        <f t="shared" si="0"/>
        <v>352143.67</v>
      </c>
      <c r="H30" s="609"/>
    </row>
    <row r="31" spans="1:8" ht="12.75" customHeight="1">
      <c r="A31" s="234" t="s">
        <v>307</v>
      </c>
      <c r="B31" s="17">
        <v>79617.490000000005</v>
      </c>
      <c r="C31" s="17"/>
      <c r="D31" s="17">
        <v>9480.2099999999991</v>
      </c>
      <c r="E31" s="17"/>
      <c r="F31" s="17">
        <v>20845.8</v>
      </c>
      <c r="G31" s="604">
        <f t="shared" si="0"/>
        <v>109943.50000000001</v>
      </c>
      <c r="H31" s="609"/>
    </row>
    <row r="32" spans="1:8" ht="12.75" customHeight="1">
      <c r="A32" s="4" t="s">
        <v>186</v>
      </c>
      <c r="B32" s="17">
        <v>40413.57</v>
      </c>
      <c r="C32" s="17">
        <v>19409.990000000002</v>
      </c>
      <c r="D32" s="17">
        <v>1824.98</v>
      </c>
      <c r="E32" s="17">
        <v>5083</v>
      </c>
      <c r="F32" s="17"/>
      <c r="G32" s="604">
        <f t="shared" si="0"/>
        <v>66731.540000000008</v>
      </c>
      <c r="H32" s="609"/>
    </row>
    <row r="33" spans="1:8" ht="12.75" customHeight="1">
      <c r="A33" s="174" t="s">
        <v>346</v>
      </c>
      <c r="B33" s="17">
        <v>205065</v>
      </c>
      <c r="C33" s="17">
        <v>25122</v>
      </c>
      <c r="D33" s="17">
        <v>16932</v>
      </c>
      <c r="E33" s="17">
        <v>10345</v>
      </c>
      <c r="F33" s="17">
        <v>18826</v>
      </c>
      <c r="G33" s="604">
        <f t="shared" si="0"/>
        <v>276290</v>
      </c>
      <c r="H33" s="609"/>
    </row>
    <row r="34" spans="1:8" ht="12.75" customHeight="1">
      <c r="A34" s="234" t="s">
        <v>473</v>
      </c>
      <c r="B34" s="17">
        <v>66726.12</v>
      </c>
      <c r="C34" s="17">
        <v>15220.35</v>
      </c>
      <c r="D34" s="17">
        <v>15130.69</v>
      </c>
      <c r="E34" s="17">
        <v>12119.14</v>
      </c>
      <c r="F34" s="17">
        <v>21637</v>
      </c>
      <c r="G34" s="604">
        <f t="shared" si="0"/>
        <v>130833.3</v>
      </c>
      <c r="H34" s="609"/>
    </row>
    <row r="35" spans="1:8" ht="12.75" customHeight="1">
      <c r="A35" s="234" t="s">
        <v>474</v>
      </c>
      <c r="B35" s="17">
        <v>737573.65</v>
      </c>
      <c r="C35" s="17">
        <v>235386.58</v>
      </c>
      <c r="D35" s="17">
        <v>97702.399999999994</v>
      </c>
      <c r="E35" s="17"/>
      <c r="F35" s="17">
        <v>39125.089999999997</v>
      </c>
      <c r="G35" s="604">
        <f t="shared" si="0"/>
        <v>1109787.72</v>
      </c>
      <c r="H35" s="609"/>
    </row>
    <row r="36" spans="1:8" ht="12.75" customHeight="1">
      <c r="A36" s="174" t="s">
        <v>194</v>
      </c>
      <c r="B36" s="17">
        <v>537351.97</v>
      </c>
      <c r="C36" s="17">
        <v>216184.58</v>
      </c>
      <c r="D36" s="17">
        <v>295214.59000000003</v>
      </c>
      <c r="E36" s="17"/>
      <c r="F36" s="17">
        <v>21481.31</v>
      </c>
      <c r="G36" s="604">
        <f t="shared" si="0"/>
        <v>1070232.45</v>
      </c>
      <c r="H36" s="609"/>
    </row>
    <row r="37" spans="1:8" ht="12.75" customHeight="1">
      <c r="A37" s="234" t="s">
        <v>310</v>
      </c>
      <c r="B37" s="17">
        <v>22159.34</v>
      </c>
      <c r="C37" s="17">
        <v>4743.2700000000004</v>
      </c>
      <c r="D37" s="17">
        <v>2161.71</v>
      </c>
      <c r="E37" s="17"/>
      <c r="F37" s="17">
        <v>4885.29</v>
      </c>
      <c r="G37" s="604">
        <f t="shared" si="0"/>
        <v>33949.61</v>
      </c>
      <c r="H37" s="609"/>
    </row>
    <row r="38" spans="1:8" ht="12.75" customHeight="1">
      <c r="A38" s="174" t="s">
        <v>679</v>
      </c>
      <c r="B38" s="614">
        <v>131441</v>
      </c>
      <c r="C38" s="614"/>
      <c r="D38" s="614">
        <v>5827</v>
      </c>
      <c r="E38" s="614">
        <v>7576</v>
      </c>
      <c r="F38" s="614">
        <v>6490</v>
      </c>
      <c r="G38" s="626">
        <f t="shared" si="0"/>
        <v>151334</v>
      </c>
      <c r="H38" s="609"/>
    </row>
    <row r="39" spans="1:8" ht="12.75" customHeight="1">
      <c r="A39" s="174" t="s">
        <v>122</v>
      </c>
      <c r="B39" s="614">
        <v>89874.559999999998</v>
      </c>
      <c r="C39" s="614">
        <v>60696.6</v>
      </c>
      <c r="D39" s="614">
        <v>19880.27</v>
      </c>
      <c r="E39" s="614">
        <v>262</v>
      </c>
      <c r="F39" s="614">
        <v>3502</v>
      </c>
      <c r="G39" s="626">
        <f t="shared" si="0"/>
        <v>174215.43</v>
      </c>
      <c r="H39" s="609"/>
    </row>
    <row r="40" spans="1:8" s="468" customFormat="1" ht="12.75" customHeight="1">
      <c r="A40" s="397" t="s">
        <v>317</v>
      </c>
      <c r="B40" s="614">
        <v>18612.330000000002</v>
      </c>
      <c r="C40" s="614"/>
      <c r="D40" s="614"/>
      <c r="E40" s="614">
        <v>1274</v>
      </c>
      <c r="F40" s="614">
        <v>872</v>
      </c>
      <c r="G40" s="626">
        <f t="shared" si="0"/>
        <v>20758.330000000002</v>
      </c>
      <c r="H40" s="691"/>
    </row>
    <row r="41" spans="1:8" ht="12.75" customHeight="1">
      <c r="A41" s="234" t="s">
        <v>477</v>
      </c>
      <c r="B41" s="17">
        <v>413568.96</v>
      </c>
      <c r="C41" s="17">
        <v>100494.98</v>
      </c>
      <c r="D41" s="17">
        <v>9951.15</v>
      </c>
      <c r="E41" s="17">
        <v>12479</v>
      </c>
      <c r="F41" s="17">
        <v>80030.559999999998</v>
      </c>
      <c r="G41" s="604">
        <f t="shared" si="0"/>
        <v>616524.65000000014</v>
      </c>
      <c r="H41" s="609"/>
    </row>
    <row r="42" spans="1:8" ht="12.75" customHeight="1">
      <c r="A42" s="234" t="s">
        <v>478</v>
      </c>
      <c r="B42" s="17">
        <v>355733.45</v>
      </c>
      <c r="C42" s="17">
        <v>42673.13</v>
      </c>
      <c r="D42" s="17">
        <v>106799.32</v>
      </c>
      <c r="E42" s="17"/>
      <c r="F42" s="17"/>
      <c r="G42" s="604">
        <f t="shared" si="0"/>
        <v>505205.9</v>
      </c>
      <c r="H42" s="609"/>
    </row>
    <row r="43" spans="1:8" ht="12.75" customHeight="1">
      <c r="A43" s="234" t="s">
        <v>323</v>
      </c>
      <c r="B43" s="17">
        <v>33438.9</v>
      </c>
      <c r="C43" s="17">
        <v>30988.57</v>
      </c>
      <c r="D43" s="17">
        <v>2538.0500000000002</v>
      </c>
      <c r="E43" s="17"/>
      <c r="F43" s="17"/>
      <c r="G43" s="604">
        <f t="shared" si="0"/>
        <v>66965.52</v>
      </c>
      <c r="H43" s="609"/>
    </row>
    <row r="44" spans="1:8" ht="12.75" customHeight="1">
      <c r="A44" s="4" t="s">
        <v>348</v>
      </c>
      <c r="B44" s="17">
        <v>190657.25</v>
      </c>
      <c r="C44" s="17">
        <v>11854.34</v>
      </c>
      <c r="D44" s="17">
        <v>2246.92</v>
      </c>
      <c r="E44" s="17"/>
      <c r="F44" s="17">
        <v>5903.92</v>
      </c>
      <c r="G44" s="604">
        <f t="shared" si="0"/>
        <v>210662.43000000002</v>
      </c>
      <c r="H44" s="609"/>
    </row>
    <row r="45" spans="1:8" ht="12.75" customHeight="1">
      <c r="A45" s="234" t="s">
        <v>479</v>
      </c>
      <c r="B45" s="17">
        <v>452035</v>
      </c>
      <c r="C45" s="17">
        <v>31335.85</v>
      </c>
      <c r="D45" s="17">
        <v>27376.06</v>
      </c>
      <c r="E45" s="17"/>
      <c r="F45" s="17"/>
      <c r="G45" s="604">
        <f t="shared" si="0"/>
        <v>510746.91</v>
      </c>
      <c r="H45" s="609"/>
    </row>
    <row r="46" spans="1:8" ht="12.75" customHeight="1">
      <c r="A46" s="234" t="s">
        <v>324</v>
      </c>
      <c r="B46" s="17">
        <v>101037.84</v>
      </c>
      <c r="C46" s="17">
        <v>65926.84</v>
      </c>
      <c r="D46" s="17">
        <v>17668.41</v>
      </c>
      <c r="E46" s="17"/>
      <c r="F46" s="17">
        <v>4000</v>
      </c>
      <c r="G46" s="604">
        <f t="shared" si="0"/>
        <v>188633.09</v>
      </c>
      <c r="H46" s="609"/>
    </row>
    <row r="47" spans="1:8" ht="12.75" customHeight="1">
      <c r="A47" s="234" t="s">
        <v>480</v>
      </c>
      <c r="B47" s="17">
        <v>69411.81</v>
      </c>
      <c r="C47" s="17"/>
      <c r="D47" s="17">
        <v>5353.23</v>
      </c>
      <c r="E47" s="17"/>
      <c r="F47" s="17"/>
      <c r="G47" s="604">
        <f t="shared" si="0"/>
        <v>74765.039999999994</v>
      </c>
      <c r="H47" s="609"/>
    </row>
    <row r="48" spans="1:8" ht="12.75" customHeight="1">
      <c r="A48" s="234" t="s">
        <v>481</v>
      </c>
      <c r="B48" s="17">
        <v>1203969.57</v>
      </c>
      <c r="C48" s="17"/>
      <c r="D48" s="17">
        <v>4050</v>
      </c>
      <c r="E48" s="17"/>
      <c r="F48" s="17">
        <v>13494.96</v>
      </c>
      <c r="G48" s="604">
        <f t="shared" si="0"/>
        <v>1221514.53</v>
      </c>
      <c r="H48" s="609"/>
    </row>
    <row r="49" spans="1:9" ht="12.75" customHeight="1">
      <c r="A49" s="234" t="s">
        <v>482</v>
      </c>
      <c r="B49" s="17">
        <v>309888.93</v>
      </c>
      <c r="C49" s="17">
        <v>72568.56</v>
      </c>
      <c r="D49" s="17">
        <v>37549.83</v>
      </c>
      <c r="E49" s="17"/>
      <c r="F49" s="17">
        <v>59130.86</v>
      </c>
      <c r="G49" s="604">
        <f t="shared" si="0"/>
        <v>479138.18</v>
      </c>
      <c r="H49" s="609"/>
    </row>
    <row r="50" spans="1:9" ht="12.75" customHeight="1">
      <c r="A50" s="234" t="s">
        <v>483</v>
      </c>
      <c r="B50" s="17">
        <v>480949.36</v>
      </c>
      <c r="C50" s="17"/>
      <c r="D50" s="17"/>
      <c r="E50" s="17"/>
      <c r="F50" s="17">
        <v>7352.82</v>
      </c>
      <c r="G50" s="604">
        <f t="shared" si="0"/>
        <v>488302.18</v>
      </c>
      <c r="H50" s="609"/>
    </row>
    <row r="51" spans="1:9" ht="12.75" customHeight="1">
      <c r="B51" s="17"/>
      <c r="C51" s="17"/>
      <c r="D51" s="17"/>
      <c r="E51" s="17"/>
      <c r="F51" s="17"/>
      <c r="G51" s="17"/>
    </row>
    <row r="52" spans="1:9" ht="12.75" customHeight="1">
      <c r="A52" s="91" t="s">
        <v>411</v>
      </c>
      <c r="B52" s="101">
        <f>MEDIAN(B4:B50,'Library Expenditure A-L'!B4:B55)</f>
        <v>192030.33</v>
      </c>
      <c r="C52" s="101">
        <f>MEDIAN(C4:C50,'Library Expenditure A-L'!D4:D55)</f>
        <v>42673.13</v>
      </c>
      <c r="D52" s="101">
        <f>MEDIAN(D4:D50,'Library Expenditure A-L'!E4:E55)</f>
        <v>18203.595000000001</v>
      </c>
      <c r="E52" s="101">
        <f>MEDIAN(E4:E50,'Library Expenditure A-L'!F4:F55)</f>
        <v>8282.2649999999994</v>
      </c>
      <c r="F52" s="101">
        <f>MEDIAN(F4:F50,'Library Expenditure A-L'!G4:G55)</f>
        <v>15338.83</v>
      </c>
      <c r="G52" s="101">
        <f>MEDIAN(G4:G50,'Library Expenditure A-L'!H4:H55)</f>
        <v>265820</v>
      </c>
    </row>
    <row r="53" spans="1:9" ht="12.75" customHeight="1">
      <c r="A53" s="91" t="s">
        <v>410</v>
      </c>
      <c r="B53" s="101">
        <f>AVERAGE(B4:B50,'Library Expenditure A-L'!B4:B55)</f>
        <v>234430.15656565665</v>
      </c>
      <c r="C53" s="101">
        <f>AVERAGE(C4:C50,'Library Expenditure A-L'!D4:D55)</f>
        <v>57362.967049180334</v>
      </c>
      <c r="D53" s="101">
        <f>AVERAGE(D4:D50,'Library Expenditure A-L'!E4:E55)</f>
        <v>32492.347222222223</v>
      </c>
      <c r="E53" s="101">
        <f>AVERAGE(E4:E50,'Library Expenditure A-L'!F4:F55)</f>
        <v>18449.391750000003</v>
      </c>
      <c r="F53" s="101">
        <f>AVERAGE('Library Expenditure A-L'!G4:G55)</f>
        <v>30893.980625</v>
      </c>
      <c r="G53" s="101">
        <f>AVERAGE(G4:G50,'Library Expenditure A-L'!H4:H55)</f>
        <v>327908.35323232313</v>
      </c>
    </row>
    <row r="54" spans="1:9" ht="12.75" customHeight="1">
      <c r="A54" s="10" t="s">
        <v>359</v>
      </c>
      <c r="B54" s="101">
        <f>SUM(B4:B50,'Library Expenditure A-L'!B4:B55)</f>
        <v>23208585.500000007</v>
      </c>
      <c r="C54" s="101">
        <f>SUM(C4:C50,'Library Expenditure A-L'!D4:D55)</f>
        <v>3499140.99</v>
      </c>
      <c r="D54" s="101">
        <f>SUM(D4:D50,'Library Expenditure A-L'!E4:E55)</f>
        <v>2924311.25</v>
      </c>
      <c r="E54" s="101">
        <f>SUM(E4:E50,'Library Expenditure A-L'!F4:F55)</f>
        <v>737975.67</v>
      </c>
      <c r="F54" s="101">
        <f>SUM(F4:F50,'Library Expenditure A-L'!G4:G55)</f>
        <v>2092913.56</v>
      </c>
      <c r="G54" s="101">
        <f>SUM(G4:G50,'Library Expenditure A-L'!H4:H55)</f>
        <v>32462926.969999991</v>
      </c>
      <c r="H54" s="403"/>
      <c r="I54" s="609"/>
    </row>
    <row r="55" spans="1:9" ht="12.75" customHeight="1">
      <c r="B55" s="17"/>
      <c r="C55" s="17"/>
      <c r="D55" s="17"/>
      <c r="E55" s="17"/>
      <c r="F55" s="17"/>
      <c r="G55" s="17"/>
      <c r="H55" s="608"/>
    </row>
    <row r="56" spans="1:9">
      <c r="B56" s="17"/>
      <c r="C56" s="17"/>
      <c r="D56" s="17"/>
      <c r="E56" s="17"/>
      <c r="F56" s="17"/>
      <c r="G56" s="17"/>
    </row>
    <row r="57" spans="1:9">
      <c r="B57" s="17"/>
      <c r="C57" s="17"/>
      <c r="D57" s="17"/>
      <c r="E57" s="17"/>
      <c r="F57" s="17"/>
      <c r="G57" s="17"/>
    </row>
    <row r="58" spans="1:9">
      <c r="B58" s="17"/>
      <c r="C58" s="17"/>
      <c r="D58" s="17"/>
      <c r="E58" s="17"/>
      <c r="F58" s="17"/>
      <c r="G58" s="17"/>
    </row>
    <row r="59" spans="1:9">
      <c r="B59" s="17"/>
      <c r="C59" s="17"/>
      <c r="D59" s="17"/>
      <c r="E59" s="17"/>
      <c r="F59" s="17"/>
      <c r="G59" s="17"/>
    </row>
  </sheetData>
  <phoneticPr fontId="25" type="noConversion"/>
  <pageMargins left="0.51181102362204722" right="0.51181102362204722" top="0.59055118110236227" bottom="0.51181102362204722" header="0.39370078740157483" footer="0.23622047244094491"/>
  <pageSetup paperSize="9" orientation="portrait" r:id="rId1"/>
  <headerFooter alignWithMargins="0">
    <oddFooter>&amp;L&amp;9Public Library Statistics 2011/12&amp;C&amp;9&amp;P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J2"/>
  <sheetViews>
    <sheetView zoomScaleNormal="100" workbookViewId="0">
      <selection activeCell="E6" sqref="E6"/>
    </sheetView>
  </sheetViews>
  <sheetFormatPr defaultColWidth="8.85546875" defaultRowHeight="12.75"/>
  <cols>
    <col min="1" max="3" width="8.85546875" customWidth="1"/>
    <col min="4" max="4" width="9.42578125" customWidth="1"/>
  </cols>
  <sheetData>
    <row r="1" spans="1:10">
      <c r="A1" s="740" t="s">
        <v>555</v>
      </c>
      <c r="B1" s="740"/>
      <c r="C1" s="740"/>
      <c r="D1" s="740"/>
      <c r="E1" s="740"/>
      <c r="F1" s="740"/>
      <c r="G1" s="740"/>
      <c r="H1" s="740"/>
      <c r="I1" s="740"/>
      <c r="J1" s="740"/>
    </row>
    <row r="2" spans="1:10">
      <c r="A2" s="740"/>
      <c r="B2" s="740"/>
      <c r="C2" s="740"/>
      <c r="D2" s="740"/>
      <c r="E2" s="740"/>
      <c r="F2" s="740"/>
      <c r="G2" s="740"/>
      <c r="H2" s="740"/>
      <c r="I2" s="740"/>
      <c r="J2" s="740"/>
    </row>
  </sheetData>
  <mergeCells count="1">
    <mergeCell ref="A1:J2"/>
  </mergeCells>
  <phoneticPr fontId="25" type="noConversion"/>
  <pageMargins left="0.51181102362204722" right="0.51181102362204722" top="0.51181102362204722" bottom="0.51181102362204722" header="0" footer="0.23622047244094491"/>
  <pageSetup paperSize="9" scale="98" orientation="portrait" r:id="rId1"/>
  <headerFooter alignWithMargins="0">
    <oddFooter>&amp;L&amp;9Public Library Statistics 2011/12&amp;C&amp;9&amp;P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67"/>
  <sheetViews>
    <sheetView zoomScaleNormal="100" workbookViewId="0">
      <pane ySplit="2" topLeftCell="A6" activePane="bottomLeft" state="frozen"/>
      <selection activeCell="B24" sqref="B24"/>
      <selection pane="bottomLeft" activeCell="H33" sqref="H33"/>
    </sheetView>
  </sheetViews>
  <sheetFormatPr defaultColWidth="8.85546875" defaultRowHeight="12.75" customHeight="1"/>
  <cols>
    <col min="1" max="1" width="20.7109375" style="22" customWidth="1"/>
    <col min="2" max="2" width="15.7109375" style="22" customWidth="1"/>
    <col min="3" max="3" width="5.7109375" style="22" customWidth="1"/>
    <col min="4" max="4" width="20.7109375" style="22" customWidth="1"/>
    <col min="5" max="5" width="15.7109375" style="22" customWidth="1"/>
    <col min="6" max="6" width="1.42578125" style="22" bestFit="1" customWidth="1"/>
    <col min="7" max="7" width="8.85546875" style="22" customWidth="1"/>
    <col min="8" max="8" width="21" style="299" customWidth="1"/>
    <col min="9" max="9" width="19.85546875" style="299" customWidth="1"/>
    <col min="10" max="16384" width="8.85546875" style="22"/>
  </cols>
  <sheetData>
    <row r="1" spans="1:9" ht="16.5" customHeight="1">
      <c r="A1" s="39" t="s">
        <v>609</v>
      </c>
      <c r="H1" s="26"/>
      <c r="I1" s="26"/>
    </row>
    <row r="2" spans="1:9" ht="12.75" customHeight="1">
      <c r="H2" s="10"/>
      <c r="I2" s="10"/>
    </row>
    <row r="3" spans="1:9" ht="13.5" customHeight="1">
      <c r="A3" s="4" t="s">
        <v>572</v>
      </c>
      <c r="B3" s="190">
        <v>413240</v>
      </c>
      <c r="C3" s="628"/>
      <c r="D3" s="4" t="s">
        <v>456</v>
      </c>
      <c r="E3" s="190">
        <v>543613</v>
      </c>
      <c r="F3" s="157"/>
    </row>
    <row r="4" spans="1:9" ht="13.5" customHeight="1">
      <c r="A4" s="4" t="s">
        <v>333</v>
      </c>
      <c r="B4" s="190">
        <v>293776</v>
      </c>
      <c r="C4" s="628"/>
      <c r="D4" s="4" t="s">
        <v>541</v>
      </c>
      <c r="E4" s="190">
        <v>70508</v>
      </c>
      <c r="F4" s="157"/>
    </row>
    <row r="5" spans="1:9" ht="13.5" customHeight="1">
      <c r="A5" s="4" t="s">
        <v>423</v>
      </c>
      <c r="B5" s="190">
        <v>386347</v>
      </c>
      <c r="C5" s="628"/>
      <c r="D5" s="4" t="s">
        <v>457</v>
      </c>
      <c r="E5" s="190">
        <v>819137</v>
      </c>
      <c r="F5" s="157"/>
    </row>
    <row r="6" spans="1:9" ht="13.5" customHeight="1">
      <c r="A6" s="4" t="s">
        <v>424</v>
      </c>
      <c r="B6" s="190">
        <v>264641</v>
      </c>
      <c r="C6" s="628"/>
      <c r="D6" s="4" t="s">
        <v>339</v>
      </c>
      <c r="E6" s="190">
        <v>299311</v>
      </c>
      <c r="F6" s="27"/>
    </row>
    <row r="7" spans="1:9" ht="13.5" customHeight="1">
      <c r="A7" s="4" t="s">
        <v>487</v>
      </c>
      <c r="B7" s="190">
        <v>23336</v>
      </c>
      <c r="C7" s="628"/>
      <c r="D7" s="4" t="s">
        <v>458</v>
      </c>
      <c r="E7" s="190">
        <v>469546</v>
      </c>
      <c r="F7" s="157"/>
    </row>
    <row r="8" spans="1:9" s="122" customFormat="1" ht="13.5" customHeight="1">
      <c r="A8" s="4" t="s">
        <v>426</v>
      </c>
      <c r="B8" s="190">
        <v>906769</v>
      </c>
      <c r="C8" s="629"/>
      <c r="D8" s="4" t="s">
        <v>459</v>
      </c>
      <c r="E8" s="190">
        <v>383529</v>
      </c>
      <c r="F8" s="223"/>
    </row>
    <row r="9" spans="1:9" ht="13.5" customHeight="1">
      <c r="A9" s="4" t="s">
        <v>488</v>
      </c>
      <c r="B9" s="190">
        <v>336099</v>
      </c>
      <c r="C9" s="628"/>
      <c r="D9" s="4" t="s">
        <v>460</v>
      </c>
      <c r="E9" s="190">
        <v>478615</v>
      </c>
      <c r="F9" s="157"/>
    </row>
    <row r="10" spans="1:9" ht="13.5" customHeight="1">
      <c r="A10" s="4" t="s">
        <v>489</v>
      </c>
      <c r="B10" s="190">
        <v>203220</v>
      </c>
      <c r="C10" s="628"/>
      <c r="D10" s="4" t="s">
        <v>168</v>
      </c>
      <c r="E10" s="190">
        <v>105038</v>
      </c>
      <c r="F10" s="157"/>
    </row>
    <row r="11" spans="1:9" ht="13.5" customHeight="1">
      <c r="A11" s="4" t="s">
        <v>492</v>
      </c>
      <c r="B11" s="190">
        <v>34925</v>
      </c>
      <c r="C11" s="628"/>
      <c r="D11" s="4" t="s">
        <v>340</v>
      </c>
      <c r="E11" s="190">
        <v>129658</v>
      </c>
      <c r="F11" s="157"/>
    </row>
    <row r="12" spans="1:9" ht="13.5" customHeight="1">
      <c r="A12" s="4" t="s">
        <v>429</v>
      </c>
      <c r="B12" s="190">
        <v>1196715</v>
      </c>
      <c r="C12" s="628"/>
      <c r="D12" s="4" t="s">
        <v>461</v>
      </c>
      <c r="E12" s="190">
        <v>401332</v>
      </c>
      <c r="F12" s="157"/>
    </row>
    <row r="13" spans="1:9" ht="13.5" customHeight="1">
      <c r="A13" s="4" t="s">
        <v>493</v>
      </c>
      <c r="B13" s="190">
        <v>38219</v>
      </c>
      <c r="C13" s="628"/>
      <c r="D13" s="4" t="s">
        <v>462</v>
      </c>
      <c r="E13" s="190">
        <v>2065361</v>
      </c>
      <c r="F13" s="157"/>
    </row>
    <row r="14" spans="1:9" ht="13.5" customHeight="1">
      <c r="A14" s="4" t="s">
        <v>431</v>
      </c>
      <c r="B14" s="190">
        <v>571754</v>
      </c>
      <c r="C14" s="628"/>
      <c r="D14" s="4" t="s">
        <v>463</v>
      </c>
      <c r="E14" s="190">
        <v>647024</v>
      </c>
      <c r="F14" s="157"/>
    </row>
    <row r="15" spans="1:9" ht="13.5" customHeight="1">
      <c r="A15" s="4" t="s">
        <v>184</v>
      </c>
      <c r="B15" s="190">
        <v>185531</v>
      </c>
      <c r="C15" s="628"/>
      <c r="D15" s="174" t="s">
        <v>685</v>
      </c>
      <c r="E15" s="190">
        <v>60263</v>
      </c>
      <c r="F15" s="157"/>
    </row>
    <row r="16" spans="1:9" ht="13.5" customHeight="1">
      <c r="A16" s="4" t="s">
        <v>498</v>
      </c>
      <c r="B16" s="190">
        <v>13919</v>
      </c>
      <c r="C16" s="628"/>
      <c r="D16" s="4" t="s">
        <v>341</v>
      </c>
      <c r="E16" s="190">
        <v>96057</v>
      </c>
      <c r="F16" s="157"/>
    </row>
    <row r="17" spans="1:6" ht="13.5" customHeight="1">
      <c r="A17" s="4" t="s">
        <v>500</v>
      </c>
      <c r="B17" s="190">
        <v>110778</v>
      </c>
      <c r="C17" s="628"/>
      <c r="D17" s="4" t="s">
        <v>552</v>
      </c>
      <c r="E17" s="190">
        <v>19112</v>
      </c>
      <c r="F17" s="157"/>
    </row>
    <row r="18" spans="1:6" ht="13.5" customHeight="1">
      <c r="A18" s="4" t="s">
        <v>434</v>
      </c>
      <c r="B18" s="190">
        <v>292860</v>
      </c>
      <c r="C18" s="628"/>
      <c r="D18" s="4" t="s">
        <v>554</v>
      </c>
      <c r="E18" s="190">
        <v>88547</v>
      </c>
      <c r="F18" s="27"/>
    </row>
    <row r="19" spans="1:6" ht="13.5" customHeight="1">
      <c r="A19" s="4" t="s">
        <v>435</v>
      </c>
      <c r="B19" s="190">
        <v>269274</v>
      </c>
      <c r="C19" s="628"/>
      <c r="D19" s="4" t="s">
        <v>464</v>
      </c>
      <c r="E19" s="190">
        <v>880076</v>
      </c>
      <c r="F19" s="157"/>
    </row>
    <row r="20" spans="1:6" ht="13.5" customHeight="1">
      <c r="A20" s="4" t="s">
        <v>436</v>
      </c>
      <c r="B20" s="190">
        <v>734037</v>
      </c>
      <c r="C20" s="628"/>
      <c r="D20" s="4" t="s">
        <v>465</v>
      </c>
      <c r="E20" s="190">
        <v>784711</v>
      </c>
      <c r="F20" s="157"/>
    </row>
    <row r="21" spans="1:6" ht="13.5" customHeight="1">
      <c r="A21" s="4" t="s">
        <v>208</v>
      </c>
      <c r="B21" s="190">
        <v>473185</v>
      </c>
      <c r="C21" s="628"/>
      <c r="D21" s="4" t="s">
        <v>466</v>
      </c>
      <c r="E21" s="190">
        <v>398746</v>
      </c>
      <c r="F21" s="157"/>
    </row>
    <row r="22" spans="1:6" ht="13.5" customHeight="1">
      <c r="A22" s="4" t="s">
        <v>437</v>
      </c>
      <c r="B22" s="190">
        <v>732481</v>
      </c>
      <c r="C22" s="628"/>
      <c r="D22" s="234" t="s">
        <v>21</v>
      </c>
      <c r="E22" s="190">
        <v>785004</v>
      </c>
      <c r="F22" s="157"/>
    </row>
    <row r="23" spans="1:6" ht="13.5" customHeight="1">
      <c r="A23" s="4" t="s">
        <v>334</v>
      </c>
      <c r="B23" s="190">
        <v>80592</v>
      </c>
      <c r="C23" s="628"/>
      <c r="D23" s="4" t="s">
        <v>467</v>
      </c>
      <c r="E23" s="190">
        <v>287902</v>
      </c>
      <c r="F23" s="157"/>
    </row>
    <row r="24" spans="1:6" ht="13.5" customHeight="1">
      <c r="A24" s="4" t="s">
        <v>335</v>
      </c>
      <c r="B24" s="190">
        <v>372491</v>
      </c>
      <c r="C24" s="630"/>
      <c r="D24" s="4" t="s">
        <v>468</v>
      </c>
      <c r="E24" s="190">
        <v>1008885</v>
      </c>
      <c r="F24" s="157"/>
    </row>
    <row r="25" spans="1:6" ht="13.5" customHeight="1">
      <c r="A25" s="4" t="s">
        <v>209</v>
      </c>
      <c r="B25" s="190">
        <v>353294</v>
      </c>
      <c r="C25" s="628"/>
      <c r="D25" s="4" t="s">
        <v>343</v>
      </c>
      <c r="E25" s="190">
        <v>1933647</v>
      </c>
      <c r="F25" s="157"/>
    </row>
    <row r="26" spans="1:6" ht="13.5" customHeight="1">
      <c r="A26" s="4" t="s">
        <v>439</v>
      </c>
      <c r="B26" s="190">
        <v>234218</v>
      </c>
      <c r="C26" s="628"/>
      <c r="D26" s="4" t="s">
        <v>344</v>
      </c>
      <c r="E26" s="190">
        <v>189460</v>
      </c>
      <c r="F26" s="157"/>
    </row>
    <row r="27" spans="1:6" ht="13.5" customHeight="1">
      <c r="A27" s="4" t="s">
        <v>336</v>
      </c>
      <c r="B27" s="190">
        <v>492246</v>
      </c>
      <c r="C27" s="628"/>
      <c r="D27" s="4" t="s">
        <v>345</v>
      </c>
      <c r="E27" s="190">
        <v>568769</v>
      </c>
      <c r="F27" s="157"/>
    </row>
    <row r="28" spans="1:6" ht="13.5" customHeight="1">
      <c r="A28" s="4" t="s">
        <v>506</v>
      </c>
      <c r="B28" s="190">
        <v>28234</v>
      </c>
      <c r="C28" s="628"/>
      <c r="D28" s="4" t="s">
        <v>469</v>
      </c>
      <c r="E28" s="190">
        <v>632215</v>
      </c>
      <c r="F28" s="157"/>
    </row>
    <row r="29" spans="1:6" ht="13.5" customHeight="1">
      <c r="A29" s="4" t="s">
        <v>507</v>
      </c>
      <c r="B29" s="190">
        <v>413015</v>
      </c>
      <c r="C29" s="628"/>
      <c r="D29" s="4" t="s">
        <v>470</v>
      </c>
      <c r="E29" s="190">
        <v>982671</v>
      </c>
      <c r="F29" s="157"/>
    </row>
    <row r="30" spans="1:6" ht="13.5" customHeight="1">
      <c r="A30" s="4" t="s">
        <v>520</v>
      </c>
      <c r="B30" s="190">
        <v>288546</v>
      </c>
      <c r="C30" s="628"/>
      <c r="D30" s="4" t="s">
        <v>471</v>
      </c>
      <c r="E30" s="190">
        <v>356608</v>
      </c>
      <c r="F30" s="157"/>
    </row>
    <row r="31" spans="1:6" ht="13.5" customHeight="1">
      <c r="A31" s="4" t="s">
        <v>440</v>
      </c>
      <c r="B31" s="190">
        <v>759866</v>
      </c>
      <c r="C31" s="628"/>
      <c r="D31" s="4" t="s">
        <v>306</v>
      </c>
      <c r="E31" s="190">
        <v>531380</v>
      </c>
      <c r="F31" s="157"/>
    </row>
    <row r="32" spans="1:6" ht="13.5" customHeight="1">
      <c r="A32" s="4" t="s">
        <v>166</v>
      </c>
      <c r="B32" s="190">
        <v>100292</v>
      </c>
      <c r="C32" s="628"/>
      <c r="D32" s="4" t="s">
        <v>307</v>
      </c>
      <c r="E32" s="190">
        <v>134235</v>
      </c>
      <c r="F32" s="157"/>
    </row>
    <row r="33" spans="1:6" ht="13.5" customHeight="1">
      <c r="A33" s="4" t="s">
        <v>441</v>
      </c>
      <c r="B33" s="190">
        <v>898856</v>
      </c>
      <c r="C33" s="628"/>
      <c r="D33" s="4" t="s">
        <v>186</v>
      </c>
      <c r="E33" s="190">
        <v>73775</v>
      </c>
      <c r="F33" s="157"/>
    </row>
    <row r="34" spans="1:6" ht="13.5" customHeight="1">
      <c r="A34" s="4" t="s">
        <v>524</v>
      </c>
      <c r="B34" s="190">
        <v>380624</v>
      </c>
      <c r="C34" s="628"/>
      <c r="D34" s="4" t="s">
        <v>346</v>
      </c>
      <c r="E34" s="190">
        <v>358943</v>
      </c>
      <c r="F34" s="157"/>
    </row>
    <row r="35" spans="1:6" ht="13.5" customHeight="1">
      <c r="A35" s="4" t="s">
        <v>525</v>
      </c>
      <c r="B35" s="190">
        <v>441902</v>
      </c>
      <c r="C35" s="628"/>
      <c r="D35" s="4" t="s">
        <v>473</v>
      </c>
      <c r="E35" s="190">
        <v>235930</v>
      </c>
      <c r="F35" s="157"/>
    </row>
    <row r="36" spans="1:6" ht="13.5" customHeight="1">
      <c r="A36" s="4" t="s">
        <v>185</v>
      </c>
      <c r="B36" s="190">
        <v>17478</v>
      </c>
      <c r="C36" s="628"/>
      <c r="D36" s="4" t="s">
        <v>474</v>
      </c>
      <c r="E36" s="190">
        <v>1803915</v>
      </c>
      <c r="F36" s="157"/>
    </row>
    <row r="37" spans="1:6" ht="13.5" customHeight="1">
      <c r="A37" s="4" t="s">
        <v>528</v>
      </c>
      <c r="B37" s="190">
        <v>39347</v>
      </c>
      <c r="C37" s="628"/>
      <c r="D37" s="4" t="s">
        <v>476</v>
      </c>
      <c r="E37" s="190">
        <v>1175501</v>
      </c>
      <c r="F37" s="157"/>
    </row>
    <row r="38" spans="1:6" ht="13.5" customHeight="1">
      <c r="A38" s="4" t="s">
        <v>529</v>
      </c>
      <c r="B38" s="190">
        <v>16863</v>
      </c>
      <c r="C38" s="628"/>
      <c r="D38" s="4" t="s">
        <v>310</v>
      </c>
      <c r="E38" s="190">
        <v>37900</v>
      </c>
      <c r="F38" s="157"/>
    </row>
    <row r="39" spans="1:6" ht="13.5" customHeight="1">
      <c r="A39" s="4" t="s">
        <v>443</v>
      </c>
      <c r="B39" s="190">
        <v>301597</v>
      </c>
      <c r="C39" s="628"/>
      <c r="D39" s="174" t="s">
        <v>679</v>
      </c>
      <c r="E39" s="190">
        <v>94963</v>
      </c>
      <c r="F39" s="157"/>
    </row>
    <row r="40" spans="1:6" ht="13.5" customHeight="1">
      <c r="A40" s="4" t="s">
        <v>563</v>
      </c>
      <c r="B40" s="190">
        <v>1453111</v>
      </c>
      <c r="C40" s="628"/>
      <c r="D40" s="4" t="s">
        <v>356</v>
      </c>
      <c r="E40" s="190">
        <v>406419</v>
      </c>
      <c r="F40" s="157"/>
    </row>
    <row r="41" spans="1:6" ht="13.5" customHeight="1">
      <c r="A41" s="4" t="s">
        <v>445</v>
      </c>
      <c r="B41" s="190">
        <v>740579</v>
      </c>
      <c r="C41" s="628"/>
      <c r="D41" s="4" t="s">
        <v>317</v>
      </c>
      <c r="E41" s="190">
        <v>23018</v>
      </c>
      <c r="F41" s="157"/>
    </row>
    <row r="42" spans="1:6" ht="13.5" customHeight="1">
      <c r="A42" s="4" t="s">
        <v>446</v>
      </c>
      <c r="B42" s="190">
        <v>1301304</v>
      </c>
      <c r="C42" s="628"/>
      <c r="D42" s="4" t="s">
        <v>477</v>
      </c>
      <c r="E42" s="190">
        <v>1219750</v>
      </c>
      <c r="F42" s="157"/>
    </row>
    <row r="43" spans="1:6" ht="13.5" customHeight="1">
      <c r="A43" s="4" t="s">
        <v>448</v>
      </c>
      <c r="B43" s="190">
        <v>814100</v>
      </c>
      <c r="C43" s="628"/>
      <c r="D43" s="4" t="s">
        <v>478</v>
      </c>
      <c r="E43" s="190">
        <v>580454</v>
      </c>
      <c r="F43" s="157"/>
    </row>
    <row r="44" spans="1:6" ht="13.5" customHeight="1">
      <c r="A44" s="4" t="s">
        <v>533</v>
      </c>
      <c r="B44" s="190">
        <v>143280</v>
      </c>
      <c r="C44" s="628"/>
      <c r="D44" s="4" t="s">
        <v>323</v>
      </c>
      <c r="E44" s="190">
        <v>25597</v>
      </c>
      <c r="F44" s="157"/>
    </row>
    <row r="45" spans="1:6" ht="13.5" customHeight="1">
      <c r="A45" s="4" t="s">
        <v>536</v>
      </c>
      <c r="B45" s="190">
        <v>208481</v>
      </c>
      <c r="C45" s="628"/>
      <c r="D45" s="4" t="s">
        <v>348</v>
      </c>
      <c r="E45" s="190">
        <v>274278</v>
      </c>
      <c r="F45" s="27"/>
    </row>
    <row r="46" spans="1:6" ht="13.5" customHeight="1">
      <c r="A46" s="4" t="s">
        <v>450</v>
      </c>
      <c r="B46" s="190">
        <v>153081</v>
      </c>
      <c r="C46" s="631"/>
      <c r="D46" s="4" t="s">
        <v>479</v>
      </c>
      <c r="E46" s="190">
        <v>1056080</v>
      </c>
      <c r="F46" s="157"/>
    </row>
    <row r="47" spans="1:6" ht="13.5" customHeight="1">
      <c r="A47" s="4" t="s">
        <v>451</v>
      </c>
      <c r="B47" s="190">
        <v>507209</v>
      </c>
      <c r="C47" s="628"/>
      <c r="D47" s="4" t="s">
        <v>324</v>
      </c>
      <c r="E47" s="190">
        <v>383945</v>
      </c>
      <c r="F47" s="27"/>
    </row>
    <row r="48" spans="1:6" ht="13.5" customHeight="1">
      <c r="A48" s="4" t="s">
        <v>216</v>
      </c>
      <c r="B48" s="190">
        <v>907712</v>
      </c>
      <c r="C48" s="628"/>
      <c r="D48" s="4" t="s">
        <v>480</v>
      </c>
      <c r="E48" s="190">
        <v>127671</v>
      </c>
      <c r="F48" s="157"/>
    </row>
    <row r="49" spans="1:6" ht="13.5" customHeight="1">
      <c r="A49" s="4" t="s">
        <v>538</v>
      </c>
      <c r="B49" s="190">
        <v>19448</v>
      </c>
      <c r="C49" s="628"/>
      <c r="D49" s="4" t="s">
        <v>481</v>
      </c>
      <c r="E49" s="190">
        <v>1389646</v>
      </c>
      <c r="F49" s="157"/>
    </row>
    <row r="50" spans="1:6" ht="13.5" customHeight="1">
      <c r="A50" s="4" t="s">
        <v>454</v>
      </c>
      <c r="B50" s="190">
        <v>1357413</v>
      </c>
      <c r="C50" s="628"/>
      <c r="D50" s="4" t="s">
        <v>482</v>
      </c>
      <c r="E50" s="190">
        <v>393124</v>
      </c>
      <c r="F50" s="157"/>
    </row>
    <row r="51" spans="1:6" ht="13.5" customHeight="1">
      <c r="A51" s="4" t="s">
        <v>455</v>
      </c>
      <c r="B51" s="190">
        <v>670240</v>
      </c>
      <c r="C51" s="628"/>
      <c r="D51" s="4" t="s">
        <v>483</v>
      </c>
      <c r="E51" s="190">
        <v>882829</v>
      </c>
      <c r="F51" s="157"/>
    </row>
    <row r="52" spans="1:6" ht="13.5" customHeight="1">
      <c r="A52" s="4" t="s">
        <v>539</v>
      </c>
      <c r="B52" s="190">
        <v>49632</v>
      </c>
      <c r="C52" s="425"/>
      <c r="D52"/>
      <c r="E52" s="171"/>
      <c r="F52" s="157"/>
    </row>
    <row r="53" spans="1:6" ht="13.5" customHeight="1">
      <c r="C53" s="425"/>
      <c r="D53" s="21" t="s">
        <v>411</v>
      </c>
      <c r="E53" s="29">
        <f>MEDIAN(E3:E51,B3:B52)</f>
        <v>380624</v>
      </c>
      <c r="F53" s="157"/>
    </row>
    <row r="54" spans="1:6" ht="13.5" customHeight="1">
      <c r="C54" s="157"/>
      <c r="D54" s="21" t="s">
        <v>410</v>
      </c>
      <c r="E54" s="133">
        <f>AVERAGE(E3:E51,B3:B52)</f>
        <v>482028.83838383836</v>
      </c>
      <c r="F54" s="29"/>
    </row>
    <row r="55" spans="1:6" ht="13.5" customHeight="1">
      <c r="C55" s="157"/>
      <c r="D55" s="21" t="s">
        <v>359</v>
      </c>
      <c r="E55" s="133">
        <f>SUM(E3:E51,B3:B52)</f>
        <v>47720855</v>
      </c>
      <c r="F55" s="133"/>
    </row>
    <row r="56" spans="1:6" ht="13.5" customHeight="1">
      <c r="C56" s="157"/>
      <c r="E56" s="133"/>
      <c r="F56" s="133"/>
    </row>
    <row r="57" spans="1:6" ht="12.95" customHeight="1">
      <c r="C57" s="20"/>
      <c r="F57" s="133"/>
    </row>
    <row r="58" spans="1:6" ht="12.95" customHeight="1"/>
    <row r="59" spans="1:6" ht="12.95" customHeight="1"/>
    <row r="60" spans="1:6" ht="12.95" customHeight="1"/>
    <row r="61" spans="1:6" ht="12.95" customHeight="1"/>
    <row r="62" spans="1:6" ht="12.95" customHeight="1"/>
    <row r="63" spans="1:6" ht="12.95" customHeight="1"/>
    <row r="64" spans="1:6" ht="12.95" customHeight="1"/>
    <row r="65" ht="12.95" customHeight="1"/>
    <row r="66" ht="12.95" customHeight="1"/>
    <row r="67" ht="12.95" customHeight="1"/>
  </sheetData>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2011/12&amp;C&amp;9&amp;P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05"/>
  <sheetViews>
    <sheetView zoomScaleNormal="100" workbookViewId="0">
      <pane ySplit="3" topLeftCell="A4" activePane="bottomLeft" state="frozen"/>
      <selection activeCell="B24" sqref="B24"/>
      <selection pane="bottomLeft" activeCell="F1" sqref="F1"/>
    </sheetView>
  </sheetViews>
  <sheetFormatPr defaultColWidth="8.85546875" defaultRowHeight="12.75" customHeight="1"/>
  <cols>
    <col min="1" max="1" width="20.7109375" style="22" customWidth="1"/>
    <col min="2" max="2" width="14.140625" style="22" customWidth="1"/>
    <col min="3" max="3" width="15.140625" style="22" customWidth="1"/>
    <col min="4" max="4" width="15.42578125" style="22" customWidth="1"/>
    <col min="5" max="5" width="20.42578125" style="22" customWidth="1"/>
    <col min="6" max="6" width="9" style="22" bestFit="1" customWidth="1"/>
    <col min="7" max="7" width="23" style="26" bestFit="1" customWidth="1"/>
    <col min="8" max="8" width="21.42578125" style="26" bestFit="1" customWidth="1"/>
    <col min="9" max="9" width="25.85546875" style="26" bestFit="1" customWidth="1"/>
    <col min="10" max="10" width="22.42578125" style="26" bestFit="1" customWidth="1"/>
    <col min="11" max="11" width="35.42578125" style="26" bestFit="1" customWidth="1"/>
    <col min="12" max="16384" width="8.85546875" style="22"/>
  </cols>
  <sheetData>
    <row r="1" spans="1:11" ht="12.75" customHeight="1">
      <c r="A1" s="39" t="s">
        <v>610</v>
      </c>
      <c r="G1" s="704"/>
      <c r="H1" s="704"/>
      <c r="I1" s="704"/>
      <c r="J1" s="704"/>
      <c r="K1" s="704"/>
    </row>
    <row r="2" spans="1:11" ht="12.75" customHeight="1">
      <c r="G2" s="704"/>
      <c r="H2" s="704"/>
      <c r="I2" s="704"/>
      <c r="J2" s="704"/>
      <c r="K2" s="704"/>
    </row>
    <row r="3" spans="1:11" ht="13.5" customHeight="1">
      <c r="A3" s="30"/>
      <c r="B3" s="224" t="s">
        <v>349</v>
      </c>
      <c r="C3" s="224" t="s">
        <v>350</v>
      </c>
      <c r="D3" s="224" t="s">
        <v>351</v>
      </c>
      <c r="E3" s="224" t="s">
        <v>352</v>
      </c>
      <c r="G3" s="10"/>
      <c r="H3" s="10"/>
      <c r="I3" s="10"/>
      <c r="J3" s="10"/>
      <c r="K3" s="10"/>
    </row>
    <row r="4" spans="1:11" ht="13.5" customHeight="1">
      <c r="A4" s="4" t="s">
        <v>572</v>
      </c>
      <c r="B4" s="190">
        <v>323167</v>
      </c>
      <c r="C4" s="190">
        <v>67741</v>
      </c>
      <c r="D4" s="190">
        <v>22332</v>
      </c>
      <c r="E4" s="190">
        <v>37378</v>
      </c>
      <c r="F4"/>
    </row>
    <row r="5" spans="1:11" ht="13.5" customHeight="1">
      <c r="A5" s="4" t="s">
        <v>333</v>
      </c>
      <c r="B5" s="190">
        <v>169564</v>
      </c>
      <c r="C5" s="190">
        <v>109689</v>
      </c>
      <c r="D5" s="190">
        <v>14523</v>
      </c>
      <c r="E5" s="190">
        <v>19632</v>
      </c>
      <c r="F5"/>
    </row>
    <row r="6" spans="1:11" ht="13.5" customHeight="1">
      <c r="A6" s="4" t="s">
        <v>423</v>
      </c>
      <c r="B6" s="190">
        <v>280014</v>
      </c>
      <c r="C6" s="190">
        <v>83352</v>
      </c>
      <c r="D6" s="190">
        <v>22981</v>
      </c>
      <c r="E6" s="190">
        <v>72474</v>
      </c>
      <c r="F6"/>
    </row>
    <row r="7" spans="1:11" ht="13.5" customHeight="1">
      <c r="A7" s="4" t="s">
        <v>424</v>
      </c>
      <c r="B7" s="190">
        <v>178130</v>
      </c>
      <c r="C7" s="190">
        <v>66831</v>
      </c>
      <c r="D7" s="190">
        <v>19680</v>
      </c>
      <c r="E7" s="190">
        <v>77020</v>
      </c>
      <c r="F7"/>
    </row>
    <row r="8" spans="1:11" ht="13.5" customHeight="1">
      <c r="A8" s="4" t="s">
        <v>487</v>
      </c>
      <c r="B8" s="190">
        <v>23104</v>
      </c>
      <c r="C8" s="4">
        <v>232</v>
      </c>
      <c r="D8" s="4"/>
      <c r="E8" s="4"/>
      <c r="F8"/>
    </row>
    <row r="9" spans="1:11" ht="13.5" customHeight="1">
      <c r="A9" s="4" t="s">
        <v>426</v>
      </c>
      <c r="B9" s="190">
        <v>604485</v>
      </c>
      <c r="C9" s="190">
        <v>228196</v>
      </c>
      <c r="D9" s="190">
        <v>74088</v>
      </c>
      <c r="E9" s="190">
        <v>162980</v>
      </c>
      <c r="F9"/>
    </row>
    <row r="10" spans="1:11" ht="13.5" customHeight="1">
      <c r="A10" s="4" t="s">
        <v>488</v>
      </c>
      <c r="B10" s="190">
        <v>226039</v>
      </c>
      <c r="C10" s="190">
        <v>98958</v>
      </c>
      <c r="D10" s="190">
        <v>11102</v>
      </c>
      <c r="E10" s="190">
        <v>47724</v>
      </c>
      <c r="F10"/>
    </row>
    <row r="11" spans="1:11" ht="13.5" customHeight="1">
      <c r="A11" s="4" t="s">
        <v>489</v>
      </c>
      <c r="B11" s="190">
        <v>167874</v>
      </c>
      <c r="C11" s="190">
        <v>26612</v>
      </c>
      <c r="D11" s="190">
        <v>8734</v>
      </c>
      <c r="E11" s="190">
        <v>14119</v>
      </c>
      <c r="F11"/>
    </row>
    <row r="12" spans="1:11" ht="13.5" customHeight="1">
      <c r="A12" s="4" t="s">
        <v>492</v>
      </c>
      <c r="B12" s="190">
        <v>29806</v>
      </c>
      <c r="C12" s="190">
        <v>4118</v>
      </c>
      <c r="D12" s="190">
        <v>1001</v>
      </c>
      <c r="E12" s="190">
        <v>3998</v>
      </c>
      <c r="F12"/>
    </row>
    <row r="13" spans="1:11" ht="13.5" customHeight="1">
      <c r="A13" s="4" t="s">
        <v>429</v>
      </c>
      <c r="B13" s="190">
        <v>864772</v>
      </c>
      <c r="C13" s="190">
        <v>260020</v>
      </c>
      <c r="D13" s="190">
        <v>71923</v>
      </c>
      <c r="E13" s="190">
        <v>185669</v>
      </c>
      <c r="F13"/>
    </row>
    <row r="14" spans="1:11" ht="13.5" customHeight="1">
      <c r="A14" s="4" t="s">
        <v>493</v>
      </c>
      <c r="B14" s="190">
        <v>30076</v>
      </c>
      <c r="C14" s="190">
        <v>5462</v>
      </c>
      <c r="D14" s="190">
        <v>2681</v>
      </c>
      <c r="E14" s="190">
        <v>5526</v>
      </c>
      <c r="F14"/>
    </row>
    <row r="15" spans="1:11" ht="13.5" customHeight="1">
      <c r="A15" s="4" t="s">
        <v>431</v>
      </c>
      <c r="B15" s="190">
        <v>386740</v>
      </c>
      <c r="C15" s="190">
        <v>157356</v>
      </c>
      <c r="D15" s="190">
        <v>27658</v>
      </c>
      <c r="E15" s="190">
        <v>29666</v>
      </c>
      <c r="F15"/>
    </row>
    <row r="16" spans="1:11" ht="13.5" customHeight="1">
      <c r="A16" s="4" t="s">
        <v>184</v>
      </c>
      <c r="B16" s="190">
        <v>138222</v>
      </c>
      <c r="C16" s="190">
        <v>38929</v>
      </c>
      <c r="D16" s="190">
        <v>8380</v>
      </c>
      <c r="E16" s="190">
        <v>24687</v>
      </c>
      <c r="F16"/>
    </row>
    <row r="17" spans="1:6" ht="13.5" customHeight="1">
      <c r="A17" s="4" t="s">
        <v>498</v>
      </c>
      <c r="B17" s="190">
        <v>9574</v>
      </c>
      <c r="C17" s="190">
        <v>3581</v>
      </c>
      <c r="D17" s="4">
        <v>764</v>
      </c>
      <c r="E17" s="4">
        <v>552</v>
      </c>
      <c r="F17"/>
    </row>
    <row r="18" spans="1:6" ht="13.5" customHeight="1">
      <c r="A18" s="4" t="s">
        <v>500</v>
      </c>
      <c r="B18" s="190">
        <v>75279</v>
      </c>
      <c r="C18" s="190">
        <v>29030</v>
      </c>
      <c r="D18" s="190">
        <v>6469</v>
      </c>
      <c r="E18" s="190">
        <v>11238</v>
      </c>
      <c r="F18"/>
    </row>
    <row r="19" spans="1:6" ht="13.5" customHeight="1">
      <c r="A19" s="4" t="s">
        <v>434</v>
      </c>
      <c r="B19" s="190">
        <v>186548</v>
      </c>
      <c r="C19" s="190">
        <v>87450</v>
      </c>
      <c r="D19" s="190">
        <v>18862</v>
      </c>
      <c r="E19" s="190">
        <v>102410</v>
      </c>
      <c r="F19"/>
    </row>
    <row r="20" spans="1:6" ht="13.5" customHeight="1">
      <c r="A20" s="4" t="s">
        <v>435</v>
      </c>
      <c r="B20" s="190">
        <v>190901</v>
      </c>
      <c r="C20" s="190">
        <v>63768</v>
      </c>
      <c r="D20" s="190">
        <v>14605</v>
      </c>
      <c r="E20" s="190">
        <v>14321</v>
      </c>
      <c r="F20"/>
    </row>
    <row r="21" spans="1:6" ht="13.5" customHeight="1">
      <c r="A21" s="4" t="s">
        <v>436</v>
      </c>
      <c r="B21" s="190">
        <v>456334</v>
      </c>
      <c r="C21" s="190">
        <v>202633</v>
      </c>
      <c r="D21" s="190">
        <v>75070</v>
      </c>
      <c r="E21" s="190">
        <v>85066</v>
      </c>
      <c r="F21"/>
    </row>
    <row r="22" spans="1:6" ht="13.5" customHeight="1">
      <c r="A22" s="4" t="s">
        <v>208</v>
      </c>
      <c r="B22" s="190">
        <v>374167</v>
      </c>
      <c r="C22" s="190">
        <v>73233</v>
      </c>
      <c r="D22" s="190">
        <v>25785</v>
      </c>
      <c r="E22" s="190">
        <v>31324</v>
      </c>
      <c r="F22"/>
    </row>
    <row r="23" spans="1:6" ht="13.5" customHeight="1">
      <c r="A23" s="4" t="s">
        <v>437</v>
      </c>
      <c r="B23" s="190">
        <v>490715</v>
      </c>
      <c r="C23" s="190">
        <v>205578</v>
      </c>
      <c r="D23" s="190">
        <v>36188</v>
      </c>
      <c r="E23" s="190">
        <v>216850</v>
      </c>
      <c r="F23"/>
    </row>
    <row r="24" spans="1:6" ht="13.5" customHeight="1">
      <c r="A24" s="4" t="s">
        <v>334</v>
      </c>
      <c r="B24" s="190">
        <v>53256</v>
      </c>
      <c r="C24" s="190">
        <v>22708</v>
      </c>
      <c r="D24" s="190">
        <v>4628</v>
      </c>
      <c r="E24" s="190">
        <v>5151</v>
      </c>
      <c r="F24"/>
    </row>
    <row r="25" spans="1:6" ht="13.5" customHeight="1">
      <c r="A25" s="4" t="s">
        <v>335</v>
      </c>
      <c r="B25" s="190">
        <v>302514</v>
      </c>
      <c r="C25" s="190">
        <v>55339</v>
      </c>
      <c r="D25" s="190">
        <v>14638</v>
      </c>
      <c r="E25" s="190">
        <v>60573</v>
      </c>
      <c r="F25"/>
    </row>
    <row r="26" spans="1:6" ht="13.5" customHeight="1">
      <c r="A26" s="4" t="s">
        <v>209</v>
      </c>
      <c r="B26" s="190">
        <v>249440</v>
      </c>
      <c r="C26" s="190">
        <v>85860</v>
      </c>
      <c r="D26" s="190">
        <v>17994</v>
      </c>
      <c r="E26" s="190">
        <v>36399</v>
      </c>
      <c r="F26"/>
    </row>
    <row r="27" spans="1:6" ht="13.5" customHeight="1">
      <c r="A27" s="4" t="s">
        <v>439</v>
      </c>
      <c r="B27" s="190">
        <v>174735</v>
      </c>
      <c r="C27" s="190">
        <v>47345</v>
      </c>
      <c r="D27" s="190">
        <v>12138</v>
      </c>
      <c r="E27" s="190">
        <v>40127</v>
      </c>
      <c r="F27"/>
    </row>
    <row r="28" spans="1:6" ht="13.5" customHeight="1">
      <c r="A28" s="4" t="s">
        <v>336</v>
      </c>
      <c r="B28" s="190">
        <v>427707</v>
      </c>
      <c r="C28" s="190">
        <v>27462</v>
      </c>
      <c r="D28" s="190">
        <v>37077</v>
      </c>
      <c r="E28" s="190">
        <v>57210</v>
      </c>
      <c r="F28"/>
    </row>
    <row r="29" spans="1:6" ht="13.5" customHeight="1">
      <c r="A29" s="4" t="s">
        <v>506</v>
      </c>
      <c r="B29" s="190">
        <v>19396</v>
      </c>
      <c r="C29" s="190">
        <v>7804</v>
      </c>
      <c r="D29" s="190">
        <v>1034</v>
      </c>
      <c r="E29" s="190">
        <v>1807</v>
      </c>
      <c r="F29"/>
    </row>
    <row r="30" spans="1:6" ht="13.5" customHeight="1">
      <c r="A30" s="4" t="s">
        <v>507</v>
      </c>
      <c r="B30" s="190">
        <v>296535</v>
      </c>
      <c r="C30" s="190">
        <v>91580</v>
      </c>
      <c r="D30" s="190">
        <v>24900</v>
      </c>
      <c r="E30" s="190">
        <v>39574</v>
      </c>
      <c r="F30"/>
    </row>
    <row r="31" spans="1:6" ht="13.5" customHeight="1">
      <c r="A31" s="4" t="s">
        <v>520</v>
      </c>
      <c r="B31" s="190">
        <v>238631</v>
      </c>
      <c r="C31" s="190">
        <v>38437</v>
      </c>
      <c r="D31" s="190">
        <v>11478</v>
      </c>
      <c r="E31" s="190">
        <v>31737</v>
      </c>
      <c r="F31"/>
    </row>
    <row r="32" spans="1:6" ht="13.5" customHeight="1">
      <c r="A32" s="4" t="s">
        <v>440</v>
      </c>
      <c r="B32" s="190">
        <v>589116</v>
      </c>
      <c r="C32" s="190">
        <v>91517</v>
      </c>
      <c r="D32" s="190">
        <v>79233</v>
      </c>
      <c r="E32" s="190">
        <v>276096</v>
      </c>
      <c r="F32"/>
    </row>
    <row r="33" spans="1:6" ht="13.5" customHeight="1">
      <c r="A33" s="4" t="s">
        <v>166</v>
      </c>
      <c r="B33" s="190">
        <v>70265</v>
      </c>
      <c r="C33" s="190">
        <v>26233</v>
      </c>
      <c r="D33" s="190">
        <v>3794</v>
      </c>
      <c r="E33" s="190">
        <v>12911</v>
      </c>
      <c r="F33"/>
    </row>
    <row r="34" spans="1:6" ht="13.5" customHeight="1">
      <c r="A34" s="4" t="s">
        <v>441</v>
      </c>
      <c r="B34" s="190">
        <v>697127</v>
      </c>
      <c r="C34" s="190">
        <v>184875</v>
      </c>
      <c r="D34" s="190">
        <v>16854</v>
      </c>
      <c r="E34" s="190">
        <v>106726</v>
      </c>
      <c r="F34"/>
    </row>
    <row r="35" spans="1:6" ht="13.5" customHeight="1">
      <c r="A35" s="4" t="s">
        <v>524</v>
      </c>
      <c r="B35" s="190">
        <v>242445</v>
      </c>
      <c r="C35" s="190">
        <v>109298</v>
      </c>
      <c r="D35" s="190">
        <v>28881</v>
      </c>
      <c r="E35" s="190">
        <v>56526</v>
      </c>
      <c r="F35"/>
    </row>
    <row r="36" spans="1:6" ht="13.5" customHeight="1">
      <c r="A36" s="4" t="s">
        <v>525</v>
      </c>
      <c r="B36" s="190">
        <v>281839</v>
      </c>
      <c r="C36" s="190">
        <v>119094</v>
      </c>
      <c r="D36" s="190">
        <v>40969</v>
      </c>
      <c r="E36" s="190">
        <v>49496</v>
      </c>
      <c r="F36"/>
    </row>
    <row r="37" spans="1:6" ht="13.5" customHeight="1">
      <c r="A37" s="4" t="s">
        <v>185</v>
      </c>
      <c r="B37" s="190">
        <v>13686</v>
      </c>
      <c r="C37" s="190">
        <v>2239</v>
      </c>
      <c r="D37" s="190">
        <v>1553</v>
      </c>
      <c r="E37" s="190">
        <v>4434</v>
      </c>
      <c r="F37"/>
    </row>
    <row r="38" spans="1:6" ht="13.5" customHeight="1">
      <c r="A38" s="4" t="s">
        <v>528</v>
      </c>
      <c r="B38" s="190">
        <v>32537</v>
      </c>
      <c r="C38" s="190">
        <v>4594</v>
      </c>
      <c r="D38" s="190">
        <v>2216</v>
      </c>
      <c r="E38" s="190">
        <v>3689</v>
      </c>
      <c r="F38"/>
    </row>
    <row r="39" spans="1:6" ht="13.5" customHeight="1">
      <c r="A39" s="4" t="s">
        <v>529</v>
      </c>
      <c r="B39" s="190">
        <v>11567</v>
      </c>
      <c r="C39" s="190">
        <v>4545</v>
      </c>
      <c r="D39" s="4">
        <v>751</v>
      </c>
      <c r="E39" s="4">
        <v>740</v>
      </c>
      <c r="F39"/>
    </row>
    <row r="40" spans="1:6" ht="13.5" customHeight="1">
      <c r="A40" s="4" t="s">
        <v>443</v>
      </c>
      <c r="B40" s="190">
        <v>199668</v>
      </c>
      <c r="C40" s="190">
        <v>94896</v>
      </c>
      <c r="D40" s="190">
        <v>7033</v>
      </c>
      <c r="E40" s="190">
        <v>28458</v>
      </c>
      <c r="F40"/>
    </row>
    <row r="41" spans="1:6" ht="13.5" customHeight="1">
      <c r="A41" s="4" t="s">
        <v>563</v>
      </c>
      <c r="B41" s="190">
        <v>1118936</v>
      </c>
      <c r="C41" s="190">
        <v>296717</v>
      </c>
      <c r="D41" s="190">
        <v>37458</v>
      </c>
      <c r="E41" s="190">
        <v>72807</v>
      </c>
      <c r="F41"/>
    </row>
    <row r="42" spans="1:6" ht="13.5" customHeight="1">
      <c r="A42" s="4" t="s">
        <v>445</v>
      </c>
      <c r="B42" s="190">
        <v>454060</v>
      </c>
      <c r="C42" s="190">
        <v>261273</v>
      </c>
      <c r="D42" s="190">
        <v>25246</v>
      </c>
      <c r="E42" s="190">
        <v>163806</v>
      </c>
      <c r="F42"/>
    </row>
    <row r="43" spans="1:6" ht="13.5" customHeight="1">
      <c r="A43" s="4" t="s">
        <v>446</v>
      </c>
      <c r="B43" s="190">
        <v>836372</v>
      </c>
      <c r="C43" s="190">
        <v>407990</v>
      </c>
      <c r="D43" s="190">
        <v>56942</v>
      </c>
      <c r="E43" s="190">
        <v>152726</v>
      </c>
      <c r="F43"/>
    </row>
    <row r="44" spans="1:6" ht="13.5" customHeight="1">
      <c r="A44" s="4" t="s">
        <v>448</v>
      </c>
      <c r="B44" s="190">
        <v>558507</v>
      </c>
      <c r="C44" s="190">
        <v>203639</v>
      </c>
      <c r="D44" s="190">
        <v>51954</v>
      </c>
      <c r="E44" s="190">
        <v>236055</v>
      </c>
      <c r="F44"/>
    </row>
    <row r="45" spans="1:6" ht="13.5" customHeight="1">
      <c r="A45" s="4" t="s">
        <v>533</v>
      </c>
      <c r="B45" s="190">
        <v>99421</v>
      </c>
      <c r="C45" s="190">
        <v>37255</v>
      </c>
      <c r="D45" s="190">
        <v>6604</v>
      </c>
      <c r="E45" s="190">
        <v>15119</v>
      </c>
      <c r="F45"/>
    </row>
    <row r="46" spans="1:6" ht="13.5" customHeight="1">
      <c r="A46" s="4" t="s">
        <v>536</v>
      </c>
      <c r="B46" s="190">
        <v>158871</v>
      </c>
      <c r="C46" s="190">
        <v>42952</v>
      </c>
      <c r="D46" s="190">
        <v>6658</v>
      </c>
      <c r="E46" s="190">
        <v>29143</v>
      </c>
      <c r="F46"/>
    </row>
    <row r="47" spans="1:6" ht="13.5" customHeight="1">
      <c r="A47" s="4" t="s">
        <v>450</v>
      </c>
      <c r="B47" s="190">
        <v>120957</v>
      </c>
      <c r="C47" s="190">
        <v>24523</v>
      </c>
      <c r="D47" s="190">
        <v>7601</v>
      </c>
      <c r="E47" s="190">
        <v>13521</v>
      </c>
      <c r="F47"/>
    </row>
    <row r="48" spans="1:6" ht="13.5" customHeight="1">
      <c r="A48" s="4" t="s">
        <v>451</v>
      </c>
      <c r="B48" s="190">
        <v>347642</v>
      </c>
      <c r="C48" s="190">
        <v>133277</v>
      </c>
      <c r="D48" s="190">
        <v>26290</v>
      </c>
      <c r="E48" s="190">
        <v>102073</v>
      </c>
      <c r="F48"/>
    </row>
    <row r="49" spans="1:6" ht="13.5" customHeight="1">
      <c r="A49" s="4" t="s">
        <v>216</v>
      </c>
      <c r="B49" s="190">
        <v>661688</v>
      </c>
      <c r="C49" s="190">
        <v>173980</v>
      </c>
      <c r="D49" s="190">
        <v>72044</v>
      </c>
      <c r="E49" s="190">
        <v>40221</v>
      </c>
      <c r="F49"/>
    </row>
    <row r="50" spans="1:6" ht="13.5" customHeight="1">
      <c r="A50" s="4" t="s">
        <v>538</v>
      </c>
      <c r="B50" s="190">
        <v>17838</v>
      </c>
      <c r="C50" s="4">
        <v>606</v>
      </c>
      <c r="D50" s="190">
        <v>1004</v>
      </c>
      <c r="E50" s="190">
        <v>2895</v>
      </c>
      <c r="F50"/>
    </row>
    <row r="51" spans="1:6" ht="13.5" customHeight="1">
      <c r="A51" s="4" t="s">
        <v>454</v>
      </c>
      <c r="B51" s="190">
        <v>907678</v>
      </c>
      <c r="C51" s="190">
        <v>304476</v>
      </c>
      <c r="D51" s="190">
        <v>145259</v>
      </c>
      <c r="E51" s="190">
        <v>125679</v>
      </c>
      <c r="F51"/>
    </row>
    <row r="52" spans="1:6" ht="13.5" customHeight="1">
      <c r="A52" s="4" t="s">
        <v>455</v>
      </c>
      <c r="B52" s="190">
        <v>408104</v>
      </c>
      <c r="C52" s="190">
        <v>234098</v>
      </c>
      <c r="D52" s="190">
        <v>28038</v>
      </c>
      <c r="E52" s="190">
        <v>24365</v>
      </c>
      <c r="F52"/>
    </row>
    <row r="53" spans="1:6" ht="13.5" customHeight="1">
      <c r="A53" s="4" t="s">
        <v>539</v>
      </c>
      <c r="B53" s="190">
        <v>40821</v>
      </c>
      <c r="C53" s="190">
        <v>6333</v>
      </c>
      <c r="D53" s="190">
        <v>2478</v>
      </c>
      <c r="E53" s="190">
        <v>7403</v>
      </c>
      <c r="F53" s="25"/>
    </row>
    <row r="54" spans="1:6" s="122" customFormat="1" ht="13.5" customHeight="1">
      <c r="A54" s="4" t="s">
        <v>456</v>
      </c>
      <c r="B54" s="190">
        <v>318789</v>
      </c>
      <c r="C54" s="190">
        <v>192562</v>
      </c>
      <c r="D54" s="190">
        <v>32262</v>
      </c>
      <c r="E54" s="190">
        <v>16588</v>
      </c>
      <c r="F54" s="25"/>
    </row>
    <row r="55" spans="1:6" ht="13.5" customHeight="1">
      <c r="A55" s="4" t="s">
        <v>541</v>
      </c>
      <c r="B55" s="190">
        <v>52715</v>
      </c>
      <c r="C55" s="190">
        <v>14592</v>
      </c>
      <c r="D55" s="190">
        <v>3201</v>
      </c>
      <c r="E55" s="190">
        <v>7434</v>
      </c>
      <c r="F55" s="25"/>
    </row>
    <row r="56" spans="1:6" ht="13.5" customHeight="1">
      <c r="F56" s="25"/>
    </row>
    <row r="57" spans="1:6" ht="13.5" customHeight="1">
      <c r="F57" s="25"/>
    </row>
    <row r="58" spans="1:6" ht="12.95" customHeight="1">
      <c r="F58" s="25"/>
    </row>
    <row r="59" spans="1:6" ht="12.95" customHeight="1">
      <c r="F59" s="25"/>
    </row>
    <row r="60" spans="1:6" ht="12.95" customHeight="1">
      <c r="F60" s="25"/>
    </row>
    <row r="61" spans="1:6" ht="12.95" customHeight="1">
      <c r="F61" s="25"/>
    </row>
    <row r="62" spans="1:6" ht="12.95" customHeight="1">
      <c r="F62" s="25"/>
    </row>
    <row r="63" spans="1:6" ht="12.95" customHeight="1">
      <c r="F63" s="25"/>
    </row>
    <row r="64" spans="1:6" ht="12.95" customHeight="1">
      <c r="F64" s="25"/>
    </row>
    <row r="65" spans="6:6" ht="12.95" customHeight="1">
      <c r="F65" s="25"/>
    </row>
    <row r="66" spans="6:6" ht="12.95" customHeight="1">
      <c r="F66" s="25"/>
    </row>
    <row r="67" spans="6:6" ht="12.95" customHeight="1">
      <c r="F67" s="25"/>
    </row>
    <row r="68" spans="6:6" ht="12.95" customHeight="1">
      <c r="F68" s="25"/>
    </row>
    <row r="69" spans="6:6" ht="12.95" customHeight="1">
      <c r="F69" s="25"/>
    </row>
    <row r="70" spans="6:6" ht="12.95" customHeight="1">
      <c r="F70" s="25"/>
    </row>
    <row r="71" spans="6:6" ht="12.95" customHeight="1">
      <c r="F71" s="25"/>
    </row>
    <row r="72" spans="6:6" ht="12.95" customHeight="1">
      <c r="F72" s="25"/>
    </row>
    <row r="73" spans="6:6" ht="12.95" customHeight="1">
      <c r="F73" s="25"/>
    </row>
    <row r="74" spans="6:6" ht="12.95" customHeight="1">
      <c r="F74" s="25"/>
    </row>
    <row r="75" spans="6:6" ht="12.95" customHeight="1">
      <c r="F75" s="25"/>
    </row>
    <row r="76" spans="6:6" ht="12.95" customHeight="1">
      <c r="F76" s="25"/>
    </row>
    <row r="77" spans="6:6" ht="12.95" customHeight="1">
      <c r="F77" s="25"/>
    </row>
    <row r="78" spans="6:6" ht="12.95" customHeight="1">
      <c r="F78" s="25"/>
    </row>
    <row r="79" spans="6:6" ht="12.95" customHeight="1">
      <c r="F79" s="25"/>
    </row>
    <row r="80" spans="6:6" ht="12.95" customHeight="1">
      <c r="F80" s="25"/>
    </row>
    <row r="81" spans="6:6" ht="12.95" customHeight="1">
      <c r="F81" s="25"/>
    </row>
    <row r="82" spans="6:6" ht="12.95" customHeight="1">
      <c r="F82" s="25"/>
    </row>
    <row r="83" spans="6:6" ht="12.95" customHeight="1">
      <c r="F83" s="25"/>
    </row>
    <row r="84" spans="6:6" ht="12.95" customHeight="1">
      <c r="F84" s="25"/>
    </row>
    <row r="85" spans="6:6" ht="12.95" customHeight="1">
      <c r="F85" s="25"/>
    </row>
    <row r="86" spans="6:6" ht="12.95" customHeight="1">
      <c r="F86" s="25"/>
    </row>
    <row r="87" spans="6:6" ht="12.95" customHeight="1">
      <c r="F87" s="25"/>
    </row>
    <row r="88" spans="6:6" ht="12.95" customHeight="1">
      <c r="F88" s="25"/>
    </row>
    <row r="89" spans="6:6" ht="12.95" customHeight="1">
      <c r="F89" s="25"/>
    </row>
    <row r="90" spans="6:6" ht="12.95" customHeight="1">
      <c r="F90" s="25"/>
    </row>
    <row r="91" spans="6:6" ht="12.95" customHeight="1">
      <c r="F91" s="25"/>
    </row>
    <row r="92" spans="6:6" ht="12.95" customHeight="1">
      <c r="F92" s="25"/>
    </row>
    <row r="93" spans="6:6" ht="12.95" customHeight="1">
      <c r="F93" s="25"/>
    </row>
    <row r="94" spans="6:6" ht="12.95" customHeight="1">
      <c r="F94" s="25"/>
    </row>
    <row r="95" spans="6:6" ht="12.95" customHeight="1">
      <c r="F95" s="25"/>
    </row>
    <row r="96" spans="6:6" ht="12.95" customHeight="1">
      <c r="F96" s="25"/>
    </row>
    <row r="97" spans="1:6" ht="12.95" customHeight="1">
      <c r="F97" s="25"/>
    </row>
    <row r="98" spans="1:6" ht="12.95" customHeight="1">
      <c r="F98" s="25"/>
    </row>
    <row r="99" spans="1:6" ht="12.95" customHeight="1">
      <c r="F99" s="25"/>
    </row>
    <row r="100" spans="1:6" ht="12.95" customHeight="1">
      <c r="A100" s="158"/>
      <c r="B100" s="159"/>
      <c r="C100" s="159"/>
      <c r="D100" s="159"/>
      <c r="E100" s="159"/>
      <c r="F100" s="25"/>
    </row>
    <row r="101" spans="1:6" ht="12.95" customHeight="1">
      <c r="A101" s="158"/>
      <c r="B101" s="159"/>
      <c r="C101" s="159"/>
      <c r="D101" s="159"/>
      <c r="E101" s="159"/>
      <c r="F101" s="25"/>
    </row>
    <row r="102" spans="1:6" ht="12.95" customHeight="1">
      <c r="A102" s="158"/>
      <c r="F102" s="25"/>
    </row>
    <row r="103" spans="1:6" ht="12.95" customHeight="1">
      <c r="A103" s="158"/>
      <c r="B103" s="117"/>
      <c r="C103" s="117"/>
      <c r="D103" s="117"/>
      <c r="E103" s="117"/>
      <c r="F103" s="25"/>
    </row>
    <row r="104" spans="1:6" ht="12.95" customHeight="1">
      <c r="A104" s="158"/>
      <c r="B104" s="117"/>
      <c r="C104" s="117"/>
      <c r="D104" s="117"/>
      <c r="E104" s="117"/>
      <c r="F104" s="25"/>
    </row>
    <row r="105" spans="1:6" ht="12.95" customHeight="1">
      <c r="A105" s="158"/>
      <c r="B105" s="117"/>
      <c r="C105" s="117"/>
      <c r="D105" s="117"/>
      <c r="E105" s="117"/>
    </row>
    <row r="106" spans="1:6" ht="12.95" customHeight="1">
      <c r="A106" s="158"/>
    </row>
    <row r="107" spans="1:6" ht="12.95" customHeight="1">
      <c r="A107" s="158"/>
    </row>
    <row r="108" spans="1:6" ht="12.95" customHeight="1">
      <c r="A108" s="158"/>
    </row>
    <row r="109" spans="1:6" ht="12.95" customHeight="1">
      <c r="A109" s="158"/>
    </row>
    <row r="110" spans="1:6" ht="12.95" customHeight="1">
      <c r="A110" s="158"/>
    </row>
    <row r="111" spans="1:6" ht="12.95" customHeight="1">
      <c r="A111" s="158"/>
    </row>
    <row r="112" spans="1:6" ht="12.95" customHeight="1">
      <c r="A112" s="158"/>
    </row>
    <row r="113" spans="1:1" ht="12.95" customHeight="1">
      <c r="A113" s="158"/>
    </row>
    <row r="114" spans="1:1" ht="12.95" customHeight="1">
      <c r="A114" s="158"/>
    </row>
    <row r="115" spans="1:1" ht="12.95" customHeight="1">
      <c r="A115" s="158"/>
    </row>
    <row r="116" spans="1:1" ht="12.95" customHeight="1">
      <c r="A116" s="158"/>
    </row>
    <row r="117" spans="1:1" ht="12.95" customHeight="1">
      <c r="A117" s="158"/>
    </row>
    <row r="118" spans="1:1" ht="12.95" customHeight="1">
      <c r="A118" s="158"/>
    </row>
    <row r="119" spans="1:1" ht="12.95" customHeight="1">
      <c r="A119" s="158"/>
    </row>
    <row r="120" spans="1:1" ht="12.95" customHeight="1">
      <c r="A120" s="158"/>
    </row>
    <row r="121" spans="1:1" ht="12.95" customHeight="1">
      <c r="A121" s="158"/>
    </row>
    <row r="122" spans="1:1" ht="12.95" customHeight="1">
      <c r="A122" s="158"/>
    </row>
    <row r="123" spans="1:1" ht="12.95" customHeight="1">
      <c r="A123" s="158"/>
    </row>
    <row r="124" spans="1:1" ht="12.95" customHeight="1">
      <c r="A124" s="158"/>
    </row>
    <row r="125" spans="1:1" ht="12.95" customHeight="1">
      <c r="A125" s="158"/>
    </row>
    <row r="126" spans="1:1" ht="12.95" customHeight="1">
      <c r="A126" s="158"/>
    </row>
    <row r="127" spans="1:1" ht="12.95" customHeight="1">
      <c r="A127" s="158"/>
    </row>
    <row r="128" spans="1:1" ht="12.95" customHeight="1">
      <c r="A128" s="158"/>
    </row>
    <row r="129" spans="1:1" ht="12.95" customHeight="1">
      <c r="A129" s="158"/>
    </row>
    <row r="130" spans="1:1" ht="12.95" customHeight="1">
      <c r="A130" s="158"/>
    </row>
    <row r="131" spans="1:1" ht="12.95" customHeight="1">
      <c r="A131" s="158"/>
    </row>
    <row r="132" spans="1:1" ht="12.95" customHeight="1">
      <c r="A132" s="158"/>
    </row>
    <row r="133" spans="1:1" ht="12.75" customHeight="1">
      <c r="A133" s="158"/>
    </row>
    <row r="134" spans="1:1" ht="12.75" customHeight="1">
      <c r="A134" s="158"/>
    </row>
    <row r="135" spans="1:1" ht="12.75" customHeight="1">
      <c r="A135" s="158"/>
    </row>
    <row r="136" spans="1:1" ht="12.75" customHeight="1">
      <c r="A136" s="158"/>
    </row>
    <row r="137" spans="1:1" ht="12.75" customHeight="1">
      <c r="A137" s="158"/>
    </row>
    <row r="138" spans="1:1" ht="12.75" customHeight="1">
      <c r="A138" s="158"/>
    </row>
    <row r="139" spans="1:1" ht="12.75" customHeight="1">
      <c r="A139" s="158"/>
    </row>
    <row r="140" spans="1:1" ht="12.75" customHeight="1">
      <c r="A140" s="158"/>
    </row>
    <row r="141" spans="1:1" ht="12.75" customHeight="1">
      <c r="A141" s="158"/>
    </row>
    <row r="142" spans="1:1" ht="12.75" customHeight="1">
      <c r="A142" s="158"/>
    </row>
    <row r="143" spans="1:1" ht="12.75" customHeight="1">
      <c r="A143" s="158"/>
    </row>
    <row r="144" spans="1:1" ht="12.75" customHeight="1">
      <c r="A144" s="158"/>
    </row>
    <row r="145" spans="1:5" ht="12.75" customHeight="1">
      <c r="A145" s="158"/>
    </row>
    <row r="146" spans="1:5" ht="12.75" customHeight="1">
      <c r="A146" s="158"/>
    </row>
    <row r="147" spans="1:5" ht="12.75" customHeight="1">
      <c r="A147" s="158"/>
    </row>
    <row r="148" spans="1:5" ht="12.75" customHeight="1">
      <c r="A148" s="158"/>
    </row>
    <row r="149" spans="1:5" ht="12.75" customHeight="1">
      <c r="A149" s="158"/>
    </row>
    <row r="150" spans="1:5" ht="12.75" customHeight="1">
      <c r="A150" s="158"/>
    </row>
    <row r="151" spans="1:5" ht="12.75" customHeight="1">
      <c r="A151" s="158"/>
    </row>
    <row r="152" spans="1:5" ht="12.75" customHeight="1">
      <c r="A152" s="158"/>
    </row>
    <row r="153" spans="1:5" ht="12.75" customHeight="1">
      <c r="A153" s="158"/>
    </row>
    <row r="154" spans="1:5" ht="12.75" customHeight="1">
      <c r="A154" s="158"/>
    </row>
    <row r="157" spans="1:5" ht="12.75" customHeight="1">
      <c r="B157" s="137"/>
      <c r="C157" s="137"/>
      <c r="D157" s="137"/>
      <c r="E157" s="137"/>
    </row>
    <row r="158" spans="1:5" ht="12.75" customHeight="1">
      <c r="B158" s="137"/>
      <c r="C158" s="137"/>
      <c r="D158" s="137"/>
      <c r="E158" s="137"/>
    </row>
    <row r="159" spans="1:5" ht="12.75" customHeight="1">
      <c r="B159" s="137"/>
      <c r="C159" s="137"/>
      <c r="D159" s="137"/>
      <c r="E159" s="137"/>
    </row>
    <row r="160" spans="1:5" ht="12.75" customHeight="1">
      <c r="B160" s="26"/>
      <c r="C160" s="26"/>
      <c r="D160" s="26"/>
      <c r="E160" s="26"/>
    </row>
    <row r="161" spans="2:5" ht="12.75" customHeight="1">
      <c r="B161" s="26"/>
      <c r="C161" s="26"/>
      <c r="D161" s="26"/>
      <c r="E161" s="26"/>
    </row>
    <row r="162" spans="2:5" ht="12.75" customHeight="1">
      <c r="B162" s="26"/>
      <c r="C162" s="26"/>
      <c r="D162" s="26"/>
      <c r="E162" s="26"/>
    </row>
    <row r="163" spans="2:5" ht="12.75" customHeight="1">
      <c r="B163" s="26"/>
      <c r="C163" s="26"/>
      <c r="D163" s="26"/>
      <c r="E163" s="26"/>
    </row>
    <row r="164" spans="2:5" ht="12.75" customHeight="1">
      <c r="B164" s="26"/>
      <c r="C164" s="26"/>
      <c r="D164" s="26"/>
      <c r="E164" s="26"/>
    </row>
    <row r="165" spans="2:5" ht="12.75" customHeight="1">
      <c r="B165" s="26"/>
      <c r="C165" s="26"/>
      <c r="D165" s="26"/>
      <c r="E165" s="26"/>
    </row>
    <row r="166" spans="2:5" ht="12.75" customHeight="1">
      <c r="B166" s="26"/>
      <c r="C166" s="26"/>
      <c r="D166" s="26"/>
      <c r="E166" s="26"/>
    </row>
    <row r="167" spans="2:5" ht="12.75" customHeight="1">
      <c r="B167" s="26"/>
      <c r="C167" s="26"/>
      <c r="D167" s="26"/>
      <c r="E167" s="26"/>
    </row>
    <row r="168" spans="2:5" ht="12.75" customHeight="1">
      <c r="B168" s="26"/>
      <c r="C168" s="26"/>
      <c r="D168" s="26"/>
      <c r="E168" s="26"/>
    </row>
    <row r="169" spans="2:5" ht="12.75" customHeight="1">
      <c r="B169" s="26"/>
      <c r="C169" s="26"/>
      <c r="D169" s="26"/>
      <c r="E169" s="26"/>
    </row>
    <row r="170" spans="2:5" ht="12.75" customHeight="1">
      <c r="B170" s="26"/>
      <c r="C170" s="26"/>
      <c r="D170" s="26"/>
      <c r="E170" s="26"/>
    </row>
    <row r="171" spans="2:5" ht="12.75" customHeight="1">
      <c r="B171" s="26"/>
      <c r="C171" s="26"/>
      <c r="D171" s="26"/>
      <c r="E171" s="26"/>
    </row>
    <row r="172" spans="2:5" ht="12.75" customHeight="1">
      <c r="B172" s="26"/>
      <c r="C172" s="26"/>
      <c r="D172" s="26"/>
      <c r="E172" s="26"/>
    </row>
    <row r="173" spans="2:5" ht="12.75" customHeight="1">
      <c r="B173" s="26"/>
      <c r="C173" s="26"/>
      <c r="D173" s="26"/>
      <c r="E173" s="26"/>
    </row>
    <row r="174" spans="2:5" ht="12.75" customHeight="1">
      <c r="B174" s="26"/>
      <c r="C174" s="26"/>
      <c r="D174" s="26"/>
      <c r="E174" s="26"/>
    </row>
    <row r="175" spans="2:5" ht="12.75" customHeight="1">
      <c r="B175" s="26"/>
      <c r="C175" s="26"/>
      <c r="D175" s="26"/>
      <c r="E175" s="26"/>
    </row>
    <row r="176" spans="2:5" ht="12.75" customHeight="1">
      <c r="B176" s="26"/>
      <c r="C176" s="26"/>
      <c r="D176" s="26"/>
      <c r="E176" s="26"/>
    </row>
    <row r="177" spans="2:5" ht="12.75" customHeight="1">
      <c r="B177" s="26"/>
      <c r="C177" s="26"/>
      <c r="D177" s="26"/>
      <c r="E177" s="26"/>
    </row>
    <row r="178" spans="2:5" ht="12.75" customHeight="1">
      <c r="B178" s="26"/>
      <c r="C178" s="26"/>
      <c r="D178" s="26"/>
      <c r="E178" s="26"/>
    </row>
    <row r="179" spans="2:5" ht="12.75" customHeight="1">
      <c r="B179" s="26"/>
      <c r="C179" s="26"/>
      <c r="D179" s="26"/>
      <c r="E179" s="26"/>
    </row>
    <row r="180" spans="2:5" ht="12.75" customHeight="1">
      <c r="B180" s="26"/>
      <c r="C180" s="26"/>
      <c r="D180" s="26"/>
      <c r="E180" s="26"/>
    </row>
    <row r="181" spans="2:5" ht="12.75" customHeight="1">
      <c r="B181" s="26"/>
      <c r="C181" s="26"/>
      <c r="D181" s="26"/>
      <c r="E181" s="26"/>
    </row>
    <row r="182" spans="2:5" ht="12.75" customHeight="1">
      <c r="B182" s="26"/>
      <c r="C182" s="26"/>
      <c r="D182" s="26"/>
      <c r="E182" s="26"/>
    </row>
    <row r="183" spans="2:5" ht="12.75" customHeight="1">
      <c r="B183" s="26"/>
      <c r="C183" s="26"/>
      <c r="D183" s="26"/>
      <c r="E183" s="26"/>
    </row>
    <row r="184" spans="2:5" ht="12.75" customHeight="1">
      <c r="B184" s="26"/>
      <c r="C184" s="26"/>
      <c r="D184" s="26"/>
      <c r="E184" s="26"/>
    </row>
    <row r="185" spans="2:5" ht="12.75" customHeight="1">
      <c r="B185" s="26"/>
      <c r="C185" s="26"/>
      <c r="D185" s="26"/>
      <c r="E185" s="26"/>
    </row>
    <row r="186" spans="2:5" ht="12.75" customHeight="1">
      <c r="B186" s="26"/>
      <c r="C186" s="26"/>
      <c r="D186" s="26"/>
      <c r="E186" s="26"/>
    </row>
    <row r="187" spans="2:5" ht="12.75" customHeight="1">
      <c r="B187" s="26"/>
      <c r="C187" s="26"/>
      <c r="D187" s="26"/>
      <c r="E187" s="26"/>
    </row>
    <row r="188" spans="2:5" ht="12.75" customHeight="1">
      <c r="B188" s="26"/>
      <c r="C188" s="26"/>
      <c r="D188" s="26"/>
      <c r="E188" s="26"/>
    </row>
    <row r="189" spans="2:5" ht="12.75" customHeight="1">
      <c r="B189" s="26"/>
      <c r="C189" s="26"/>
      <c r="D189" s="26"/>
      <c r="E189" s="26"/>
    </row>
    <row r="190" spans="2:5" ht="12.75" customHeight="1">
      <c r="B190" s="26"/>
      <c r="C190" s="26"/>
      <c r="D190" s="26"/>
      <c r="E190" s="26"/>
    </row>
    <row r="191" spans="2:5" ht="12.75" customHeight="1">
      <c r="B191" s="26"/>
      <c r="C191" s="26"/>
      <c r="D191" s="26"/>
      <c r="E191" s="26"/>
    </row>
    <row r="192" spans="2:5" ht="12.75" customHeight="1">
      <c r="B192" s="26"/>
      <c r="C192" s="26"/>
      <c r="D192" s="26"/>
      <c r="E192" s="26"/>
    </row>
    <row r="193" spans="2:5" ht="12.75" customHeight="1">
      <c r="B193" s="26"/>
      <c r="C193" s="26"/>
      <c r="D193" s="26"/>
      <c r="E193" s="26"/>
    </row>
    <row r="194" spans="2:5" ht="12.75" customHeight="1">
      <c r="B194" s="26"/>
      <c r="C194" s="26"/>
      <c r="D194" s="26"/>
      <c r="E194" s="26"/>
    </row>
    <row r="195" spans="2:5" ht="12.75" customHeight="1">
      <c r="B195" s="26"/>
      <c r="C195" s="26"/>
      <c r="D195" s="26"/>
      <c r="E195" s="26"/>
    </row>
    <row r="196" spans="2:5" ht="12.75" customHeight="1">
      <c r="B196" s="26"/>
      <c r="C196" s="26"/>
      <c r="D196" s="26"/>
      <c r="E196" s="26"/>
    </row>
    <row r="197" spans="2:5" ht="12.75" customHeight="1">
      <c r="B197" s="26"/>
      <c r="C197" s="26"/>
      <c r="D197" s="26"/>
      <c r="E197" s="26"/>
    </row>
    <row r="198" spans="2:5" ht="12.75" customHeight="1">
      <c r="B198" s="26"/>
      <c r="C198" s="26"/>
      <c r="D198" s="26"/>
      <c r="E198" s="26"/>
    </row>
    <row r="199" spans="2:5" ht="12.75" customHeight="1">
      <c r="B199" s="26"/>
      <c r="C199" s="26"/>
      <c r="D199" s="26"/>
      <c r="E199" s="26"/>
    </row>
    <row r="200" spans="2:5" ht="12.75" customHeight="1">
      <c r="B200" s="26"/>
      <c r="C200" s="26"/>
      <c r="D200" s="26"/>
      <c r="E200" s="26"/>
    </row>
    <row r="201" spans="2:5" ht="12.75" customHeight="1">
      <c r="B201" s="26"/>
      <c r="C201" s="26"/>
      <c r="D201" s="26"/>
      <c r="E201" s="26"/>
    </row>
    <row r="202" spans="2:5" ht="12.75" customHeight="1">
      <c r="B202" s="26"/>
      <c r="C202" s="26"/>
      <c r="D202" s="26"/>
      <c r="E202" s="26"/>
    </row>
    <row r="203" spans="2:5" ht="12.75" customHeight="1">
      <c r="B203" s="26"/>
      <c r="C203" s="26"/>
      <c r="D203" s="26"/>
      <c r="E203" s="26"/>
    </row>
    <row r="204" spans="2:5" ht="12.75" customHeight="1">
      <c r="B204" s="26"/>
      <c r="C204" s="26"/>
      <c r="D204" s="26"/>
      <c r="E204" s="26"/>
    </row>
    <row r="205" spans="2:5" ht="12.75" customHeight="1">
      <c r="B205" s="26"/>
      <c r="C205" s="26"/>
      <c r="D205" s="26"/>
      <c r="E205" s="26"/>
    </row>
  </sheetData>
  <phoneticPr fontId="25" type="noConversion"/>
  <hyperlinks>
    <hyperlink ref="B3" location="'18'!M1" display="Books"/>
    <hyperlink ref="C3" location="'21'!H1" display="Non-Books"/>
  </hyperlinks>
  <pageMargins left="0.59055118110236227" right="0.51181102362204722" top="0.51181102362204722" bottom="0.51181102362204722" header="0" footer="0.23622047244094491"/>
  <pageSetup paperSize="9" orientation="portrait" r:id="rId1"/>
  <headerFooter alignWithMargins="0">
    <oddFooter>&amp;L&amp;9Public Library Statistics 2011/12&amp;C&amp;9&amp;P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F175"/>
  <sheetViews>
    <sheetView zoomScaleNormal="100" workbookViewId="0">
      <pane ySplit="3" topLeftCell="A7" activePane="bottomLeft" state="frozen"/>
      <selection activeCell="B24" sqref="B24"/>
      <selection pane="bottomLeft" activeCell="G39" sqref="G39"/>
    </sheetView>
  </sheetViews>
  <sheetFormatPr defaultColWidth="8.85546875" defaultRowHeight="12.75"/>
  <cols>
    <col min="1" max="1" width="20.7109375" style="22" customWidth="1"/>
    <col min="2" max="2" width="15.28515625" style="22" customWidth="1"/>
    <col min="3" max="3" width="15.85546875" style="22" customWidth="1"/>
    <col min="4" max="4" width="14.7109375" style="22" customWidth="1"/>
    <col min="5" max="5" width="18.7109375" style="22" customWidth="1"/>
    <col min="6" max="6" width="10.7109375" style="22" customWidth="1"/>
    <col min="7" max="16384" width="8.85546875" style="22"/>
  </cols>
  <sheetData>
    <row r="1" spans="1:6" ht="15">
      <c r="A1" s="39" t="s">
        <v>610</v>
      </c>
    </row>
    <row r="3" spans="1:6" ht="13.5" customHeight="1">
      <c r="A3" s="30"/>
      <c r="B3" s="224" t="s">
        <v>349</v>
      </c>
      <c r="C3" s="224" t="s">
        <v>350</v>
      </c>
      <c r="D3" s="102" t="s">
        <v>351</v>
      </c>
      <c r="E3" s="102" t="s">
        <v>352</v>
      </c>
    </row>
    <row r="4" spans="1:6" ht="13.5" customHeight="1">
      <c r="A4" s="4" t="s">
        <v>457</v>
      </c>
      <c r="B4" s="190">
        <v>556763</v>
      </c>
      <c r="C4" s="190">
        <v>224235</v>
      </c>
      <c r="D4" s="190">
        <v>38139</v>
      </c>
      <c r="E4" s="190">
        <v>156369</v>
      </c>
      <c r="F4"/>
    </row>
    <row r="5" spans="1:6" s="26" customFormat="1" ht="13.5" customHeight="1">
      <c r="A5" s="4" t="s">
        <v>339</v>
      </c>
      <c r="B5" s="190">
        <v>216051</v>
      </c>
      <c r="C5" s="190">
        <v>66121</v>
      </c>
      <c r="D5" s="190">
        <v>17139</v>
      </c>
      <c r="E5" s="190">
        <v>36179</v>
      </c>
      <c r="F5"/>
    </row>
    <row r="6" spans="1:6" ht="13.5" customHeight="1">
      <c r="A6" s="4" t="s">
        <v>458</v>
      </c>
      <c r="B6" s="190">
        <v>303634</v>
      </c>
      <c r="C6" s="190">
        <v>138533</v>
      </c>
      <c r="D6" s="190">
        <v>27379</v>
      </c>
      <c r="E6" s="190">
        <v>25721</v>
      </c>
      <c r="F6"/>
    </row>
    <row r="7" spans="1:6" ht="13.5" customHeight="1">
      <c r="A7" s="4" t="s">
        <v>459</v>
      </c>
      <c r="B7" s="190">
        <v>261832</v>
      </c>
      <c r="C7" s="190">
        <v>108238</v>
      </c>
      <c r="D7" s="190">
        <v>13459</v>
      </c>
      <c r="E7" s="190">
        <v>29681</v>
      </c>
      <c r="F7"/>
    </row>
    <row r="8" spans="1:6" ht="13.5" customHeight="1">
      <c r="A8" s="4" t="s">
        <v>460</v>
      </c>
      <c r="B8" s="190">
        <v>309211</v>
      </c>
      <c r="C8" s="190">
        <v>113872</v>
      </c>
      <c r="D8" s="190">
        <v>40138</v>
      </c>
      <c r="E8" s="190">
        <v>102639</v>
      </c>
      <c r="F8"/>
    </row>
    <row r="9" spans="1:6" ht="13.5" customHeight="1">
      <c r="A9" s="4" t="s">
        <v>168</v>
      </c>
      <c r="B9" s="190">
        <v>82556</v>
      </c>
      <c r="C9" s="190">
        <v>13817</v>
      </c>
      <c r="D9" s="190">
        <v>8665</v>
      </c>
      <c r="E9" s="190">
        <v>12625</v>
      </c>
      <c r="F9"/>
    </row>
    <row r="10" spans="1:6" ht="13.5" customHeight="1">
      <c r="A10" s="4" t="s">
        <v>340</v>
      </c>
      <c r="B10" s="190">
        <v>89448</v>
      </c>
      <c r="C10" s="190">
        <v>32701</v>
      </c>
      <c r="D10" s="190">
        <v>7509</v>
      </c>
      <c r="E10" s="190">
        <v>6446</v>
      </c>
      <c r="F10"/>
    </row>
    <row r="11" spans="1:6" ht="13.5" customHeight="1">
      <c r="A11" s="4" t="s">
        <v>461</v>
      </c>
      <c r="B11" s="190">
        <v>289385</v>
      </c>
      <c r="C11" s="190">
        <v>96762</v>
      </c>
      <c r="D11" s="190">
        <v>15185</v>
      </c>
      <c r="E11" s="190">
        <v>23984</v>
      </c>
      <c r="F11"/>
    </row>
    <row r="12" spans="1:6" ht="13.5" customHeight="1">
      <c r="A12" s="4" t="s">
        <v>462</v>
      </c>
      <c r="B12" s="190">
        <v>1241379</v>
      </c>
      <c r="C12" s="190">
        <v>582137</v>
      </c>
      <c r="D12" s="190">
        <v>241845</v>
      </c>
      <c r="E12" s="190">
        <v>126625</v>
      </c>
      <c r="F12"/>
    </row>
    <row r="13" spans="1:6" ht="13.5" customHeight="1">
      <c r="A13" s="4" t="s">
        <v>463</v>
      </c>
      <c r="B13" s="190">
        <v>413617</v>
      </c>
      <c r="C13" s="190">
        <v>197234</v>
      </c>
      <c r="D13" s="190">
        <v>36173</v>
      </c>
      <c r="E13" s="190">
        <v>31085</v>
      </c>
      <c r="F13"/>
    </row>
    <row r="14" spans="1:6" ht="13.5" customHeight="1">
      <c r="A14" s="174" t="s">
        <v>685</v>
      </c>
      <c r="B14" s="190">
        <v>49548</v>
      </c>
      <c r="C14" s="190">
        <v>8238</v>
      </c>
      <c r="D14" s="190">
        <v>2477</v>
      </c>
      <c r="E14" s="190">
        <v>6687</v>
      </c>
      <c r="F14"/>
    </row>
    <row r="15" spans="1:6" ht="13.5" customHeight="1">
      <c r="A15" s="4" t="s">
        <v>341</v>
      </c>
      <c r="B15" s="190">
        <v>68507</v>
      </c>
      <c r="C15" s="190">
        <v>21832</v>
      </c>
      <c r="D15" s="190">
        <v>5718</v>
      </c>
      <c r="E15" s="190">
        <v>21304</v>
      </c>
      <c r="F15"/>
    </row>
    <row r="16" spans="1:6" ht="13.5" customHeight="1">
      <c r="A16" s="4" t="s">
        <v>552</v>
      </c>
      <c r="B16" s="190">
        <v>14010</v>
      </c>
      <c r="C16" s="190">
        <v>4489</v>
      </c>
      <c r="D16" s="4">
        <v>613</v>
      </c>
      <c r="E16" s="4">
        <v>134</v>
      </c>
      <c r="F16"/>
    </row>
    <row r="17" spans="1:6" ht="13.5" customHeight="1">
      <c r="A17" s="4" t="s">
        <v>554</v>
      </c>
      <c r="B17" s="190">
        <v>64679</v>
      </c>
      <c r="C17" s="190">
        <v>20055</v>
      </c>
      <c r="D17" s="190">
        <v>3813</v>
      </c>
      <c r="E17" s="190">
        <v>13096</v>
      </c>
      <c r="F17"/>
    </row>
    <row r="18" spans="1:6" ht="13.5" customHeight="1">
      <c r="A18" s="4" t="s">
        <v>464</v>
      </c>
      <c r="B18" s="190">
        <v>603451</v>
      </c>
      <c r="C18" s="190">
        <v>245732</v>
      </c>
      <c r="D18" s="190">
        <v>30893</v>
      </c>
      <c r="E18" s="190">
        <v>200645</v>
      </c>
      <c r="F18"/>
    </row>
    <row r="19" spans="1:6" ht="13.5" customHeight="1">
      <c r="A19" s="4" t="s">
        <v>465</v>
      </c>
      <c r="B19" s="190">
        <v>543896</v>
      </c>
      <c r="C19" s="190">
        <v>223740</v>
      </c>
      <c r="D19" s="190">
        <v>17075</v>
      </c>
      <c r="E19" s="190">
        <v>91812</v>
      </c>
      <c r="F19"/>
    </row>
    <row r="20" spans="1:6" ht="13.5" customHeight="1">
      <c r="A20" s="4" t="s">
        <v>466</v>
      </c>
      <c r="B20" s="190">
        <v>271050</v>
      </c>
      <c r="C20" s="190">
        <v>107590</v>
      </c>
      <c r="D20" s="190">
        <v>20106</v>
      </c>
      <c r="E20" s="190">
        <v>21269</v>
      </c>
      <c r="F20"/>
    </row>
    <row r="21" spans="1:6" ht="13.5" customHeight="1">
      <c r="A21" s="4" t="s">
        <v>21</v>
      </c>
      <c r="B21" s="190">
        <v>560528</v>
      </c>
      <c r="C21" s="190">
        <v>182934</v>
      </c>
      <c r="D21" s="190">
        <v>41542</v>
      </c>
      <c r="E21" s="190">
        <v>139017</v>
      </c>
      <c r="F21"/>
    </row>
    <row r="22" spans="1:6" ht="13.5" customHeight="1">
      <c r="A22" s="4" t="s">
        <v>467</v>
      </c>
      <c r="B22" s="190">
        <v>187831</v>
      </c>
      <c r="C22" s="190">
        <v>84868</v>
      </c>
      <c r="D22" s="190">
        <v>15203</v>
      </c>
      <c r="E22" s="190">
        <v>31493</v>
      </c>
      <c r="F22"/>
    </row>
    <row r="23" spans="1:6" ht="13.5" customHeight="1">
      <c r="A23" s="4" t="s">
        <v>468</v>
      </c>
      <c r="B23" s="190">
        <v>608950</v>
      </c>
      <c r="C23" s="190">
        <v>344247</v>
      </c>
      <c r="D23" s="190">
        <v>55688</v>
      </c>
      <c r="E23" s="190">
        <v>157386</v>
      </c>
      <c r="F23"/>
    </row>
    <row r="24" spans="1:6" ht="13.5" customHeight="1">
      <c r="A24" s="4" t="s">
        <v>343</v>
      </c>
      <c r="B24" s="190">
        <v>1393961</v>
      </c>
      <c r="C24" s="190">
        <v>451117</v>
      </c>
      <c r="D24" s="190">
        <v>88569</v>
      </c>
      <c r="E24" s="190">
        <v>141809</v>
      </c>
      <c r="F24"/>
    </row>
    <row r="25" spans="1:6" ht="13.5" customHeight="1">
      <c r="A25" s="4" t="s">
        <v>344</v>
      </c>
      <c r="B25" s="190">
        <v>153033</v>
      </c>
      <c r="C25" s="190">
        <v>25410</v>
      </c>
      <c r="D25" s="190">
        <v>11017</v>
      </c>
      <c r="E25" s="190">
        <v>29003</v>
      </c>
      <c r="F25"/>
    </row>
    <row r="26" spans="1:6" ht="13.5" customHeight="1">
      <c r="A26" s="4" t="s">
        <v>345</v>
      </c>
      <c r="B26" s="190">
        <v>390637</v>
      </c>
      <c r="C26" s="190">
        <v>154944</v>
      </c>
      <c r="D26" s="190">
        <v>23188</v>
      </c>
      <c r="E26" s="190">
        <v>30862</v>
      </c>
      <c r="F26"/>
    </row>
    <row r="27" spans="1:6" ht="13.5" customHeight="1">
      <c r="A27" s="4" t="s">
        <v>469</v>
      </c>
      <c r="B27" s="190">
        <v>395582</v>
      </c>
      <c r="C27" s="190">
        <v>204730</v>
      </c>
      <c r="D27" s="190">
        <v>31903</v>
      </c>
      <c r="E27" s="190">
        <v>108722</v>
      </c>
      <c r="F27"/>
    </row>
    <row r="28" spans="1:6" ht="13.5" customHeight="1">
      <c r="A28" s="4" t="s">
        <v>470</v>
      </c>
      <c r="B28" s="190">
        <v>724314</v>
      </c>
      <c r="C28" s="190">
        <v>207986</v>
      </c>
      <c r="D28" s="190">
        <v>50371</v>
      </c>
      <c r="E28" s="190">
        <v>166942</v>
      </c>
      <c r="F28"/>
    </row>
    <row r="29" spans="1:6" ht="13.5" customHeight="1">
      <c r="A29" s="4" t="s">
        <v>471</v>
      </c>
      <c r="B29" s="190">
        <v>252813</v>
      </c>
      <c r="C29" s="190">
        <v>65540</v>
      </c>
      <c r="D29" s="190">
        <v>38255</v>
      </c>
      <c r="E29" s="190">
        <v>30516</v>
      </c>
      <c r="F29"/>
    </row>
    <row r="30" spans="1:6" ht="13.5" customHeight="1">
      <c r="A30" s="4" t="s">
        <v>306</v>
      </c>
      <c r="B30" s="190">
        <v>432316</v>
      </c>
      <c r="C30" s="190">
        <v>76445</v>
      </c>
      <c r="D30" s="190">
        <v>22619</v>
      </c>
      <c r="E30" s="190">
        <v>58667</v>
      </c>
      <c r="F30"/>
    </row>
    <row r="31" spans="1:6" ht="13.5" customHeight="1">
      <c r="A31" s="4" t="s">
        <v>307</v>
      </c>
      <c r="B31" s="190">
        <v>86480</v>
      </c>
      <c r="C31" s="190">
        <v>39449</v>
      </c>
      <c r="D31" s="190">
        <v>8306</v>
      </c>
      <c r="E31" s="190">
        <v>9448</v>
      </c>
      <c r="F31"/>
    </row>
    <row r="32" spans="1:6" ht="13.5" customHeight="1">
      <c r="A32" s="4" t="s">
        <v>186</v>
      </c>
      <c r="B32" s="190">
        <v>55528</v>
      </c>
      <c r="C32" s="190">
        <v>15743</v>
      </c>
      <c r="D32" s="190">
        <v>2504</v>
      </c>
      <c r="E32" s="190">
        <v>10488</v>
      </c>
      <c r="F32"/>
    </row>
    <row r="33" spans="1:6" ht="13.5" customHeight="1">
      <c r="A33" s="4" t="s">
        <v>346</v>
      </c>
      <c r="B33" s="190">
        <v>231657</v>
      </c>
      <c r="C33" s="190">
        <v>103887</v>
      </c>
      <c r="D33" s="190">
        <v>23399</v>
      </c>
      <c r="E33" s="190">
        <v>33295</v>
      </c>
      <c r="F33"/>
    </row>
    <row r="34" spans="1:6" ht="13.5" customHeight="1">
      <c r="A34" s="4" t="s">
        <v>473</v>
      </c>
      <c r="B34" s="190">
        <v>187758</v>
      </c>
      <c r="C34" s="190">
        <v>30520</v>
      </c>
      <c r="D34" s="190">
        <v>17652</v>
      </c>
      <c r="E34" s="190">
        <v>41878</v>
      </c>
      <c r="F34"/>
    </row>
    <row r="35" spans="1:6" ht="13.5" customHeight="1">
      <c r="A35" s="4" t="s">
        <v>474</v>
      </c>
      <c r="B35" s="190">
        <v>1362856</v>
      </c>
      <c r="C35" s="190">
        <v>367151</v>
      </c>
      <c r="D35" s="190">
        <v>73908</v>
      </c>
      <c r="E35" s="190">
        <v>166989</v>
      </c>
      <c r="F35"/>
    </row>
    <row r="36" spans="1:6" ht="13.5" customHeight="1">
      <c r="A36" s="4" t="s">
        <v>476</v>
      </c>
      <c r="B36" s="190">
        <v>839093</v>
      </c>
      <c r="C36" s="190">
        <v>277054</v>
      </c>
      <c r="D36" s="190">
        <v>59354</v>
      </c>
      <c r="E36" s="190">
        <v>201468</v>
      </c>
      <c r="F36"/>
    </row>
    <row r="37" spans="1:6" ht="13.5" customHeight="1">
      <c r="A37" s="4" t="s">
        <v>310</v>
      </c>
      <c r="B37" s="190">
        <v>29424</v>
      </c>
      <c r="C37" s="190">
        <v>6950</v>
      </c>
      <c r="D37" s="190">
        <v>1526</v>
      </c>
      <c r="E37" s="190">
        <v>4894</v>
      </c>
      <c r="F37"/>
    </row>
    <row r="38" spans="1:6" ht="13.5" customHeight="1">
      <c r="A38" s="174" t="s">
        <v>679</v>
      </c>
      <c r="B38" s="190">
        <v>73559</v>
      </c>
      <c r="C38" s="190">
        <v>18750</v>
      </c>
      <c r="D38" s="190">
        <v>2654</v>
      </c>
      <c r="E38" s="190">
        <v>11550</v>
      </c>
      <c r="F38"/>
    </row>
    <row r="39" spans="1:6" ht="13.5" customHeight="1">
      <c r="A39" s="4" t="s">
        <v>356</v>
      </c>
      <c r="B39" s="190">
        <v>314825</v>
      </c>
      <c r="C39" s="190">
        <v>72062</v>
      </c>
      <c r="D39" s="190">
        <v>19532</v>
      </c>
      <c r="E39" s="190">
        <v>43086</v>
      </c>
      <c r="F39"/>
    </row>
    <row r="40" spans="1:6" ht="13.5" customHeight="1">
      <c r="A40" s="4" t="s">
        <v>317</v>
      </c>
      <c r="B40" s="190">
        <v>18546</v>
      </c>
      <c r="C40" s="190">
        <v>2874</v>
      </c>
      <c r="D40" s="190">
        <v>1598</v>
      </c>
      <c r="E40" s="190">
        <v>2651</v>
      </c>
      <c r="F40"/>
    </row>
    <row r="41" spans="1:6" ht="13.5" customHeight="1">
      <c r="A41" s="4" t="s">
        <v>477</v>
      </c>
      <c r="B41" s="190">
        <v>768980</v>
      </c>
      <c r="C41" s="190">
        <v>377327</v>
      </c>
      <c r="D41" s="190">
        <v>73443</v>
      </c>
      <c r="E41" s="190">
        <v>64306</v>
      </c>
      <c r="F41"/>
    </row>
    <row r="42" spans="1:6" ht="13.5" customHeight="1">
      <c r="A42" s="4" t="s">
        <v>478</v>
      </c>
      <c r="B42" s="190">
        <v>431635</v>
      </c>
      <c r="C42" s="190">
        <v>141985</v>
      </c>
      <c r="D42" s="190">
        <v>6834</v>
      </c>
      <c r="E42" s="190">
        <v>76811</v>
      </c>
      <c r="F42"/>
    </row>
    <row r="43" spans="1:6" ht="13.5" customHeight="1">
      <c r="A43" s="4" t="s">
        <v>323</v>
      </c>
      <c r="B43" s="190">
        <v>20339</v>
      </c>
      <c r="C43" s="190">
        <v>2719</v>
      </c>
      <c r="D43" s="190">
        <v>2539</v>
      </c>
      <c r="E43" s="190">
        <v>3093</v>
      </c>
      <c r="F43"/>
    </row>
    <row r="44" spans="1:6" ht="13.5" customHeight="1">
      <c r="A44" s="4" t="s">
        <v>348</v>
      </c>
      <c r="B44" s="190">
        <v>194069</v>
      </c>
      <c r="C44" s="190">
        <v>68675</v>
      </c>
      <c r="D44" s="190">
        <v>11534</v>
      </c>
      <c r="E44" s="190">
        <v>30520</v>
      </c>
      <c r="F44"/>
    </row>
    <row r="45" spans="1:6" ht="13.5" customHeight="1">
      <c r="A45" s="4" t="s">
        <v>479</v>
      </c>
      <c r="B45" s="190">
        <v>793203</v>
      </c>
      <c r="C45" s="190">
        <v>235615</v>
      </c>
      <c r="D45" s="190">
        <v>27262</v>
      </c>
      <c r="E45" s="190">
        <v>277489</v>
      </c>
      <c r="F45"/>
    </row>
    <row r="46" spans="1:6" ht="13.5" customHeight="1">
      <c r="A46" s="4" t="s">
        <v>324</v>
      </c>
      <c r="B46" s="190">
        <v>259636</v>
      </c>
      <c r="C46" s="190">
        <v>109793</v>
      </c>
      <c r="D46" s="190">
        <v>14516</v>
      </c>
      <c r="E46" s="190">
        <v>24529</v>
      </c>
      <c r="F46"/>
    </row>
    <row r="47" spans="1:6" ht="13.5" customHeight="1">
      <c r="A47" s="4" t="s">
        <v>480</v>
      </c>
      <c r="B47" s="190">
        <v>96155</v>
      </c>
      <c r="C47" s="190">
        <v>26244</v>
      </c>
      <c r="D47" s="190">
        <v>5272</v>
      </c>
      <c r="E47" s="190">
        <v>7464</v>
      </c>
      <c r="F47"/>
    </row>
    <row r="48" spans="1:6" ht="13.5" customHeight="1">
      <c r="A48" s="4" t="s">
        <v>481</v>
      </c>
      <c r="B48" s="190">
        <v>882758</v>
      </c>
      <c r="C48" s="190">
        <v>415323</v>
      </c>
      <c r="D48" s="190">
        <v>91565</v>
      </c>
      <c r="E48" s="190">
        <v>126401</v>
      </c>
      <c r="F48"/>
    </row>
    <row r="49" spans="1:6" ht="13.5" customHeight="1">
      <c r="A49" s="4" t="s">
        <v>482</v>
      </c>
      <c r="B49" s="190">
        <v>268629</v>
      </c>
      <c r="C49" s="190">
        <v>99365</v>
      </c>
      <c r="D49" s="190">
        <v>25130</v>
      </c>
      <c r="E49" s="190">
        <v>7047</v>
      </c>
      <c r="F49"/>
    </row>
    <row r="50" spans="1:6" ht="13.5" customHeight="1">
      <c r="A50" s="4" t="s">
        <v>483</v>
      </c>
      <c r="B50" s="190">
        <v>600528</v>
      </c>
      <c r="C50" s="190">
        <v>248387</v>
      </c>
      <c r="D50" s="190">
        <v>33914</v>
      </c>
      <c r="E50" s="190">
        <v>124690</v>
      </c>
      <c r="F50"/>
    </row>
    <row r="51" spans="1:6" ht="13.5" customHeight="1">
      <c r="A51" s="613"/>
      <c r="B51" s="613"/>
      <c r="C51" s="613"/>
      <c r="D51" s="613"/>
      <c r="E51" s="613"/>
      <c r="F51"/>
    </row>
    <row r="52" spans="1:6" ht="13.5" customHeight="1">
      <c r="A52" s="23"/>
      <c r="B52" s="24"/>
      <c r="C52" s="24"/>
      <c r="D52" s="24"/>
      <c r="E52" s="25"/>
      <c r="F52" s="26"/>
    </row>
    <row r="53" spans="1:6" ht="13.5" customHeight="1">
      <c r="A53" s="28" t="s">
        <v>411</v>
      </c>
      <c r="B53" s="29">
        <f>MEDIAN(B4:B50,'Circulation by format A-L'!B4:B55)</f>
        <v>259636</v>
      </c>
      <c r="C53" s="29">
        <f>MEDIAN(C4:C50,'Circulation by format A-L'!C4:C55)</f>
        <v>85860</v>
      </c>
      <c r="D53" s="29">
        <f>MEDIAN(D4:D50,'Circulation by format A-L'!D4:D55)</f>
        <v>17823</v>
      </c>
      <c r="E53" s="29">
        <f>MEDIAN(E4:E50,'Circulation by format A-L'!E4:E55)</f>
        <v>31408.5</v>
      </c>
      <c r="F53" s="29"/>
    </row>
    <row r="54" spans="1:6" ht="13.5" customHeight="1">
      <c r="A54" s="28" t="s">
        <v>410</v>
      </c>
      <c r="B54" s="29">
        <f>AVERAGE(B4:B50,'Circulation by format A-L'!B4:B55)</f>
        <v>335383.97979797982</v>
      </c>
      <c r="C54" s="29">
        <f>AVERAGE(C4:C50,'Circulation by format A-L'!C4:C55)</f>
        <v>119437.25252525252</v>
      </c>
      <c r="D54" s="29">
        <f>AVERAGE(D4:D50,'Circulation by format A-L'!D4:D55)</f>
        <v>27328.15306122449</v>
      </c>
      <c r="E54" s="29">
        <f>AVERAGE(E4:E50,'Circulation by format A-L'!E4:E55)</f>
        <v>61560.591836734697</v>
      </c>
      <c r="F54" s="29"/>
    </row>
    <row r="55" spans="1:6" ht="13.5" customHeight="1">
      <c r="A55" s="28" t="s">
        <v>359</v>
      </c>
      <c r="B55" s="29">
        <f>SUM(B4:B50,'Circulation by format A-L'!B4:B55)</f>
        <v>33203014</v>
      </c>
      <c r="C55" s="29">
        <f>SUM(C4:C50,'Circulation by format A-L'!C4:C55)</f>
        <v>11824288</v>
      </c>
      <c r="D55" s="29">
        <f>SUM(D4:D50,'Circulation by format A-L'!D4:D55)</f>
        <v>2678159</v>
      </c>
      <c r="E55" s="29">
        <f>SUM(E4:E50,'Circulation by format A-L'!E4:E55)</f>
        <v>6032938</v>
      </c>
      <c r="F55" s="29"/>
    </row>
    <row r="56" spans="1:6" ht="13.5" customHeight="1">
      <c r="A56" s="26"/>
      <c r="B56" s="42"/>
      <c r="C56" s="42"/>
      <c r="D56" s="42"/>
      <c r="E56" s="42"/>
      <c r="F56" s="26"/>
    </row>
    <row r="57" spans="1:6" s="122" customFormat="1" ht="13.5" customHeight="1">
      <c r="A57" s="26"/>
      <c r="B57" s="26"/>
      <c r="C57" s="26"/>
      <c r="D57" s="26"/>
      <c r="E57" s="26"/>
      <c r="F57" s="26"/>
    </row>
    <row r="58" spans="1:6" ht="13.5" customHeight="1">
      <c r="A58" s="42"/>
      <c r="B58" s="42"/>
      <c r="C58" s="42"/>
      <c r="D58" s="42"/>
      <c r="E58" s="42"/>
      <c r="F58" s="26"/>
    </row>
    <row r="59" spans="1:6" ht="13.5" customHeight="1">
      <c r="A59" s="305"/>
      <c r="B59" s="26"/>
      <c r="C59" s="26"/>
      <c r="D59" s="26"/>
      <c r="E59" s="26"/>
      <c r="F59" s="26"/>
    </row>
    <row r="60" spans="1:6" ht="12.95" customHeight="1">
      <c r="B60" s="26"/>
      <c r="C60" s="26"/>
      <c r="D60" s="26"/>
      <c r="E60" s="26"/>
      <c r="F60" s="26"/>
    </row>
    <row r="61" spans="1:6" ht="12.95" customHeight="1">
      <c r="B61" s="26"/>
      <c r="C61" s="26"/>
      <c r="D61" s="26"/>
      <c r="E61" s="26"/>
      <c r="F61" s="26"/>
    </row>
    <row r="62" spans="1:6" ht="12.95" customHeight="1">
      <c r="B62" s="26"/>
      <c r="C62" s="26"/>
      <c r="D62" s="26"/>
      <c r="E62" s="26"/>
      <c r="F62" s="26"/>
    </row>
    <row r="63" spans="1:6" ht="12.95" customHeight="1">
      <c r="B63" s="26"/>
      <c r="C63" s="26"/>
      <c r="D63" s="26"/>
      <c r="E63" s="26"/>
      <c r="F63" s="26"/>
    </row>
    <row r="64" spans="1:6" ht="12.95" customHeight="1">
      <c r="B64" s="26"/>
      <c r="C64" s="26"/>
      <c r="D64" s="26"/>
      <c r="E64" s="26"/>
      <c r="F64" s="26"/>
    </row>
    <row r="65" ht="12.95" customHeight="1"/>
    <row r="66" ht="12.95" customHeight="1"/>
    <row r="67" ht="12.95" customHeight="1"/>
    <row r="68" ht="12.95" customHeight="1"/>
    <row r="69" ht="12.95" customHeight="1"/>
    <row r="70" ht="12.95" customHeight="1"/>
    <row r="71" ht="12.95" customHeight="1"/>
    <row r="72" ht="12.95" customHeight="1"/>
    <row r="73" ht="12.95" customHeight="1"/>
    <row r="74" ht="12.95" customHeight="1"/>
    <row r="75" ht="12.95" customHeight="1"/>
    <row r="76" ht="12.95" customHeight="1"/>
    <row r="77" ht="12.95" customHeight="1"/>
    <row r="78" ht="12.95" customHeight="1"/>
    <row r="79" ht="12.95" customHeight="1"/>
    <row r="80" ht="12.95" customHeight="1"/>
    <row r="81" ht="12.95" customHeight="1"/>
    <row r="82" ht="12.95" customHeight="1"/>
    <row r="83" ht="12.95" customHeight="1"/>
    <row r="84" ht="12.95" customHeight="1"/>
    <row r="85" ht="12.95" customHeight="1"/>
    <row r="86" ht="12.95" customHeight="1"/>
    <row r="87" ht="12.95" customHeight="1"/>
    <row r="88" ht="12.95" customHeight="1"/>
    <row r="89" ht="12.95" customHeight="1"/>
    <row r="90" ht="12.95" customHeight="1"/>
    <row r="91" ht="12.95" customHeight="1"/>
    <row r="92" ht="12.95" customHeight="1"/>
    <row r="93" ht="12.95" customHeight="1"/>
    <row r="94" ht="12.95" customHeight="1"/>
    <row r="95" ht="12.95" customHeight="1"/>
    <row r="96" ht="12.95" customHeight="1"/>
    <row r="97" ht="12.95" customHeight="1"/>
    <row r="98" ht="12.95" customHeight="1"/>
    <row r="99" ht="12.95" customHeight="1"/>
    <row r="100" ht="12.95" customHeight="1"/>
    <row r="101" ht="12.95" customHeight="1"/>
    <row r="102" ht="12.95" customHeight="1"/>
    <row r="103" ht="12.95" customHeight="1"/>
    <row r="104" ht="12.95" customHeight="1"/>
    <row r="105" ht="12.95" customHeight="1"/>
    <row r="106" ht="12.95" customHeight="1"/>
    <row r="107" ht="12.95" customHeight="1"/>
    <row r="108" ht="12.95" customHeight="1"/>
    <row r="109" ht="12.95" customHeight="1"/>
    <row r="110" ht="12.95" customHeight="1"/>
    <row r="111" ht="12.95" customHeight="1"/>
    <row r="112" ht="12.95" customHeight="1"/>
    <row r="113" ht="12.95" customHeight="1"/>
    <row r="114" ht="12.95" customHeight="1"/>
    <row r="115" ht="12.95" customHeight="1"/>
    <row r="116" ht="12.95" customHeight="1"/>
    <row r="117" ht="12.95" customHeight="1"/>
    <row r="118" ht="12.95" customHeight="1"/>
    <row r="119" ht="12.95" customHeight="1"/>
    <row r="120" ht="12.95" customHeight="1"/>
    <row r="121" ht="12.95" customHeight="1"/>
    <row r="122" ht="12.95" customHeight="1"/>
    <row r="123" ht="12.95" customHeight="1"/>
    <row r="124" ht="12.95" customHeight="1"/>
    <row r="125" ht="12.95" customHeight="1"/>
    <row r="126" ht="12.95" customHeight="1"/>
    <row r="127" ht="12.95" customHeight="1"/>
    <row r="128" ht="12.95" customHeight="1"/>
    <row r="129" ht="12.95" customHeight="1"/>
    <row r="130" ht="12.95" customHeight="1"/>
    <row r="131" ht="12.95" customHeight="1"/>
    <row r="132" ht="12.95" customHeight="1"/>
    <row r="133" ht="12.95" customHeight="1"/>
    <row r="134" ht="12.95" customHeight="1"/>
    <row r="135" ht="12.95" customHeight="1"/>
    <row r="136" ht="12.95" customHeight="1"/>
    <row r="137" ht="12.95" customHeight="1"/>
    <row r="138" ht="12.95" customHeight="1"/>
    <row r="139" ht="12.95" customHeight="1"/>
    <row r="140" ht="12.95" customHeight="1"/>
    <row r="141" ht="12.95" customHeight="1"/>
    <row r="142" ht="12.95" customHeight="1"/>
    <row r="143" ht="12.95" customHeight="1"/>
    <row r="144" ht="12.95" customHeight="1"/>
    <row r="145" ht="12.95" customHeight="1"/>
    <row r="146" ht="12.95" customHeight="1"/>
    <row r="147" ht="12.95" customHeight="1"/>
    <row r="148" ht="12.95" customHeight="1"/>
    <row r="149" ht="12.95" customHeight="1"/>
    <row r="150" ht="12.95" customHeight="1"/>
    <row r="151" ht="12.95" customHeight="1"/>
    <row r="152" ht="12.95" customHeight="1"/>
    <row r="153" ht="12.95" customHeight="1"/>
    <row r="154" ht="12.95" customHeight="1"/>
    <row r="155" ht="12.95" customHeight="1"/>
    <row r="156" ht="12.95" customHeight="1"/>
    <row r="157" ht="12.95" customHeight="1"/>
    <row r="158" ht="12.95" customHeight="1"/>
    <row r="159" ht="12.95" customHeight="1"/>
    <row r="160" ht="12.95" customHeight="1"/>
    <row r="161" ht="12.95" customHeight="1"/>
    <row r="162" ht="12.95" customHeight="1"/>
    <row r="163" ht="12.95" customHeight="1"/>
    <row r="164" ht="12.95" customHeight="1"/>
    <row r="165" ht="12.95" customHeight="1"/>
    <row r="166" ht="12.95" customHeight="1"/>
    <row r="167" ht="12.95" customHeight="1"/>
    <row r="168" ht="12.95" customHeight="1"/>
    <row r="169" ht="12.95" customHeight="1"/>
    <row r="170" ht="12.95" customHeight="1"/>
    <row r="171" ht="12.95" customHeight="1"/>
    <row r="172" ht="12.95" customHeight="1"/>
    <row r="173" ht="12.95" customHeight="1"/>
    <row r="174" ht="12.95" customHeight="1"/>
    <row r="175" ht="12.95" customHeight="1"/>
  </sheetData>
  <phoneticPr fontId="25" type="noConversion"/>
  <hyperlinks>
    <hyperlink ref="B3" location="'19'!M1" display="Books"/>
    <hyperlink ref="C3" location="'23'!I1" display="Non-Books"/>
  </hyperlinks>
  <pageMargins left="0.59055118110236227" right="0.51181102362204722" top="0.51181102362204722" bottom="0.51181102362204722" header="0" footer="0.23622047244094491"/>
  <pageSetup paperSize="9" orientation="portrait" r:id="rId1"/>
  <headerFooter alignWithMargins="0">
    <oddFooter>&amp;L&amp;9Public Library Statistics 2011/12&amp;C&amp;9&amp;P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Y104"/>
  <sheetViews>
    <sheetView zoomScaleNormal="100" workbookViewId="0">
      <pane ySplit="3" topLeftCell="A22" activePane="bottomLeft" state="frozen"/>
      <selection activeCell="B24" sqref="B24"/>
      <selection pane="bottomLeft" activeCell="K38" sqref="K38"/>
    </sheetView>
  </sheetViews>
  <sheetFormatPr defaultRowHeight="12.95" customHeight="1"/>
  <cols>
    <col min="1" max="1" width="17.140625" style="22" customWidth="1"/>
    <col min="2" max="2" width="11.140625" style="50" bestFit="1" customWidth="1"/>
    <col min="3" max="3" width="9.140625" style="50"/>
    <col min="4" max="4" width="9.42578125" style="50" customWidth="1"/>
    <col min="5" max="5" width="7.85546875" style="50" customWidth="1"/>
    <col min="6" max="6" width="9.7109375" style="50" customWidth="1"/>
    <col min="7" max="7" width="8.28515625" style="50" customWidth="1"/>
    <col min="8" max="8" width="9.85546875" style="50" customWidth="1"/>
    <col min="9" max="9" width="9.28515625" style="50" customWidth="1"/>
    <col min="10" max="10" width="8.85546875" style="185" customWidth="1"/>
    <col min="11" max="11" width="15.7109375" style="189" customWidth="1"/>
    <col min="12" max="12" width="9.7109375" style="189" customWidth="1"/>
    <col min="13" max="13" width="14.85546875" style="26" customWidth="1"/>
    <col min="14" max="14" width="12" style="26" bestFit="1" customWidth="1"/>
    <col min="15" max="15" width="9.7109375" style="26" bestFit="1" customWidth="1"/>
    <col min="16" max="16" width="12.28515625" style="26" bestFit="1" customWidth="1"/>
    <col min="17" max="17" width="23.85546875" style="26" customWidth="1"/>
    <col min="18" max="18" width="21.28515625" style="26" customWidth="1"/>
    <col min="19" max="19" width="13.7109375" style="26" customWidth="1"/>
    <col min="20" max="21" width="9.140625" style="26"/>
    <col min="22" max="16384" width="9.140625" style="22"/>
  </cols>
  <sheetData>
    <row r="1" spans="1:51" ht="12.95" customHeight="1">
      <c r="A1" s="39" t="s">
        <v>611</v>
      </c>
      <c r="K1" s="615"/>
      <c r="M1" s="616"/>
      <c r="N1" s="616"/>
      <c r="O1" s="616"/>
      <c r="P1" s="616"/>
      <c r="Q1" s="616"/>
      <c r="R1" s="616"/>
      <c r="S1" s="616"/>
    </row>
    <row r="2" spans="1:51" ht="12.95" customHeight="1">
      <c r="A2" s="39"/>
      <c r="K2" s="615"/>
      <c r="M2" s="616"/>
      <c r="N2" s="616"/>
      <c r="O2" s="616"/>
      <c r="P2" s="616"/>
      <c r="Q2" s="616"/>
      <c r="R2" s="616"/>
      <c r="S2" s="616"/>
    </row>
    <row r="3" spans="1:51" ht="36">
      <c r="A3" s="10"/>
      <c r="B3" s="372" t="s">
        <v>187</v>
      </c>
      <c r="C3" s="372" t="s">
        <v>188</v>
      </c>
      <c r="D3" s="372" t="s">
        <v>189</v>
      </c>
      <c r="E3" s="372" t="s">
        <v>46</v>
      </c>
      <c r="F3" s="372" t="s">
        <v>47</v>
      </c>
      <c r="G3" s="372" t="s">
        <v>48</v>
      </c>
      <c r="H3" s="372" t="s">
        <v>49</v>
      </c>
      <c r="I3" s="372" t="s">
        <v>50</v>
      </c>
      <c r="J3" s="10"/>
      <c r="K3" s="10"/>
      <c r="L3" s="10"/>
      <c r="M3" s="10"/>
      <c r="N3" s="10"/>
      <c r="O3" s="10"/>
      <c r="P3" s="10"/>
      <c r="Q3" s="10"/>
      <c r="R3" s="10"/>
      <c r="S3" s="436"/>
      <c r="T3" s="632"/>
      <c r="U3" s="545"/>
      <c r="V3" s="359"/>
      <c r="W3" s="359"/>
      <c r="X3" s="359"/>
      <c r="Y3" s="359"/>
      <c r="Z3" s="359"/>
      <c r="AA3" s="359"/>
      <c r="AB3" s="359"/>
      <c r="AC3" s="359"/>
      <c r="AD3" s="359"/>
      <c r="AE3" s="359"/>
      <c r="AF3" s="359"/>
      <c r="AG3" s="359"/>
      <c r="AH3" s="359"/>
      <c r="AI3" s="359"/>
      <c r="AJ3" s="359"/>
      <c r="AK3" s="359"/>
      <c r="AL3" s="359"/>
      <c r="AM3" s="359"/>
      <c r="AN3" s="359"/>
      <c r="AO3" s="359"/>
      <c r="AP3" s="359"/>
      <c r="AQ3" s="359"/>
      <c r="AR3" s="359"/>
      <c r="AS3" s="359"/>
      <c r="AT3" s="359"/>
      <c r="AU3" s="359"/>
      <c r="AV3" s="359"/>
      <c r="AW3" s="359"/>
      <c r="AX3" s="359"/>
      <c r="AY3" s="359"/>
    </row>
    <row r="4" spans="1:51" ht="13.5" customHeight="1">
      <c r="A4" s="4" t="s">
        <v>572</v>
      </c>
      <c r="B4" s="190">
        <v>69026</v>
      </c>
      <c r="C4" s="190">
        <v>145710</v>
      </c>
      <c r="D4" s="4">
        <v>343</v>
      </c>
      <c r="E4" s="190">
        <v>11665</v>
      </c>
      <c r="F4" s="190">
        <v>10549</v>
      </c>
      <c r="G4" s="190">
        <v>38732</v>
      </c>
      <c r="H4" s="4"/>
      <c r="I4" s="190">
        <v>47142</v>
      </c>
      <c r="U4" s="299"/>
    </row>
    <row r="5" spans="1:51" ht="13.5" customHeight="1">
      <c r="A5" s="4" t="s">
        <v>333</v>
      </c>
      <c r="B5" s="190">
        <v>44831</v>
      </c>
      <c r="C5" s="190">
        <v>65108</v>
      </c>
      <c r="D5" s="4"/>
      <c r="E5" s="190">
        <v>5597</v>
      </c>
      <c r="F5" s="190">
        <v>9424</v>
      </c>
      <c r="G5" s="190">
        <v>16893</v>
      </c>
      <c r="H5" s="4"/>
      <c r="I5" s="190">
        <v>27711</v>
      </c>
      <c r="U5" s="299"/>
    </row>
    <row r="6" spans="1:51" ht="13.5" customHeight="1">
      <c r="A6" s="4" t="s">
        <v>423</v>
      </c>
      <c r="B6" s="190">
        <v>75680</v>
      </c>
      <c r="C6" s="190">
        <v>95549</v>
      </c>
      <c r="D6" s="190">
        <v>3844</v>
      </c>
      <c r="E6" s="190">
        <v>9800</v>
      </c>
      <c r="F6" s="190">
        <v>13691</v>
      </c>
      <c r="G6" s="190">
        <v>41175</v>
      </c>
      <c r="H6" s="4"/>
      <c r="I6" s="190">
        <v>40275</v>
      </c>
      <c r="U6" s="299"/>
    </row>
    <row r="7" spans="1:51" ht="13.5" customHeight="1">
      <c r="A7" s="4" t="s">
        <v>424</v>
      </c>
      <c r="B7" s="190">
        <v>32066</v>
      </c>
      <c r="C7" s="190">
        <v>52235</v>
      </c>
      <c r="D7" s="190">
        <v>1873</v>
      </c>
      <c r="E7" s="190">
        <v>12687</v>
      </c>
      <c r="F7" s="190">
        <v>7200</v>
      </c>
      <c r="G7" s="190">
        <v>28213</v>
      </c>
      <c r="H7" s="4"/>
      <c r="I7" s="190">
        <v>43856</v>
      </c>
      <c r="U7" s="299"/>
    </row>
    <row r="8" spans="1:51" ht="13.5" customHeight="1">
      <c r="A8" s="4" t="s">
        <v>487</v>
      </c>
      <c r="B8" s="190">
        <v>1526</v>
      </c>
      <c r="C8" s="190">
        <v>19646</v>
      </c>
      <c r="D8" s="4">
        <v>321</v>
      </c>
      <c r="E8" s="4">
        <v>323</v>
      </c>
      <c r="F8" s="4">
        <v>248</v>
      </c>
      <c r="G8" s="4">
        <v>980</v>
      </c>
      <c r="H8" s="4"/>
      <c r="I8" s="4">
        <v>60</v>
      </c>
      <c r="U8" s="299"/>
    </row>
    <row r="9" spans="1:51" ht="13.5" customHeight="1">
      <c r="A9" s="4" t="s">
        <v>426</v>
      </c>
      <c r="B9" s="190">
        <v>120117</v>
      </c>
      <c r="C9" s="190">
        <v>188000</v>
      </c>
      <c r="D9" s="190">
        <v>2611</v>
      </c>
      <c r="E9" s="190">
        <v>16384</v>
      </c>
      <c r="F9" s="190">
        <v>26489</v>
      </c>
      <c r="G9" s="190">
        <v>102383</v>
      </c>
      <c r="H9" s="190">
        <v>2376</v>
      </c>
      <c r="I9" s="190">
        <v>146125</v>
      </c>
      <c r="U9" s="299"/>
    </row>
    <row r="10" spans="1:51" ht="13.5" customHeight="1">
      <c r="A10" s="4" t="s">
        <v>488</v>
      </c>
      <c r="B10" s="190">
        <v>42272</v>
      </c>
      <c r="C10" s="190">
        <v>120233</v>
      </c>
      <c r="D10" s="4"/>
      <c r="E10" s="190">
        <v>5250</v>
      </c>
      <c r="F10" s="190">
        <v>7065</v>
      </c>
      <c r="G10" s="190">
        <v>19489</v>
      </c>
      <c r="H10" s="4"/>
      <c r="I10" s="190">
        <v>31730</v>
      </c>
      <c r="U10" s="299"/>
    </row>
    <row r="11" spans="1:51" ht="13.5" customHeight="1">
      <c r="A11" s="4" t="s">
        <v>489</v>
      </c>
      <c r="B11" s="190">
        <v>30687</v>
      </c>
      <c r="C11" s="190">
        <v>104201</v>
      </c>
      <c r="D11" s="4">
        <v>437</v>
      </c>
      <c r="E11" s="190">
        <v>3879</v>
      </c>
      <c r="F11" s="190">
        <v>2622</v>
      </c>
      <c r="G11" s="190">
        <v>10048</v>
      </c>
      <c r="H11" s="4"/>
      <c r="I11" s="190">
        <v>16000</v>
      </c>
      <c r="U11" s="299"/>
    </row>
    <row r="12" spans="1:51" ht="13.5" customHeight="1">
      <c r="A12" s="4" t="s">
        <v>492</v>
      </c>
      <c r="B12" s="190">
        <v>3230</v>
      </c>
      <c r="C12" s="190">
        <v>20803</v>
      </c>
      <c r="D12" s="4">
        <v>8</v>
      </c>
      <c r="E12" s="4">
        <v>724</v>
      </c>
      <c r="F12" s="4">
        <v>385</v>
      </c>
      <c r="G12" s="190">
        <v>1529</v>
      </c>
      <c r="H12" s="4"/>
      <c r="I12" s="190">
        <v>3127</v>
      </c>
      <c r="U12" s="299"/>
    </row>
    <row r="13" spans="1:51" ht="13.5" customHeight="1">
      <c r="A13" s="4" t="s">
        <v>429</v>
      </c>
      <c r="B13" s="190">
        <v>160748</v>
      </c>
      <c r="C13" s="190">
        <v>241011</v>
      </c>
      <c r="D13" s="190">
        <v>2315</v>
      </c>
      <c r="E13" s="190">
        <v>50360</v>
      </c>
      <c r="F13" s="190">
        <v>32187</v>
      </c>
      <c r="G13" s="190">
        <v>178277</v>
      </c>
      <c r="H13" s="190">
        <v>2569</v>
      </c>
      <c r="I13" s="190">
        <v>197305</v>
      </c>
      <c r="U13" s="299"/>
    </row>
    <row r="14" spans="1:51" ht="13.5" customHeight="1">
      <c r="A14" s="4" t="s">
        <v>493</v>
      </c>
      <c r="B14" s="190">
        <v>4730</v>
      </c>
      <c r="C14" s="190">
        <v>15414</v>
      </c>
      <c r="D14" s="4"/>
      <c r="E14" s="4">
        <v>828</v>
      </c>
      <c r="F14" s="4">
        <v>877</v>
      </c>
      <c r="G14" s="190">
        <v>4576</v>
      </c>
      <c r="H14" s="4"/>
      <c r="I14" s="190">
        <v>3651</v>
      </c>
      <c r="U14" s="299"/>
    </row>
    <row r="15" spans="1:51" ht="13.5" customHeight="1">
      <c r="A15" s="4" t="s">
        <v>431</v>
      </c>
      <c r="B15" s="190">
        <v>87268</v>
      </c>
      <c r="C15" s="190">
        <v>159972</v>
      </c>
      <c r="D15" s="4"/>
      <c r="E15" s="190">
        <v>9843</v>
      </c>
      <c r="F15" s="190">
        <v>17717</v>
      </c>
      <c r="G15" s="190">
        <v>43357</v>
      </c>
      <c r="H15" s="4"/>
      <c r="I15" s="190">
        <v>68583</v>
      </c>
      <c r="U15" s="299"/>
    </row>
    <row r="16" spans="1:51" ht="13.5" customHeight="1">
      <c r="A16" s="4" t="s">
        <v>184</v>
      </c>
      <c r="B16" s="190">
        <v>24156</v>
      </c>
      <c r="C16" s="190">
        <v>53695</v>
      </c>
      <c r="D16" s="4">
        <v>947</v>
      </c>
      <c r="E16" s="190">
        <v>5039</v>
      </c>
      <c r="F16" s="190">
        <v>7383</v>
      </c>
      <c r="G16" s="190">
        <v>12234</v>
      </c>
      <c r="H16" s="4"/>
      <c r="I16" s="190">
        <v>34768</v>
      </c>
      <c r="U16" s="299"/>
    </row>
    <row r="17" spans="1:21" ht="13.5" customHeight="1">
      <c r="A17" s="4" t="s">
        <v>498</v>
      </c>
      <c r="B17" s="190">
        <v>1565</v>
      </c>
      <c r="C17" s="190">
        <v>4853</v>
      </c>
      <c r="D17" s="4"/>
      <c r="E17" s="4">
        <v>207</v>
      </c>
      <c r="F17" s="4">
        <v>255</v>
      </c>
      <c r="G17" s="4">
        <v>757</v>
      </c>
      <c r="H17" s="4"/>
      <c r="I17" s="190">
        <v>1937</v>
      </c>
      <c r="U17" s="299"/>
    </row>
    <row r="18" spans="1:21" ht="13.5" customHeight="1">
      <c r="A18" s="4" t="s">
        <v>500</v>
      </c>
      <c r="B18" s="190">
        <v>11104</v>
      </c>
      <c r="C18" s="190">
        <v>48542</v>
      </c>
      <c r="D18" s="4"/>
      <c r="E18" s="190">
        <v>1327</v>
      </c>
      <c r="F18" s="190">
        <v>2475</v>
      </c>
      <c r="G18" s="190">
        <v>3348</v>
      </c>
      <c r="H18" s="4"/>
      <c r="I18" s="190">
        <v>8483</v>
      </c>
      <c r="U18" s="299"/>
    </row>
    <row r="19" spans="1:21" ht="13.5" customHeight="1">
      <c r="A19" s="4" t="s">
        <v>434</v>
      </c>
      <c r="B19" s="190">
        <v>48296</v>
      </c>
      <c r="C19" s="190">
        <v>60384</v>
      </c>
      <c r="D19" s="4">
        <v>734</v>
      </c>
      <c r="E19" s="190">
        <v>11392</v>
      </c>
      <c r="F19" s="190">
        <v>11828</v>
      </c>
      <c r="G19" s="190">
        <v>32024</v>
      </c>
      <c r="H19" s="4"/>
      <c r="I19" s="190">
        <v>21890</v>
      </c>
      <c r="U19" s="299"/>
    </row>
    <row r="20" spans="1:21" ht="13.5" customHeight="1">
      <c r="A20" s="4" t="s">
        <v>435</v>
      </c>
      <c r="B20" s="190">
        <v>35413</v>
      </c>
      <c r="C20" s="190">
        <v>58669</v>
      </c>
      <c r="D20" s="190">
        <v>1881</v>
      </c>
      <c r="E20" s="190">
        <v>8921</v>
      </c>
      <c r="F20" s="190">
        <v>11001</v>
      </c>
      <c r="G20" s="190">
        <v>33769</v>
      </c>
      <c r="H20" s="4"/>
      <c r="I20" s="190">
        <v>41247</v>
      </c>
      <c r="U20" s="299"/>
    </row>
    <row r="21" spans="1:21" ht="13.5" customHeight="1">
      <c r="A21" s="4" t="s">
        <v>436</v>
      </c>
      <c r="B21" s="190">
        <v>75173</v>
      </c>
      <c r="C21" s="190">
        <v>151213</v>
      </c>
      <c r="D21" s="190">
        <v>8923</v>
      </c>
      <c r="E21" s="190">
        <v>27889</v>
      </c>
      <c r="F21" s="190">
        <v>32483</v>
      </c>
      <c r="G21" s="190">
        <v>72164</v>
      </c>
      <c r="H21" s="4"/>
      <c r="I21" s="190">
        <v>88489</v>
      </c>
      <c r="U21" s="299"/>
    </row>
    <row r="22" spans="1:21" ht="13.5" customHeight="1">
      <c r="A22" s="4" t="s">
        <v>208</v>
      </c>
      <c r="B22" s="190">
        <v>62237</v>
      </c>
      <c r="C22" s="190">
        <v>116854</v>
      </c>
      <c r="D22" s="4"/>
      <c r="E22" s="190">
        <v>16501</v>
      </c>
      <c r="F22" s="190">
        <v>26372</v>
      </c>
      <c r="G22" s="190">
        <v>50655</v>
      </c>
      <c r="H22" s="4"/>
      <c r="I22" s="190">
        <v>101548</v>
      </c>
      <c r="U22" s="299"/>
    </row>
    <row r="23" spans="1:21" ht="13.5" customHeight="1">
      <c r="A23" s="4" t="s">
        <v>437</v>
      </c>
      <c r="B23" s="190">
        <v>115906</v>
      </c>
      <c r="C23" s="190">
        <v>150092</v>
      </c>
      <c r="D23" s="190">
        <v>2751</v>
      </c>
      <c r="E23" s="190">
        <v>33559</v>
      </c>
      <c r="F23" s="190">
        <v>18845</v>
      </c>
      <c r="G23" s="190">
        <v>108470</v>
      </c>
      <c r="H23" s="4"/>
      <c r="I23" s="190">
        <v>61092</v>
      </c>
      <c r="U23" s="299"/>
    </row>
    <row r="24" spans="1:21" ht="13.5" customHeight="1">
      <c r="A24" s="4" t="s">
        <v>334</v>
      </c>
      <c r="B24" s="190">
        <v>9172</v>
      </c>
      <c r="C24" s="190">
        <v>29370</v>
      </c>
      <c r="D24" s="4"/>
      <c r="E24" s="190">
        <v>1071</v>
      </c>
      <c r="F24" s="4">
        <v>614</v>
      </c>
      <c r="G24" s="190">
        <v>6447</v>
      </c>
      <c r="H24" s="4"/>
      <c r="I24" s="190">
        <v>6582</v>
      </c>
      <c r="U24" s="299"/>
    </row>
    <row r="25" spans="1:21" ht="13.5" customHeight="1">
      <c r="A25" s="4" t="s">
        <v>335</v>
      </c>
      <c r="B25" s="190">
        <v>51063</v>
      </c>
      <c r="C25" s="190">
        <v>174372</v>
      </c>
      <c r="D25" s="4"/>
      <c r="E25" s="190">
        <v>9463</v>
      </c>
      <c r="F25" s="190">
        <v>5240</v>
      </c>
      <c r="G25" s="190">
        <v>23710</v>
      </c>
      <c r="H25" s="4"/>
      <c r="I25" s="190">
        <v>38666</v>
      </c>
      <c r="U25" s="299"/>
    </row>
    <row r="26" spans="1:21" ht="13.5" customHeight="1">
      <c r="A26" s="4" t="s">
        <v>209</v>
      </c>
      <c r="B26" s="190">
        <v>47798</v>
      </c>
      <c r="C26" s="190">
        <v>125493</v>
      </c>
      <c r="D26" s="4"/>
      <c r="E26" s="190">
        <v>7846</v>
      </c>
      <c r="F26" s="190">
        <v>7767</v>
      </c>
      <c r="G26" s="190">
        <v>19272</v>
      </c>
      <c r="H26" s="4"/>
      <c r="I26" s="190">
        <v>41264</v>
      </c>
      <c r="U26" s="299"/>
    </row>
    <row r="27" spans="1:21" ht="13.5" customHeight="1">
      <c r="A27" s="4" t="s">
        <v>439</v>
      </c>
      <c r="B27" s="190">
        <v>32500</v>
      </c>
      <c r="C27" s="190">
        <v>107309</v>
      </c>
      <c r="D27" s="4"/>
      <c r="E27" s="190">
        <v>3947</v>
      </c>
      <c r="F27" s="190">
        <v>3674</v>
      </c>
      <c r="G27" s="190">
        <v>11703</v>
      </c>
      <c r="H27" s="4"/>
      <c r="I27" s="190">
        <v>15602</v>
      </c>
      <c r="U27" s="299"/>
    </row>
    <row r="28" spans="1:21" ht="13.5" customHeight="1">
      <c r="A28" s="4" t="s">
        <v>336</v>
      </c>
      <c r="B28" s="190">
        <v>63776</v>
      </c>
      <c r="C28" s="190">
        <v>274619</v>
      </c>
      <c r="D28" s="4">
        <v>390</v>
      </c>
      <c r="E28" s="190">
        <v>9801</v>
      </c>
      <c r="F28" s="190">
        <v>9573</v>
      </c>
      <c r="G28" s="190">
        <v>25432</v>
      </c>
      <c r="H28" s="4"/>
      <c r="I28" s="190">
        <v>44116</v>
      </c>
      <c r="U28" s="299"/>
    </row>
    <row r="29" spans="1:21" ht="13.5" customHeight="1">
      <c r="A29" s="4" t="s">
        <v>506</v>
      </c>
      <c r="B29" s="190">
        <v>2450</v>
      </c>
      <c r="C29" s="190">
        <v>9734</v>
      </c>
      <c r="D29" s="4"/>
      <c r="E29" s="4">
        <v>719</v>
      </c>
      <c r="F29" s="4">
        <v>445</v>
      </c>
      <c r="G29" s="190">
        <v>2448</v>
      </c>
      <c r="H29" s="4"/>
      <c r="I29" s="190">
        <v>3600</v>
      </c>
      <c r="U29" s="299"/>
    </row>
    <row r="30" spans="1:21" ht="13.5" customHeight="1">
      <c r="A30" s="4" t="s">
        <v>507</v>
      </c>
      <c r="B30" s="190">
        <v>52838</v>
      </c>
      <c r="C30" s="190">
        <v>167747</v>
      </c>
      <c r="D30" s="4"/>
      <c r="E30" s="190">
        <v>6605</v>
      </c>
      <c r="F30" s="190">
        <v>5893</v>
      </c>
      <c r="G30" s="190">
        <v>20919</v>
      </c>
      <c r="H30" s="4"/>
      <c r="I30" s="190">
        <v>42533</v>
      </c>
      <c r="U30" s="299"/>
    </row>
    <row r="31" spans="1:21" ht="13.5" customHeight="1">
      <c r="A31" s="4" t="s">
        <v>520</v>
      </c>
      <c r="B31" s="190">
        <v>38160</v>
      </c>
      <c r="C31" s="190">
        <v>164196</v>
      </c>
      <c r="D31" s="4"/>
      <c r="E31" s="190">
        <v>3918</v>
      </c>
      <c r="F31" s="190">
        <v>3162</v>
      </c>
      <c r="G31" s="190">
        <v>11302</v>
      </c>
      <c r="H31" s="4"/>
      <c r="I31" s="190">
        <v>17893</v>
      </c>
      <c r="U31" s="299"/>
    </row>
    <row r="32" spans="1:21" ht="13.5" customHeight="1">
      <c r="A32" s="4" t="s">
        <v>440</v>
      </c>
      <c r="B32" s="190">
        <v>129565</v>
      </c>
      <c r="C32" s="190">
        <v>171551</v>
      </c>
      <c r="D32" s="4"/>
      <c r="E32" s="190">
        <v>26019</v>
      </c>
      <c r="F32" s="190">
        <v>28764</v>
      </c>
      <c r="G32" s="190">
        <v>142151</v>
      </c>
      <c r="H32" s="4"/>
      <c r="I32" s="190">
        <v>91066</v>
      </c>
      <c r="U32" s="299"/>
    </row>
    <row r="33" spans="1:21" ht="13.5" customHeight="1">
      <c r="A33" s="4" t="s">
        <v>166</v>
      </c>
      <c r="B33" s="190">
        <v>20952</v>
      </c>
      <c r="C33" s="190">
        <v>33480</v>
      </c>
      <c r="D33" s="4">
        <v>451</v>
      </c>
      <c r="E33" s="190">
        <v>1299</v>
      </c>
      <c r="F33" s="190">
        <v>1601</v>
      </c>
      <c r="G33" s="190">
        <v>6356</v>
      </c>
      <c r="H33" s="190">
        <v>1702</v>
      </c>
      <c r="I33" s="190">
        <v>4424</v>
      </c>
      <c r="U33" s="299"/>
    </row>
    <row r="34" spans="1:21" ht="13.5" customHeight="1">
      <c r="A34" s="4" t="s">
        <v>441</v>
      </c>
      <c r="B34" s="190">
        <v>114827</v>
      </c>
      <c r="C34" s="190">
        <v>364237</v>
      </c>
      <c r="D34" s="190">
        <v>1530</v>
      </c>
      <c r="E34" s="190">
        <v>16332</v>
      </c>
      <c r="F34" s="190">
        <v>22110</v>
      </c>
      <c r="G34" s="190">
        <v>38838</v>
      </c>
      <c r="H34" s="4"/>
      <c r="I34" s="190">
        <v>139253</v>
      </c>
      <c r="U34" s="299"/>
    </row>
    <row r="35" spans="1:21" ht="13.5" customHeight="1">
      <c r="A35" s="4" t="s">
        <v>524</v>
      </c>
      <c r="B35" s="190">
        <v>38554</v>
      </c>
      <c r="C35" s="190">
        <v>167406</v>
      </c>
      <c r="D35" s="4">
        <v>172</v>
      </c>
      <c r="E35" s="190">
        <v>3556</v>
      </c>
      <c r="F35" s="190">
        <v>2259</v>
      </c>
      <c r="G35" s="190">
        <v>8192</v>
      </c>
      <c r="H35" s="4"/>
      <c r="I35" s="190">
        <v>22306</v>
      </c>
      <c r="U35" s="299"/>
    </row>
    <row r="36" spans="1:21" ht="13.5" customHeight="1">
      <c r="A36" s="4" t="s">
        <v>525</v>
      </c>
      <c r="B36" s="190">
        <v>59545</v>
      </c>
      <c r="C36" s="190">
        <v>167706</v>
      </c>
      <c r="D36" s="4">
        <v>698</v>
      </c>
      <c r="E36" s="190">
        <v>7329</v>
      </c>
      <c r="F36" s="190">
        <v>3882</v>
      </c>
      <c r="G36" s="190">
        <v>14586</v>
      </c>
      <c r="H36" s="4"/>
      <c r="I36" s="190">
        <v>28093</v>
      </c>
      <c r="U36" s="299"/>
    </row>
    <row r="37" spans="1:21" ht="13.5" customHeight="1">
      <c r="A37" s="4" t="s">
        <v>185</v>
      </c>
      <c r="B37" s="190">
        <v>1517</v>
      </c>
      <c r="C37" s="190">
        <v>9895</v>
      </c>
      <c r="D37" s="4">
        <v>2</v>
      </c>
      <c r="E37" s="4">
        <v>157</v>
      </c>
      <c r="F37" s="4">
        <v>172</v>
      </c>
      <c r="G37" s="4">
        <v>488</v>
      </c>
      <c r="H37" s="4"/>
      <c r="I37" s="190">
        <v>1455</v>
      </c>
      <c r="U37" s="299"/>
    </row>
    <row r="38" spans="1:21" ht="13.5" customHeight="1">
      <c r="A38" s="4" t="s">
        <v>528</v>
      </c>
      <c r="B38" s="190">
        <v>7032</v>
      </c>
      <c r="C38" s="190">
        <v>16731</v>
      </c>
      <c r="D38" s="4"/>
      <c r="E38" s="4">
        <v>633</v>
      </c>
      <c r="F38" s="4"/>
      <c r="G38" s="190">
        <v>3456</v>
      </c>
      <c r="H38" s="4"/>
      <c r="I38" s="190">
        <v>4685</v>
      </c>
      <c r="U38" s="299"/>
    </row>
    <row r="39" spans="1:21" ht="13.5" customHeight="1">
      <c r="A39" s="4" t="s">
        <v>529</v>
      </c>
      <c r="B39" s="190">
        <v>1990</v>
      </c>
      <c r="C39" s="190">
        <v>5861</v>
      </c>
      <c r="D39" s="4"/>
      <c r="E39" s="4">
        <v>332</v>
      </c>
      <c r="F39" s="4">
        <v>244</v>
      </c>
      <c r="G39" s="4">
        <v>817</v>
      </c>
      <c r="H39" s="4"/>
      <c r="I39" s="190">
        <v>2323</v>
      </c>
      <c r="U39" s="299"/>
    </row>
    <row r="40" spans="1:21" ht="13.5" customHeight="1">
      <c r="A40" s="4" t="s">
        <v>443</v>
      </c>
      <c r="B40" s="190">
        <v>57708</v>
      </c>
      <c r="C40" s="190">
        <v>71398</v>
      </c>
      <c r="D40" s="4">
        <v>402</v>
      </c>
      <c r="E40" s="190">
        <v>6010</v>
      </c>
      <c r="F40" s="190">
        <v>6364</v>
      </c>
      <c r="G40" s="190">
        <v>31314</v>
      </c>
      <c r="H40" s="4"/>
      <c r="I40" s="190">
        <v>26472</v>
      </c>
      <c r="U40" s="299"/>
    </row>
    <row r="41" spans="1:21" ht="13.5" customHeight="1">
      <c r="A41" s="4" t="s">
        <v>563</v>
      </c>
      <c r="B41" s="190">
        <v>135816</v>
      </c>
      <c r="C41" s="190">
        <v>250863</v>
      </c>
      <c r="D41" s="190">
        <v>4434</v>
      </c>
      <c r="E41" s="190">
        <v>66444</v>
      </c>
      <c r="F41" s="190">
        <v>65358</v>
      </c>
      <c r="G41" s="190">
        <v>308021</v>
      </c>
      <c r="H41" s="4"/>
      <c r="I41" s="190">
        <v>288000</v>
      </c>
      <c r="U41" s="299"/>
    </row>
    <row r="42" spans="1:21" ht="13.5" customHeight="1">
      <c r="A42" s="4" t="s">
        <v>445</v>
      </c>
      <c r="B42" s="190">
        <v>84898</v>
      </c>
      <c r="C42" s="190">
        <v>122501</v>
      </c>
      <c r="D42" s="4">
        <v>522</v>
      </c>
      <c r="E42" s="190">
        <v>32178</v>
      </c>
      <c r="F42" s="190">
        <v>18263</v>
      </c>
      <c r="G42" s="190">
        <v>71687</v>
      </c>
      <c r="H42" s="4"/>
      <c r="I42" s="190">
        <v>124011</v>
      </c>
      <c r="U42" s="299"/>
    </row>
    <row r="43" spans="1:21" ht="13.5" customHeight="1">
      <c r="A43" s="4" t="s">
        <v>446</v>
      </c>
      <c r="B43" s="190">
        <v>193231</v>
      </c>
      <c r="C43" s="190">
        <v>266526</v>
      </c>
      <c r="D43" s="4">
        <v>14</v>
      </c>
      <c r="E43" s="190">
        <v>40902</v>
      </c>
      <c r="F43" s="190">
        <v>47689</v>
      </c>
      <c r="G43" s="190">
        <v>105998</v>
      </c>
      <c r="H43" s="4"/>
      <c r="I43" s="190">
        <v>182012</v>
      </c>
      <c r="U43" s="299"/>
    </row>
    <row r="44" spans="1:21" ht="13.5" customHeight="1">
      <c r="A44" s="4" t="s">
        <v>448</v>
      </c>
      <c r="B44" s="190">
        <v>89212</v>
      </c>
      <c r="C44" s="190">
        <v>208491</v>
      </c>
      <c r="D44" s="190">
        <v>14007</v>
      </c>
      <c r="E44" s="190">
        <v>25205</v>
      </c>
      <c r="F44" s="190">
        <v>31208</v>
      </c>
      <c r="G44" s="190">
        <v>101211</v>
      </c>
      <c r="H44" s="4"/>
      <c r="I44" s="190">
        <v>89173</v>
      </c>
      <c r="U44" s="299"/>
    </row>
    <row r="45" spans="1:21" ht="13.5" customHeight="1">
      <c r="A45" s="4" t="s">
        <v>533</v>
      </c>
      <c r="B45" s="190">
        <v>20937</v>
      </c>
      <c r="C45" s="190">
        <v>46046</v>
      </c>
      <c r="D45" s="4">
        <v>263</v>
      </c>
      <c r="E45" s="190">
        <v>3621</v>
      </c>
      <c r="F45" s="190">
        <v>3354</v>
      </c>
      <c r="G45" s="190">
        <v>6462</v>
      </c>
      <c r="H45" s="4"/>
      <c r="I45" s="190">
        <v>18738</v>
      </c>
      <c r="U45" s="299"/>
    </row>
    <row r="46" spans="1:21" ht="13.5" customHeight="1">
      <c r="A46" s="4" t="s">
        <v>536</v>
      </c>
      <c r="B46" s="190">
        <v>28866</v>
      </c>
      <c r="C46" s="190">
        <v>96584</v>
      </c>
      <c r="D46" s="4">
        <v>545</v>
      </c>
      <c r="E46" s="190">
        <v>4881</v>
      </c>
      <c r="F46" s="190">
        <v>4003</v>
      </c>
      <c r="G46" s="190">
        <v>10487</v>
      </c>
      <c r="H46" s="4"/>
      <c r="I46" s="190">
        <v>13505</v>
      </c>
      <c r="U46" s="299"/>
    </row>
    <row r="47" spans="1:21" ht="13.5" customHeight="1">
      <c r="A47" s="4" t="s">
        <v>450</v>
      </c>
      <c r="B47" s="190">
        <v>19967</v>
      </c>
      <c r="C47" s="190">
        <v>60908</v>
      </c>
      <c r="D47" s="4"/>
      <c r="E47" s="190">
        <v>4533</v>
      </c>
      <c r="F47" s="190">
        <v>3169</v>
      </c>
      <c r="G47" s="190">
        <v>16332</v>
      </c>
      <c r="H47" s="4"/>
      <c r="I47" s="190">
        <v>16048</v>
      </c>
      <c r="U47" s="299"/>
    </row>
    <row r="48" spans="1:21" ht="13.5" customHeight="1">
      <c r="A48" s="4" t="s">
        <v>451</v>
      </c>
      <c r="B48" s="190">
        <v>56151</v>
      </c>
      <c r="C48" s="190">
        <v>83061</v>
      </c>
      <c r="D48" s="4">
        <v>513</v>
      </c>
      <c r="E48" s="190">
        <v>21384</v>
      </c>
      <c r="F48" s="190">
        <v>24673</v>
      </c>
      <c r="G48" s="190">
        <v>96510</v>
      </c>
      <c r="H48" s="4"/>
      <c r="I48" s="190">
        <v>65350</v>
      </c>
      <c r="U48" s="299"/>
    </row>
    <row r="49" spans="1:21" ht="13.5" customHeight="1">
      <c r="A49" s="4" t="s">
        <v>216</v>
      </c>
      <c r="B49" s="190">
        <v>119637</v>
      </c>
      <c r="C49" s="190">
        <v>277164</v>
      </c>
      <c r="D49" s="4"/>
      <c r="E49" s="190">
        <v>28697</v>
      </c>
      <c r="F49" s="190">
        <v>27294</v>
      </c>
      <c r="G49" s="190">
        <v>75901</v>
      </c>
      <c r="H49" s="190">
        <v>12109</v>
      </c>
      <c r="I49" s="190">
        <v>120886</v>
      </c>
      <c r="U49" s="299"/>
    </row>
    <row r="50" spans="1:21" ht="13.5" customHeight="1">
      <c r="A50" s="4" t="s">
        <v>538</v>
      </c>
      <c r="B50" s="190">
        <v>1985</v>
      </c>
      <c r="C50" s="190">
        <v>12542</v>
      </c>
      <c r="D50" s="4"/>
      <c r="E50" s="4"/>
      <c r="F50" s="4">
        <v>397</v>
      </c>
      <c r="G50" s="4">
        <v>687</v>
      </c>
      <c r="H50" s="4"/>
      <c r="I50" s="190">
        <v>2227</v>
      </c>
      <c r="U50" s="299"/>
    </row>
    <row r="51" spans="1:21" ht="13.5" customHeight="1">
      <c r="A51" s="4" t="s">
        <v>454</v>
      </c>
      <c r="B51" s="190">
        <v>152697</v>
      </c>
      <c r="C51" s="190">
        <v>528661</v>
      </c>
      <c r="D51" s="190">
        <v>5170</v>
      </c>
      <c r="E51" s="190">
        <v>22037</v>
      </c>
      <c r="F51" s="190">
        <v>21727</v>
      </c>
      <c r="G51" s="190">
        <v>75519</v>
      </c>
      <c r="H51" s="4"/>
      <c r="I51" s="190">
        <v>101867</v>
      </c>
      <c r="U51" s="299"/>
    </row>
    <row r="52" spans="1:21" ht="13.5" customHeight="1">
      <c r="A52" s="4" t="s">
        <v>455</v>
      </c>
      <c r="B52" s="190">
        <v>89764</v>
      </c>
      <c r="C52" s="190">
        <v>118800</v>
      </c>
      <c r="D52" s="4"/>
      <c r="E52" s="190">
        <v>13710</v>
      </c>
      <c r="F52" s="190">
        <v>20525</v>
      </c>
      <c r="G52" s="190">
        <v>80064</v>
      </c>
      <c r="H52" s="4"/>
      <c r="I52" s="190">
        <v>85241</v>
      </c>
      <c r="U52" s="299"/>
    </row>
    <row r="53" spans="1:21" ht="13.5" customHeight="1">
      <c r="A53" s="4" t="s">
        <v>539</v>
      </c>
      <c r="B53" s="190">
        <v>5202</v>
      </c>
      <c r="C53" s="190">
        <v>21237</v>
      </c>
      <c r="D53" s="4">
        <v>505</v>
      </c>
      <c r="E53" s="190">
        <v>2266</v>
      </c>
      <c r="F53" s="4">
        <v>718</v>
      </c>
      <c r="G53" s="190">
        <v>5036</v>
      </c>
      <c r="H53" s="4">
        <v>196</v>
      </c>
      <c r="I53" s="190">
        <v>5661</v>
      </c>
      <c r="U53" s="299"/>
    </row>
    <row r="54" spans="1:21" ht="13.5" customHeight="1">
      <c r="A54" s="4" t="s">
        <v>456</v>
      </c>
      <c r="B54" s="190">
        <v>59736</v>
      </c>
      <c r="C54" s="190">
        <v>93173</v>
      </c>
      <c r="D54" s="190">
        <v>1619</v>
      </c>
      <c r="E54" s="190">
        <v>10370</v>
      </c>
      <c r="F54" s="190">
        <v>27176</v>
      </c>
      <c r="G54" s="190">
        <v>34419</v>
      </c>
      <c r="H54" s="4"/>
      <c r="I54" s="190">
        <v>92296</v>
      </c>
      <c r="U54" s="299"/>
    </row>
    <row r="55" spans="1:21" ht="13.5" customHeight="1">
      <c r="A55" s="4" t="s">
        <v>541</v>
      </c>
      <c r="B55" s="190">
        <v>11010</v>
      </c>
      <c r="C55" s="190">
        <v>27730</v>
      </c>
      <c r="D55" s="4">
        <v>197</v>
      </c>
      <c r="E55" s="190">
        <v>1064</v>
      </c>
      <c r="F55" s="190">
        <v>2155</v>
      </c>
      <c r="G55" s="190">
        <v>2892</v>
      </c>
      <c r="H55" s="4">
        <v>1</v>
      </c>
      <c r="I55" s="190">
        <v>7666</v>
      </c>
      <c r="U55" s="299"/>
    </row>
    <row r="56" spans="1:21" ht="13.5" customHeight="1">
      <c r="A56" s="40"/>
      <c r="B56" s="160"/>
      <c r="C56" s="160"/>
      <c r="D56" s="160"/>
      <c r="E56" s="160"/>
      <c r="F56" s="160"/>
      <c r="G56" s="160"/>
      <c r="H56" s="160"/>
      <c r="I56" s="160"/>
      <c r="U56" s="299"/>
    </row>
    <row r="57" spans="1:21" ht="13.5" customHeight="1">
      <c r="A57" s="40"/>
      <c r="B57" s="160"/>
      <c r="C57" s="160"/>
      <c r="D57" s="160"/>
      <c r="E57" s="160"/>
      <c r="F57" s="160"/>
      <c r="G57" s="160"/>
      <c r="H57" s="160"/>
      <c r="I57" s="160"/>
      <c r="U57" s="299"/>
    </row>
    <row r="58" spans="1:21" ht="12.95" customHeight="1">
      <c r="A58" s="40"/>
      <c r="B58" s="160"/>
      <c r="C58" s="160"/>
      <c r="D58" s="160"/>
      <c r="E58" s="160"/>
      <c r="F58" s="160"/>
      <c r="G58" s="160"/>
      <c r="H58" s="160"/>
      <c r="I58" s="160"/>
      <c r="U58" s="299"/>
    </row>
    <row r="59" spans="1:21" ht="12.95" customHeight="1">
      <c r="A59" s="40"/>
      <c r="B59" s="160"/>
      <c r="C59" s="160"/>
      <c r="D59" s="160"/>
      <c r="E59" s="160"/>
      <c r="F59" s="160"/>
      <c r="G59" s="160"/>
      <c r="H59" s="160"/>
      <c r="I59" s="160"/>
      <c r="U59" s="299"/>
    </row>
    <row r="60" spans="1:21" ht="12.95" customHeight="1">
      <c r="A60" s="40"/>
      <c r="B60" s="160"/>
      <c r="C60" s="160"/>
      <c r="D60" s="160"/>
      <c r="E60" s="160"/>
      <c r="F60" s="160"/>
      <c r="G60" s="160"/>
      <c r="H60" s="160"/>
      <c r="I60" s="160"/>
      <c r="U60" s="299"/>
    </row>
    <row r="61" spans="1:21" ht="12.95" customHeight="1">
      <c r="A61" s="40"/>
      <c r="B61" s="160"/>
      <c r="C61" s="160"/>
      <c r="D61" s="160"/>
      <c r="E61" s="160"/>
      <c r="F61" s="160"/>
      <c r="G61" s="160"/>
      <c r="H61" s="160"/>
      <c r="I61" s="160"/>
      <c r="U61" s="299"/>
    </row>
    <row r="62" spans="1:21" ht="12.95" customHeight="1">
      <c r="A62" s="40"/>
      <c r="B62" s="160"/>
      <c r="C62" s="160"/>
      <c r="D62" s="160"/>
      <c r="E62" s="160"/>
      <c r="F62" s="160"/>
      <c r="G62" s="160"/>
      <c r="H62" s="160"/>
      <c r="I62" s="160"/>
      <c r="U62" s="299"/>
    </row>
    <row r="63" spans="1:21" ht="12.95" customHeight="1">
      <c r="A63" s="40"/>
      <c r="B63" s="160"/>
      <c r="C63" s="160"/>
      <c r="D63" s="160"/>
      <c r="E63" s="160"/>
      <c r="F63" s="160"/>
      <c r="G63" s="160"/>
      <c r="H63" s="160"/>
      <c r="I63" s="160"/>
      <c r="U63" s="299"/>
    </row>
    <row r="64" spans="1:21" ht="12.95" customHeight="1">
      <c r="A64" s="40"/>
      <c r="B64" s="160"/>
      <c r="C64" s="160"/>
      <c r="D64" s="160"/>
      <c r="E64" s="160"/>
      <c r="F64" s="160"/>
      <c r="G64" s="160"/>
      <c r="H64" s="160"/>
      <c r="I64" s="160"/>
      <c r="U64" s="299"/>
    </row>
    <row r="65" spans="1:21" ht="12.95" customHeight="1">
      <c r="A65" s="40"/>
      <c r="B65" s="160"/>
      <c r="C65" s="160"/>
      <c r="D65" s="160"/>
      <c r="E65" s="160"/>
      <c r="F65" s="160"/>
      <c r="G65" s="160"/>
      <c r="H65" s="160"/>
      <c r="I65" s="160"/>
      <c r="U65" s="299"/>
    </row>
    <row r="66" spans="1:21" ht="12.95" customHeight="1">
      <c r="A66" s="40"/>
      <c r="B66" s="160"/>
      <c r="C66" s="160"/>
      <c r="D66" s="160"/>
      <c r="E66" s="160"/>
      <c r="F66" s="160"/>
      <c r="G66" s="160"/>
      <c r="H66" s="160"/>
      <c r="I66" s="160"/>
      <c r="U66" s="299"/>
    </row>
    <row r="67" spans="1:21" ht="12.95" customHeight="1">
      <c r="A67" s="40"/>
      <c r="B67" s="426"/>
      <c r="C67" s="160"/>
      <c r="D67" s="160"/>
      <c r="E67" s="160"/>
      <c r="F67" s="160"/>
      <c r="G67" s="160"/>
      <c r="H67" s="160"/>
      <c r="I67" s="160"/>
      <c r="U67" s="299"/>
    </row>
    <row r="68" spans="1:21" ht="12.95" customHeight="1">
      <c r="A68" s="40"/>
      <c r="B68" s="160"/>
      <c r="C68" s="160"/>
      <c r="D68" s="160"/>
      <c r="E68" s="160"/>
      <c r="F68" s="160"/>
      <c r="G68" s="160"/>
      <c r="H68" s="160"/>
      <c r="I68" s="160"/>
      <c r="U68" s="299"/>
    </row>
    <row r="69" spans="1:21" ht="12.95" customHeight="1">
      <c r="A69" s="40"/>
      <c r="B69" s="160"/>
      <c r="C69" s="160"/>
      <c r="D69" s="160"/>
      <c r="E69" s="160"/>
      <c r="F69" s="160"/>
      <c r="G69" s="160"/>
      <c r="H69" s="160"/>
      <c r="I69" s="160"/>
      <c r="U69" s="299"/>
    </row>
    <row r="70" spans="1:21" ht="12.95" customHeight="1">
      <c r="A70" s="40"/>
      <c r="B70" s="160"/>
      <c r="C70" s="160"/>
      <c r="D70" s="160"/>
      <c r="E70" s="160"/>
      <c r="F70" s="160"/>
      <c r="G70" s="160"/>
      <c r="H70" s="160"/>
      <c r="I70" s="160"/>
      <c r="U70" s="299"/>
    </row>
    <row r="71" spans="1:21" ht="12.95" customHeight="1">
      <c r="A71" s="40"/>
      <c r="B71" s="160"/>
      <c r="C71" s="160"/>
      <c r="D71" s="160"/>
      <c r="E71" s="160"/>
      <c r="F71" s="160"/>
      <c r="G71" s="160"/>
      <c r="H71" s="160"/>
      <c r="I71" s="160"/>
      <c r="U71" s="299"/>
    </row>
    <row r="72" spans="1:21" ht="12.95" customHeight="1">
      <c r="A72" s="40"/>
      <c r="B72" s="160"/>
      <c r="C72" s="160"/>
      <c r="D72" s="160"/>
      <c r="E72" s="160"/>
      <c r="F72" s="160"/>
      <c r="G72" s="160"/>
      <c r="H72" s="160"/>
      <c r="I72" s="160"/>
      <c r="U72" s="299"/>
    </row>
    <row r="73" spans="1:21" ht="12.95" customHeight="1">
      <c r="A73" s="40"/>
      <c r="B73" s="426"/>
      <c r="C73" s="160"/>
      <c r="D73" s="160"/>
      <c r="E73" s="160"/>
      <c r="F73" s="160"/>
      <c r="G73" s="160"/>
      <c r="H73" s="160"/>
      <c r="I73" s="160"/>
      <c r="U73" s="299"/>
    </row>
    <row r="74" spans="1:21" ht="12.95" customHeight="1">
      <c r="A74" s="40"/>
      <c r="B74" s="160"/>
      <c r="C74" s="160"/>
      <c r="D74" s="160"/>
      <c r="E74" s="160"/>
      <c r="F74" s="160"/>
      <c r="G74" s="160"/>
      <c r="H74" s="160"/>
      <c r="I74" s="160"/>
      <c r="U74" s="299"/>
    </row>
    <row r="75" spans="1:21" ht="12.95" customHeight="1">
      <c r="A75" s="40"/>
      <c r="B75" s="160"/>
      <c r="C75" s="160"/>
      <c r="D75" s="160"/>
      <c r="E75" s="160"/>
      <c r="F75" s="160"/>
      <c r="G75" s="160"/>
      <c r="H75" s="160"/>
      <c r="I75" s="160"/>
      <c r="U75" s="299"/>
    </row>
    <row r="76" spans="1:21" ht="12.95" customHeight="1">
      <c r="A76" s="40"/>
      <c r="B76" s="160"/>
      <c r="C76" s="160"/>
      <c r="D76" s="160"/>
      <c r="E76" s="160"/>
      <c r="F76" s="160"/>
      <c r="G76" s="160"/>
      <c r="H76" s="160"/>
      <c r="I76" s="160"/>
      <c r="U76" s="299"/>
    </row>
    <row r="77" spans="1:21" ht="12.95" customHeight="1">
      <c r="A77" s="40"/>
      <c r="B77" s="160"/>
      <c r="C77" s="160"/>
      <c r="D77" s="160"/>
      <c r="E77" s="160"/>
      <c r="F77" s="160"/>
      <c r="G77" s="160"/>
      <c r="H77" s="160"/>
      <c r="I77" s="160"/>
      <c r="U77" s="299"/>
    </row>
    <row r="78" spans="1:21" ht="12.95" customHeight="1">
      <c r="A78" s="40"/>
      <c r="B78" s="160"/>
      <c r="C78" s="160"/>
      <c r="D78" s="160"/>
      <c r="E78" s="160"/>
      <c r="F78" s="160"/>
      <c r="G78" s="160"/>
      <c r="H78" s="160"/>
      <c r="I78" s="160"/>
      <c r="U78" s="299"/>
    </row>
    <row r="79" spans="1:21" ht="12.95" customHeight="1">
      <c r="A79" s="40"/>
      <c r="B79" s="160"/>
      <c r="C79" s="160"/>
      <c r="D79" s="160"/>
      <c r="E79" s="160"/>
      <c r="F79" s="160"/>
      <c r="G79" s="160"/>
      <c r="H79" s="160"/>
      <c r="I79" s="160"/>
      <c r="U79" s="299"/>
    </row>
    <row r="80" spans="1:21" ht="12.95" customHeight="1">
      <c r="A80" s="40"/>
      <c r="B80" s="160"/>
      <c r="C80" s="160"/>
      <c r="D80" s="160"/>
      <c r="E80" s="160"/>
      <c r="F80" s="160"/>
      <c r="G80" s="160"/>
      <c r="H80" s="160"/>
      <c r="I80" s="160"/>
      <c r="U80" s="299"/>
    </row>
    <row r="81" spans="1:21" ht="12.95" customHeight="1">
      <c r="A81" s="40"/>
      <c r="B81" s="160"/>
      <c r="C81" s="160"/>
      <c r="D81" s="160"/>
      <c r="E81" s="160"/>
      <c r="F81" s="160"/>
      <c r="G81" s="160"/>
      <c r="H81" s="160"/>
      <c r="I81" s="160"/>
      <c r="U81" s="299"/>
    </row>
    <row r="82" spans="1:21" ht="12.95" customHeight="1">
      <c r="A82" s="40"/>
      <c r="B82" s="160"/>
      <c r="C82" s="160"/>
      <c r="D82" s="160"/>
      <c r="E82" s="160"/>
      <c r="F82" s="160"/>
      <c r="G82" s="160"/>
      <c r="H82" s="160"/>
      <c r="I82" s="160"/>
      <c r="U82" s="299"/>
    </row>
    <row r="83" spans="1:21" ht="12.95" customHeight="1">
      <c r="A83" s="40"/>
      <c r="B83" s="160"/>
      <c r="C83" s="160"/>
      <c r="D83" s="160"/>
      <c r="E83" s="160"/>
      <c r="F83" s="160"/>
      <c r="G83" s="160"/>
      <c r="H83" s="160"/>
      <c r="I83" s="160"/>
      <c r="U83" s="299"/>
    </row>
    <row r="84" spans="1:21" ht="12.95" customHeight="1">
      <c r="A84" s="40"/>
      <c r="B84" s="160"/>
      <c r="C84" s="160"/>
      <c r="D84" s="160"/>
      <c r="E84" s="160"/>
      <c r="F84" s="160"/>
      <c r="G84" s="160"/>
      <c r="H84" s="160"/>
      <c r="I84" s="160"/>
      <c r="U84" s="299"/>
    </row>
    <row r="85" spans="1:21" ht="12.95" customHeight="1">
      <c r="A85" s="40"/>
      <c r="B85" s="160"/>
      <c r="C85" s="160"/>
      <c r="D85" s="160"/>
      <c r="E85" s="160"/>
      <c r="F85" s="160"/>
      <c r="G85" s="160"/>
      <c r="H85" s="160"/>
      <c r="I85" s="160"/>
      <c r="U85" s="299"/>
    </row>
    <row r="86" spans="1:21" ht="12.95" customHeight="1">
      <c r="A86" s="40"/>
      <c r="B86" s="160"/>
      <c r="C86" s="160"/>
      <c r="D86" s="160"/>
      <c r="E86" s="160"/>
      <c r="F86" s="160"/>
      <c r="G86" s="160"/>
      <c r="H86" s="160"/>
      <c r="I86" s="160"/>
      <c r="U86" s="299"/>
    </row>
    <row r="87" spans="1:21" ht="12.95" customHeight="1">
      <c r="A87" s="40"/>
      <c r="B87" s="160"/>
      <c r="C87" s="160"/>
      <c r="D87" s="160"/>
      <c r="E87" s="160"/>
      <c r="F87" s="160"/>
      <c r="G87" s="160"/>
      <c r="H87" s="160"/>
      <c r="I87" s="160"/>
      <c r="U87" s="299"/>
    </row>
    <row r="88" spans="1:21" ht="12.95" customHeight="1">
      <c r="A88" s="40"/>
      <c r="B88" s="160"/>
      <c r="C88" s="160"/>
      <c r="D88" s="160"/>
      <c r="E88" s="160"/>
      <c r="F88" s="160"/>
      <c r="G88" s="160"/>
      <c r="H88" s="160"/>
      <c r="I88" s="160"/>
      <c r="U88" s="299"/>
    </row>
    <row r="89" spans="1:21" ht="12.95" customHeight="1">
      <c r="A89" s="40"/>
      <c r="B89" s="160"/>
      <c r="C89" s="160"/>
      <c r="D89" s="160"/>
      <c r="E89" s="160"/>
      <c r="F89" s="160"/>
      <c r="G89" s="160"/>
      <c r="H89" s="160"/>
      <c r="I89" s="160"/>
      <c r="U89" s="299"/>
    </row>
    <row r="90" spans="1:21" ht="12.95" customHeight="1">
      <c r="A90" s="40"/>
      <c r="B90" s="160"/>
      <c r="C90" s="160"/>
      <c r="D90" s="160"/>
      <c r="E90" s="160"/>
      <c r="F90" s="160"/>
      <c r="G90" s="160"/>
      <c r="H90" s="160"/>
      <c r="I90" s="160"/>
      <c r="U90" s="299"/>
    </row>
    <row r="91" spans="1:21" ht="12.95" customHeight="1">
      <c r="A91" s="40"/>
      <c r="B91" s="426"/>
      <c r="C91" s="160"/>
      <c r="D91" s="160"/>
      <c r="E91" s="160"/>
      <c r="F91" s="160"/>
      <c r="G91" s="160"/>
      <c r="H91" s="160"/>
      <c r="I91" s="160"/>
      <c r="U91" s="299"/>
    </row>
    <row r="92" spans="1:21" ht="12.95" customHeight="1">
      <c r="A92" s="40"/>
      <c r="B92" s="160"/>
      <c r="C92" s="160"/>
      <c r="D92" s="160"/>
      <c r="E92" s="160"/>
      <c r="F92" s="160"/>
      <c r="G92" s="160"/>
      <c r="H92" s="160"/>
      <c r="I92" s="160"/>
      <c r="U92" s="299"/>
    </row>
    <row r="93" spans="1:21" ht="12.95" customHeight="1">
      <c r="A93" s="40"/>
      <c r="B93" s="160"/>
      <c r="C93" s="160"/>
      <c r="D93" s="160"/>
      <c r="E93" s="160"/>
      <c r="F93" s="160"/>
      <c r="G93" s="160"/>
      <c r="H93" s="160"/>
      <c r="I93" s="160"/>
      <c r="U93" s="299"/>
    </row>
    <row r="94" spans="1:21" ht="12.95" customHeight="1">
      <c r="A94" s="40"/>
      <c r="B94" s="160"/>
      <c r="C94" s="160"/>
      <c r="D94" s="160"/>
      <c r="E94" s="160"/>
      <c r="F94" s="160"/>
      <c r="G94" s="160"/>
      <c r="H94" s="160"/>
      <c r="I94" s="160"/>
      <c r="U94" s="299"/>
    </row>
    <row r="95" spans="1:21" ht="12.95" customHeight="1">
      <c r="A95" s="40"/>
      <c r="B95" s="160"/>
      <c r="C95" s="160"/>
      <c r="D95" s="160"/>
      <c r="E95" s="160"/>
      <c r="F95" s="160"/>
      <c r="G95" s="160"/>
      <c r="H95" s="160"/>
      <c r="I95" s="160"/>
      <c r="U95" s="299"/>
    </row>
    <row r="96" spans="1:21" ht="12.95" customHeight="1">
      <c r="A96" s="40"/>
      <c r="B96" s="160"/>
      <c r="C96" s="160"/>
      <c r="D96" s="160"/>
      <c r="E96" s="160"/>
      <c r="F96" s="160"/>
      <c r="G96" s="160"/>
      <c r="H96" s="160"/>
      <c r="I96" s="160"/>
      <c r="U96" s="299"/>
    </row>
    <row r="97" spans="1:21" ht="12.95" customHeight="1">
      <c r="A97" s="40"/>
      <c r="B97" s="160"/>
      <c r="C97" s="160"/>
      <c r="D97" s="160"/>
      <c r="E97" s="160"/>
      <c r="F97" s="160"/>
      <c r="G97" s="160"/>
      <c r="H97" s="160"/>
      <c r="I97" s="160"/>
      <c r="U97" s="299"/>
    </row>
    <row r="98" spans="1:21" ht="12.95" customHeight="1">
      <c r="A98" s="40"/>
      <c r="B98" s="160"/>
      <c r="C98" s="160"/>
      <c r="D98" s="160"/>
      <c r="E98" s="160"/>
      <c r="F98" s="160"/>
      <c r="G98" s="160"/>
      <c r="H98" s="160"/>
      <c r="I98" s="160"/>
      <c r="U98" s="299"/>
    </row>
    <row r="99" spans="1:21" ht="12.95" customHeight="1">
      <c r="A99" s="40"/>
      <c r="B99" s="160"/>
      <c r="C99" s="160"/>
      <c r="D99" s="160"/>
      <c r="E99" s="160"/>
      <c r="F99" s="160"/>
      <c r="G99" s="160"/>
      <c r="H99" s="160"/>
      <c r="I99" s="160"/>
      <c r="U99" s="299"/>
    </row>
    <row r="100" spans="1:21" ht="12.95" customHeight="1">
      <c r="A100" s="26"/>
      <c r="B100" s="160"/>
      <c r="C100" s="160"/>
      <c r="D100" s="160"/>
      <c r="E100" s="160"/>
      <c r="F100" s="160"/>
      <c r="G100" s="160"/>
      <c r="H100" s="160"/>
      <c r="I100" s="160"/>
      <c r="U100" s="299"/>
    </row>
    <row r="101" spans="1:21" ht="12.95" customHeight="1">
      <c r="B101" s="249"/>
      <c r="C101" s="249"/>
      <c r="D101" s="249"/>
      <c r="E101" s="249"/>
      <c r="F101" s="249"/>
      <c r="G101" s="249"/>
      <c r="H101" s="249"/>
      <c r="I101" s="249"/>
    </row>
    <row r="102" spans="1:21" ht="12.95" customHeight="1">
      <c r="A102" s="41"/>
      <c r="B102" s="56"/>
      <c r="C102" s="56"/>
      <c r="D102" s="56"/>
      <c r="E102" s="56"/>
      <c r="F102" s="56"/>
      <c r="G102" s="56"/>
      <c r="H102" s="56"/>
      <c r="I102" s="56"/>
    </row>
    <row r="103" spans="1:21" ht="12.95" customHeight="1">
      <c r="A103" s="41"/>
      <c r="B103" s="56"/>
      <c r="C103" s="56"/>
      <c r="D103" s="56"/>
      <c r="E103" s="56"/>
      <c r="F103" s="56"/>
      <c r="G103" s="56"/>
      <c r="H103" s="56"/>
      <c r="I103" s="56"/>
    </row>
    <row r="104" spans="1:21" ht="12.95" customHeight="1">
      <c r="A104" s="41"/>
      <c r="B104" s="56"/>
      <c r="C104" s="56"/>
      <c r="D104" s="56"/>
      <c r="E104" s="56"/>
      <c r="F104" s="56"/>
      <c r="G104" s="56"/>
      <c r="H104" s="56"/>
      <c r="I104" s="56"/>
    </row>
  </sheetData>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2011/12&amp;C&amp;9&amp;P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B47"/>
  <sheetViews>
    <sheetView zoomScaleNormal="100" workbookViewId="0">
      <selection activeCell="G1" sqref="G1"/>
    </sheetView>
  </sheetViews>
  <sheetFormatPr defaultColWidth="8.85546875" defaultRowHeight="12.75"/>
  <cols>
    <col min="1" max="1" width="11.42578125" customWidth="1"/>
    <col min="2" max="2" width="7.85546875" customWidth="1"/>
    <col min="3" max="3" width="10.42578125" customWidth="1"/>
    <col min="4" max="4" width="13" customWidth="1"/>
    <col min="5" max="5" width="6.85546875" customWidth="1"/>
    <col min="6" max="6" width="11.85546875" customWidth="1"/>
    <col min="7" max="7" width="13.28515625" customWidth="1"/>
    <col min="8" max="8" width="8.140625" customWidth="1"/>
    <col min="9" max="9" width="11.140625" customWidth="1"/>
    <col min="10" max="10" width="11.42578125" customWidth="1"/>
  </cols>
  <sheetData>
    <row r="1" spans="1:28" ht="15">
      <c r="A1" s="13" t="s">
        <v>201</v>
      </c>
    </row>
    <row r="2" spans="1:28">
      <c r="A2" s="110" t="s">
        <v>399</v>
      </c>
    </row>
    <row r="3" spans="1:28" s="308" customFormat="1" ht="18.75">
      <c r="L3" s="309"/>
      <c r="M3" s="310"/>
      <c r="N3" s="309"/>
      <c r="O3" s="309"/>
      <c r="Q3" s="311"/>
      <c r="R3" s="312"/>
      <c r="S3" s="313"/>
      <c r="U3" s="314"/>
      <c r="V3" s="315"/>
      <c r="W3" s="311"/>
      <c r="X3" s="312"/>
      <c r="Y3" s="312"/>
      <c r="Z3" s="313"/>
      <c r="AA3" s="316"/>
      <c r="AB3" s="317"/>
    </row>
    <row r="4" spans="1:28">
      <c r="A4" s="5" t="s">
        <v>400</v>
      </c>
    </row>
    <row r="6" spans="1:28">
      <c r="B6" s="115" t="s">
        <v>401</v>
      </c>
      <c r="D6" s="738" t="s">
        <v>141</v>
      </c>
      <c r="E6" s="738"/>
      <c r="F6" s="111"/>
      <c r="G6" s="738" t="s">
        <v>142</v>
      </c>
      <c r="H6" s="738"/>
      <c r="I6" s="111"/>
      <c r="J6" s="5"/>
    </row>
    <row r="7" spans="1:28">
      <c r="B7" s="115" t="s">
        <v>402</v>
      </c>
      <c r="C7" s="115" t="s">
        <v>403</v>
      </c>
      <c r="D7" s="695" t="s">
        <v>579</v>
      </c>
      <c r="E7" s="115" t="s">
        <v>404</v>
      </c>
      <c r="F7" s="115" t="s">
        <v>211</v>
      </c>
      <c r="G7" s="695" t="s">
        <v>593</v>
      </c>
      <c r="H7" s="115" t="s">
        <v>405</v>
      </c>
      <c r="I7" s="115" t="s">
        <v>211</v>
      </c>
      <c r="J7" s="5"/>
    </row>
    <row r="8" spans="1:28">
      <c r="B8" s="115" t="s">
        <v>406</v>
      </c>
      <c r="C8" s="115">
        <v>2011</v>
      </c>
      <c r="D8" s="115" t="s">
        <v>407</v>
      </c>
      <c r="E8" s="115" t="s">
        <v>38</v>
      </c>
      <c r="F8" s="695" t="s">
        <v>579</v>
      </c>
      <c r="G8" s="115" t="s">
        <v>407</v>
      </c>
      <c r="H8" s="115" t="s">
        <v>38</v>
      </c>
      <c r="I8" s="695" t="s">
        <v>593</v>
      </c>
      <c r="J8" s="5"/>
    </row>
    <row r="9" spans="1:28">
      <c r="B9" s="111"/>
      <c r="C9" s="111"/>
      <c r="D9" s="115" t="s">
        <v>408</v>
      </c>
      <c r="E9" s="115" t="s">
        <v>408</v>
      </c>
      <c r="F9" s="115" t="s">
        <v>408</v>
      </c>
      <c r="G9" s="115" t="s">
        <v>408</v>
      </c>
      <c r="H9" s="115" t="s">
        <v>408</v>
      </c>
      <c r="I9" s="115" t="s">
        <v>408</v>
      </c>
      <c r="J9" s="5"/>
    </row>
    <row r="10" spans="1:28">
      <c r="A10" s="10" t="s">
        <v>409</v>
      </c>
      <c r="B10" s="4"/>
      <c r="C10" s="265">
        <f>'Expenditure &amp; Subsidy N-Y'!D62</f>
        <v>7299050</v>
      </c>
      <c r="D10" s="265">
        <f>'Expenditure &amp; Subsidy N-Y'!H62</f>
        <v>350184199.69</v>
      </c>
      <c r="E10" s="221"/>
      <c r="F10" s="190">
        <f>'Expenditure &amp; Subsidy N-Y'!J62</f>
        <v>19875043</v>
      </c>
      <c r="G10" s="265">
        <f>'Voted Exp, Subs &amp; LPG P-Y'!C51</f>
        <v>319174003</v>
      </c>
      <c r="H10" s="171"/>
      <c r="I10" s="412">
        <f>'Voted Exp, Subs &amp; LPG P-Y'!H51</f>
        <v>20055210</v>
      </c>
      <c r="J10" s="81"/>
    </row>
    <row r="11" spans="1:28">
      <c r="A11" s="10" t="s">
        <v>410</v>
      </c>
      <c r="B11" s="88">
        <v>1956.158940397351</v>
      </c>
      <c r="C11" s="265">
        <f>'Expenditure &amp; Subsidy N-Y'!D67</f>
        <v>48338.079470198674</v>
      </c>
      <c r="D11" s="265">
        <f>'Expenditure &amp; Subsidy N-Y'!H67</f>
        <v>2319100.6601986755</v>
      </c>
      <c r="E11" s="221">
        <f>D10/C10</f>
        <v>47.976681854487914</v>
      </c>
      <c r="F11" s="265">
        <f>'Expenditure &amp; Subsidy N-Y'!J67</f>
        <v>131622.80132450332</v>
      </c>
      <c r="G11" s="265">
        <f>'Voted Exp, Subs &amp; LPG P-Y'!C55</f>
        <v>2113735.1192052979</v>
      </c>
      <c r="H11" s="236">
        <f>G10/C10</f>
        <v>43.728156814927971</v>
      </c>
      <c r="I11" s="412">
        <f>'Voted Exp, Subs &amp; LPG P-Y'!H55</f>
        <v>132815.96026490067</v>
      </c>
    </row>
    <row r="12" spans="1:28">
      <c r="A12" s="10" t="s">
        <v>411</v>
      </c>
      <c r="B12" s="88">
        <v>1953</v>
      </c>
      <c r="C12" s="265">
        <f>'Expenditure &amp; Subsidy N-Y'!D68</f>
        <v>23007</v>
      </c>
      <c r="D12" s="265">
        <f>'Expenditure &amp; Subsidy N-Y'!H68</f>
        <v>1244218</v>
      </c>
      <c r="E12" s="221">
        <f>'Expenditure &amp; Subsidy N-Y'!I68</f>
        <v>44.465872813359418</v>
      </c>
      <c r="F12" s="265">
        <f>'Expenditure &amp; Subsidy N-Y'!J68</f>
        <v>73389</v>
      </c>
      <c r="G12" s="265">
        <f>'Voted Exp, Subs &amp; LPG P-Y'!C56</f>
        <v>899347</v>
      </c>
      <c r="H12" s="236">
        <f>'Voted Exp, Subs &amp; LPG P-Y'!E56</f>
        <v>40.535868893011752</v>
      </c>
      <c r="I12" s="412">
        <f>'Voted Exp, Subs &amp; LPG P-Y'!H56</f>
        <v>74293</v>
      </c>
    </row>
    <row r="13" spans="1:28">
      <c r="A13" s="10" t="s">
        <v>412</v>
      </c>
      <c r="B13" s="88">
        <v>1992</v>
      </c>
      <c r="C13" s="265">
        <f>'Expenditure &amp; Subsidy N-Y'!D69</f>
        <v>313057</v>
      </c>
      <c r="D13" s="265">
        <f>'Expenditure &amp; Subsidy N-Y'!H69</f>
        <v>12820717.209999999</v>
      </c>
      <c r="E13" s="221">
        <f>'Expenditure &amp; Subsidy N-Y'!I69</f>
        <v>137.32301510838624</v>
      </c>
      <c r="F13" s="265">
        <f>'Expenditure &amp; Subsidy N-Y'!J69</f>
        <v>765222</v>
      </c>
      <c r="G13" s="265">
        <f>'Voted Exp, Subs &amp; LPG P-Y'!C57</f>
        <v>29691153</v>
      </c>
      <c r="H13" s="236">
        <f>'Voted Exp, Subs &amp; LPG P-Y'!E57</f>
        <v>155.07757756189281</v>
      </c>
      <c r="I13" s="412">
        <f>'Voted Exp, Subs &amp; LPG P-Y'!H57</f>
        <v>778251</v>
      </c>
    </row>
    <row r="14" spans="1:28">
      <c r="A14" s="10" t="s">
        <v>413</v>
      </c>
      <c r="B14" s="88">
        <v>1906</v>
      </c>
      <c r="C14" s="265">
        <f>'Expenditure &amp; Subsidy N-Y'!D70</f>
        <v>1251</v>
      </c>
      <c r="D14" s="265">
        <f>'Expenditure &amp; Subsidy N-Y'!H70</f>
        <v>50212</v>
      </c>
      <c r="E14" s="221">
        <f>'Expenditure &amp; Subsidy N-Y'!I70</f>
        <v>14.485371443980046</v>
      </c>
      <c r="F14" s="265">
        <f>'Expenditure &amp; Subsidy N-Y'!J70</f>
        <v>15367</v>
      </c>
      <c r="G14" s="265">
        <f>'Voted Exp, Subs &amp; LPG P-Y'!C58</f>
        <v>30351</v>
      </c>
      <c r="H14" s="236">
        <f>'Voted Exp, Subs &amp; LPG P-Y'!E58</f>
        <v>13.510555121188428</v>
      </c>
      <c r="I14" s="412">
        <f>'Voted Exp, Subs &amp; LPG P-Y'!H58</f>
        <v>15245</v>
      </c>
    </row>
    <row r="15" spans="1:28">
      <c r="A15" s="4"/>
      <c r="B15" s="4"/>
      <c r="C15" s="4"/>
      <c r="D15" s="4"/>
      <c r="E15" s="4"/>
      <c r="F15" s="4"/>
      <c r="G15" s="4"/>
      <c r="H15" s="4"/>
      <c r="I15" s="4"/>
    </row>
    <row r="16" spans="1:28">
      <c r="A16" s="4"/>
      <c r="B16" s="4"/>
      <c r="C16" s="4"/>
      <c r="D16" s="4"/>
      <c r="E16" s="4"/>
      <c r="F16" s="4"/>
      <c r="G16" s="16"/>
      <c r="H16" s="4"/>
      <c r="I16" s="4"/>
    </row>
    <row r="17" spans="1:9">
      <c r="A17" s="326" t="s">
        <v>594</v>
      </c>
      <c r="B17" s="10"/>
      <c r="C17" s="81"/>
      <c r="D17" s="10"/>
      <c r="E17" s="10"/>
      <c r="F17" s="81"/>
      <c r="G17" s="81"/>
      <c r="H17" s="92"/>
      <c r="I17" s="4"/>
    </row>
    <row r="18" spans="1:9">
      <c r="A18" s="326" t="s">
        <v>595</v>
      </c>
      <c r="B18" s="89"/>
      <c r="C18" s="81"/>
      <c r="D18" s="10"/>
      <c r="E18" s="10"/>
      <c r="F18" s="81"/>
      <c r="G18" s="81"/>
      <c r="H18" s="92"/>
      <c r="I18" s="4"/>
    </row>
    <row r="19" spans="1:9">
      <c r="A19" s="326" t="s">
        <v>40</v>
      </c>
      <c r="B19" s="89"/>
      <c r="C19" s="81"/>
      <c r="D19" s="10"/>
      <c r="E19" s="10"/>
      <c r="F19" s="81"/>
      <c r="G19" s="81"/>
      <c r="H19" s="92"/>
      <c r="I19" s="4"/>
    </row>
    <row r="20" spans="1:9">
      <c r="A20" s="529"/>
      <c r="B20" s="530"/>
      <c r="C20" s="531"/>
      <c r="D20" s="532"/>
      <c r="E20" s="532"/>
      <c r="F20" s="531"/>
      <c r="G20" s="533"/>
      <c r="H20" s="534"/>
      <c r="I20" s="184"/>
    </row>
    <row r="21" spans="1:9">
      <c r="A21" s="529"/>
      <c r="B21" s="184"/>
      <c r="C21" s="184"/>
      <c r="D21" s="184"/>
      <c r="E21" s="184"/>
      <c r="F21" s="184"/>
      <c r="G21" s="184"/>
      <c r="H21" s="184"/>
      <c r="I21" s="184"/>
    </row>
    <row r="22" spans="1:9">
      <c r="A22" s="529"/>
      <c r="B22" s="184"/>
      <c r="C22" s="184"/>
      <c r="D22" s="184"/>
      <c r="E22" s="184"/>
      <c r="F22" s="184"/>
      <c r="G22" s="184"/>
      <c r="H22" s="184"/>
      <c r="I22" s="184"/>
    </row>
    <row r="23" spans="1:9">
      <c r="A23" s="529"/>
      <c r="B23" s="184"/>
      <c r="C23" s="184"/>
      <c r="D23" s="184"/>
      <c r="E23" s="184"/>
      <c r="F23" s="184"/>
      <c r="G23" s="184"/>
      <c r="H23" s="184"/>
      <c r="I23" s="184"/>
    </row>
    <row r="24" spans="1:9">
      <c r="A24" s="529"/>
      <c r="B24" s="184"/>
      <c r="C24" s="184"/>
      <c r="D24" s="184"/>
      <c r="E24" s="184"/>
      <c r="F24" s="184"/>
      <c r="G24" s="184"/>
      <c r="H24" s="184"/>
      <c r="I24" s="184"/>
    </row>
    <row r="25" spans="1:9">
      <c r="A25" s="529"/>
      <c r="B25" s="184"/>
      <c r="C25" s="184"/>
      <c r="D25" s="184"/>
      <c r="E25" s="184"/>
      <c r="F25" s="184"/>
      <c r="G25" s="184"/>
      <c r="H25" s="184"/>
      <c r="I25" s="184"/>
    </row>
    <row r="26" spans="1:9">
      <c r="A26" s="529"/>
      <c r="B26" s="184"/>
      <c r="C26" s="184"/>
      <c r="D26" s="184"/>
      <c r="E26" s="184"/>
      <c r="F26" s="184"/>
      <c r="G26" s="184"/>
      <c r="H26" s="184"/>
      <c r="I26" s="184"/>
    </row>
    <row r="27" spans="1:9">
      <c r="A27" s="529"/>
      <c r="B27" s="184"/>
      <c r="C27" s="184"/>
      <c r="D27" s="184"/>
      <c r="E27" s="184"/>
      <c r="F27" s="184"/>
      <c r="G27" s="184"/>
      <c r="H27" s="184"/>
      <c r="I27" s="184"/>
    </row>
    <row r="28" spans="1:9">
      <c r="A28" s="532"/>
      <c r="B28" s="184"/>
      <c r="C28" s="184"/>
      <c r="D28" s="184"/>
      <c r="E28" s="184"/>
      <c r="F28" s="184"/>
      <c r="G28" s="184"/>
      <c r="H28" s="184"/>
      <c r="I28" s="184"/>
    </row>
    <row r="29" spans="1:9">
      <c r="A29" s="184"/>
      <c r="B29" s="184"/>
      <c r="C29" s="184"/>
      <c r="D29" s="184"/>
      <c r="E29" s="184"/>
      <c r="F29" s="184"/>
      <c r="G29" s="184"/>
      <c r="H29" s="184"/>
      <c r="I29" s="184"/>
    </row>
    <row r="30" spans="1:9">
      <c r="A30" s="184"/>
      <c r="B30" s="184"/>
      <c r="C30" s="184"/>
      <c r="D30" s="184"/>
      <c r="E30" s="184"/>
      <c r="F30" s="184"/>
      <c r="G30" s="184"/>
      <c r="H30" s="184"/>
      <c r="I30" s="184"/>
    </row>
    <row r="31" spans="1:9">
      <c r="A31" s="184"/>
      <c r="B31" s="184"/>
      <c r="C31" s="184"/>
      <c r="D31" s="184"/>
      <c r="E31" s="184"/>
      <c r="F31" s="184"/>
      <c r="G31" s="184"/>
      <c r="H31" s="184"/>
      <c r="I31" s="184"/>
    </row>
    <row r="32" spans="1:9">
      <c r="A32" s="184"/>
      <c r="B32" s="184"/>
      <c r="C32" s="184"/>
      <c r="D32" s="184"/>
      <c r="E32" s="184"/>
      <c r="F32" s="184"/>
      <c r="G32" s="184"/>
      <c r="H32" s="184"/>
      <c r="I32" s="184"/>
    </row>
    <row r="33" spans="1:9">
      <c r="A33" s="184"/>
      <c r="B33" s="184"/>
      <c r="C33" s="184"/>
      <c r="D33" s="184"/>
      <c r="E33" s="184"/>
      <c r="F33" s="184"/>
      <c r="G33" s="184"/>
      <c r="H33" s="184"/>
      <c r="I33" s="184"/>
    </row>
    <row r="34" spans="1:9">
      <c r="A34" s="184"/>
      <c r="B34" s="184"/>
      <c r="C34" s="184"/>
      <c r="D34" s="184"/>
      <c r="E34" s="184"/>
      <c r="F34" s="184"/>
      <c r="G34" s="184"/>
      <c r="H34" s="184"/>
      <c r="I34" s="184"/>
    </row>
    <row r="35" spans="1:9">
      <c r="A35" s="532"/>
      <c r="B35" s="184"/>
      <c r="C35" s="184"/>
      <c r="D35" s="184"/>
      <c r="E35" s="184"/>
      <c r="F35" s="184"/>
      <c r="G35" s="184"/>
      <c r="H35" s="184"/>
      <c r="I35" s="184"/>
    </row>
    <row r="36" spans="1:9">
      <c r="A36" s="184"/>
      <c r="B36" s="184"/>
      <c r="C36" s="184"/>
      <c r="D36" s="184"/>
      <c r="E36" s="184"/>
      <c r="F36" s="184"/>
      <c r="G36" s="184"/>
      <c r="H36" s="184"/>
      <c r="I36" s="184"/>
    </row>
    <row r="37" spans="1:9">
      <c r="A37" s="532"/>
      <c r="B37" s="184"/>
      <c r="C37" s="184"/>
      <c r="D37" s="184"/>
      <c r="E37" s="184"/>
      <c r="F37" s="184"/>
      <c r="G37" s="184"/>
      <c r="H37" s="184"/>
      <c r="I37" s="184"/>
    </row>
    <row r="38" spans="1:9">
      <c r="A38" s="535"/>
      <c r="B38" s="184"/>
      <c r="C38" s="184"/>
      <c r="D38" s="184"/>
      <c r="E38" s="184"/>
      <c r="F38" s="184"/>
      <c r="G38" s="184"/>
      <c r="H38" s="184"/>
      <c r="I38" s="184"/>
    </row>
    <row r="39" spans="1:9">
      <c r="A39" s="184"/>
      <c r="B39" s="184"/>
      <c r="C39" s="184"/>
      <c r="D39" s="184"/>
      <c r="E39" s="184"/>
      <c r="F39" s="184"/>
      <c r="G39" s="185"/>
      <c r="H39" s="185"/>
      <c r="I39" s="185"/>
    </row>
    <row r="40" spans="1:9">
      <c r="A40" s="184"/>
      <c r="B40" s="184"/>
      <c r="C40" s="184"/>
      <c r="D40" s="184"/>
      <c r="E40" s="184"/>
      <c r="F40" s="184"/>
      <c r="G40" s="185"/>
      <c r="H40" s="185"/>
      <c r="I40" s="185"/>
    </row>
    <row r="41" spans="1:9">
      <c r="A41" s="532"/>
      <c r="B41" s="184"/>
      <c r="C41" s="184"/>
      <c r="D41" s="184"/>
      <c r="E41" s="184"/>
      <c r="F41" s="184"/>
      <c r="G41" s="184"/>
      <c r="H41" s="184"/>
      <c r="I41" s="184"/>
    </row>
    <row r="42" spans="1:9">
      <c r="A42" s="532"/>
      <c r="B42" s="184"/>
      <c r="C42" s="184"/>
      <c r="D42" s="184"/>
      <c r="E42" s="184"/>
      <c r="F42" s="184"/>
      <c r="G42" s="184"/>
      <c r="H42" s="184"/>
      <c r="I42" s="184"/>
    </row>
    <row r="43" spans="1:9" ht="12.75" customHeight="1">
      <c r="A43" s="184"/>
      <c r="B43" s="184"/>
      <c r="C43" s="184"/>
      <c r="D43" s="184"/>
      <c r="E43" s="184"/>
      <c r="F43" s="184"/>
      <c r="G43" s="184"/>
      <c r="H43" s="184"/>
      <c r="I43" s="184"/>
    </row>
    <row r="44" spans="1:9">
      <c r="A44" s="532"/>
      <c r="B44" s="184"/>
      <c r="C44" s="184"/>
      <c r="D44" s="184"/>
      <c r="E44" s="184"/>
      <c r="F44" s="184"/>
      <c r="G44" s="184"/>
      <c r="H44" s="184"/>
      <c r="I44" s="184"/>
    </row>
    <row r="45" spans="1:9">
      <c r="A45" s="536"/>
      <c r="B45" s="184"/>
      <c r="C45" s="184"/>
      <c r="D45" s="184"/>
      <c r="E45" s="184"/>
      <c r="F45" s="184"/>
      <c r="G45" s="184"/>
      <c r="H45" s="184"/>
      <c r="I45" s="184"/>
    </row>
    <row r="46" spans="1:9">
      <c r="A46" s="532"/>
      <c r="B46" s="184"/>
      <c r="C46" s="184"/>
      <c r="D46" s="184"/>
      <c r="E46" s="184"/>
      <c r="F46" s="184"/>
      <c r="G46" s="184"/>
      <c r="H46" s="184"/>
      <c r="I46" s="184"/>
    </row>
    <row r="47" spans="1:9">
      <c r="A47" s="532"/>
      <c r="B47" s="185"/>
      <c r="C47" s="185"/>
      <c r="D47" s="185"/>
      <c r="E47" s="185"/>
      <c r="F47" s="185"/>
      <c r="G47" s="185"/>
      <c r="H47" s="185"/>
      <c r="I47" s="185"/>
    </row>
  </sheetData>
  <mergeCells count="2">
    <mergeCell ref="G6:H6"/>
    <mergeCell ref="D6:E6"/>
  </mergeCells>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2011/12&amp;C&amp;9&amp;P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M57"/>
  <sheetViews>
    <sheetView zoomScaleNormal="100" workbookViewId="0">
      <pane ySplit="3" topLeftCell="A4" activePane="bottomLeft" state="frozen"/>
      <selection activeCell="B24" sqref="B24"/>
      <selection pane="bottomLeft" activeCell="M30" sqref="M30"/>
    </sheetView>
  </sheetViews>
  <sheetFormatPr defaultRowHeight="12.75"/>
  <cols>
    <col min="1" max="1" width="19.28515625" style="22" customWidth="1"/>
    <col min="2" max="2" width="9.42578125" style="50" customWidth="1"/>
    <col min="3" max="3" width="9.85546875" style="50" customWidth="1"/>
    <col min="4" max="4" width="9.42578125" style="50" customWidth="1"/>
    <col min="5" max="5" width="8.7109375" style="50" customWidth="1"/>
    <col min="6" max="6" width="9.28515625" style="50" customWidth="1"/>
    <col min="7" max="7" width="8.7109375" style="50" customWidth="1"/>
    <col min="8" max="8" width="9.140625" style="50"/>
    <col min="9" max="9" width="9.85546875" style="50" customWidth="1"/>
    <col min="10" max="10" width="9.140625" style="26"/>
    <col min="11" max="16384" width="9.140625" style="22"/>
  </cols>
  <sheetData>
    <row r="1" spans="1:10" ht="15">
      <c r="A1" s="39" t="s">
        <v>611</v>
      </c>
    </row>
    <row r="2" spans="1:10" ht="12.75" customHeight="1">
      <c r="A2" s="39"/>
    </row>
    <row r="3" spans="1:10" ht="36">
      <c r="A3" s="31"/>
      <c r="B3" s="372" t="s">
        <v>187</v>
      </c>
      <c r="C3" s="372" t="s">
        <v>188</v>
      </c>
      <c r="D3" s="372" t="s">
        <v>189</v>
      </c>
      <c r="E3" s="372" t="s">
        <v>46</v>
      </c>
      <c r="F3" s="372" t="s">
        <v>47</v>
      </c>
      <c r="G3" s="372" t="s">
        <v>48</v>
      </c>
      <c r="H3" s="372" t="s">
        <v>49</v>
      </c>
      <c r="I3" s="372" t="s">
        <v>50</v>
      </c>
    </row>
    <row r="4" spans="1:10" ht="13.5" customHeight="1">
      <c r="A4" s="4" t="s">
        <v>457</v>
      </c>
      <c r="B4" s="190">
        <v>120336</v>
      </c>
      <c r="C4" s="190">
        <v>138889</v>
      </c>
      <c r="D4" s="4"/>
      <c r="E4" s="190">
        <v>40418</v>
      </c>
      <c r="F4" s="190">
        <v>29315</v>
      </c>
      <c r="G4" s="190">
        <v>139934</v>
      </c>
      <c r="H4" s="190">
        <v>5028</v>
      </c>
      <c r="I4" s="190">
        <v>82843</v>
      </c>
      <c r="J4" s="27"/>
    </row>
    <row r="5" spans="1:10" ht="13.5" customHeight="1">
      <c r="A5" s="4" t="s">
        <v>339</v>
      </c>
      <c r="B5" s="190">
        <v>40470</v>
      </c>
      <c r="C5" s="190">
        <v>101901</v>
      </c>
      <c r="D5" s="4">
        <v>573</v>
      </c>
      <c r="E5" s="190">
        <v>7033</v>
      </c>
      <c r="F5" s="190">
        <v>5836</v>
      </c>
      <c r="G5" s="190">
        <v>27481</v>
      </c>
      <c r="H5" s="4"/>
      <c r="I5" s="190">
        <v>32757</v>
      </c>
      <c r="J5" s="27"/>
    </row>
    <row r="6" spans="1:10" ht="13.5" customHeight="1">
      <c r="A6" s="4" t="s">
        <v>458</v>
      </c>
      <c r="B6" s="190">
        <v>53404</v>
      </c>
      <c r="C6" s="190">
        <v>135759</v>
      </c>
      <c r="D6" s="4">
        <v>278</v>
      </c>
      <c r="E6" s="190">
        <v>9724</v>
      </c>
      <c r="F6" s="190">
        <v>13026</v>
      </c>
      <c r="G6" s="190">
        <v>42222</v>
      </c>
      <c r="H6" s="4"/>
      <c r="I6" s="190">
        <v>49221</v>
      </c>
      <c r="J6" s="27"/>
    </row>
    <row r="7" spans="1:10" ht="13.5" customHeight="1">
      <c r="A7" s="4" t="s">
        <v>459</v>
      </c>
      <c r="B7" s="190">
        <v>71684</v>
      </c>
      <c r="C7" s="190">
        <v>101187</v>
      </c>
      <c r="D7" s="4"/>
      <c r="E7" s="190">
        <v>9128</v>
      </c>
      <c r="F7" s="190">
        <v>6126</v>
      </c>
      <c r="G7" s="190">
        <v>23209</v>
      </c>
      <c r="H7" s="4"/>
      <c r="I7" s="190">
        <v>50498</v>
      </c>
      <c r="J7" s="27"/>
    </row>
    <row r="8" spans="1:10" ht="13.5" customHeight="1">
      <c r="A8" s="4" t="s">
        <v>460</v>
      </c>
      <c r="B8" s="190">
        <v>68490</v>
      </c>
      <c r="C8" s="190">
        <v>80062</v>
      </c>
      <c r="D8" s="190">
        <v>6301</v>
      </c>
      <c r="E8" s="190">
        <v>23956</v>
      </c>
      <c r="F8" s="190">
        <v>19994</v>
      </c>
      <c r="G8" s="190">
        <v>41707</v>
      </c>
      <c r="H8" s="4"/>
      <c r="I8" s="190">
        <v>68701</v>
      </c>
      <c r="J8" s="27"/>
    </row>
    <row r="9" spans="1:10" ht="13.5" customHeight="1">
      <c r="A9" s="4" t="s">
        <v>168</v>
      </c>
      <c r="B9" s="190">
        <v>13811</v>
      </c>
      <c r="C9" s="190">
        <v>46718</v>
      </c>
      <c r="D9" s="4"/>
      <c r="E9" s="190">
        <v>2732</v>
      </c>
      <c r="F9" s="190">
        <v>1273</v>
      </c>
      <c r="G9" s="190">
        <v>4829</v>
      </c>
      <c r="H9" s="4"/>
      <c r="I9" s="190">
        <v>13193</v>
      </c>
      <c r="J9" s="27"/>
    </row>
    <row r="10" spans="1:10" ht="13.5" customHeight="1">
      <c r="A10" s="4" t="s">
        <v>340</v>
      </c>
      <c r="B10" s="190">
        <v>15684</v>
      </c>
      <c r="C10" s="190">
        <v>45970</v>
      </c>
      <c r="D10" s="4">
        <v>275</v>
      </c>
      <c r="E10" s="190">
        <v>4790</v>
      </c>
      <c r="F10" s="190">
        <v>3548</v>
      </c>
      <c r="G10" s="190">
        <v>8531</v>
      </c>
      <c r="H10" s="4"/>
      <c r="I10" s="190">
        <v>10650</v>
      </c>
      <c r="J10" s="27"/>
    </row>
    <row r="11" spans="1:10" ht="13.5" customHeight="1">
      <c r="A11" s="4" t="s">
        <v>461</v>
      </c>
      <c r="B11" s="190">
        <v>68049</v>
      </c>
      <c r="C11" s="190">
        <v>98193</v>
      </c>
      <c r="D11" s="4">
        <v>239</v>
      </c>
      <c r="E11" s="190">
        <v>11148</v>
      </c>
      <c r="F11" s="190">
        <v>11637</v>
      </c>
      <c r="G11" s="190">
        <v>48584</v>
      </c>
      <c r="H11" s="4"/>
      <c r="I11" s="190">
        <v>51535</v>
      </c>
      <c r="J11" s="27"/>
    </row>
    <row r="12" spans="1:10" ht="13.5" customHeight="1">
      <c r="A12" s="4" t="s">
        <v>462</v>
      </c>
      <c r="B12" s="190">
        <v>242219</v>
      </c>
      <c r="C12" s="190">
        <v>651184</v>
      </c>
      <c r="D12" s="190">
        <v>2031</v>
      </c>
      <c r="E12" s="190">
        <v>33210</v>
      </c>
      <c r="F12" s="190">
        <v>44663</v>
      </c>
      <c r="G12" s="190">
        <v>108444</v>
      </c>
      <c r="H12" s="4"/>
      <c r="I12" s="190">
        <v>159628</v>
      </c>
      <c r="J12" s="27"/>
    </row>
    <row r="13" spans="1:10" ht="13.5" customHeight="1">
      <c r="A13" s="4" t="s">
        <v>463</v>
      </c>
      <c r="B13" s="190">
        <v>153498</v>
      </c>
      <c r="C13" s="190">
        <v>117592</v>
      </c>
      <c r="D13" s="4"/>
      <c r="E13" s="190">
        <v>17507</v>
      </c>
      <c r="F13" s="190">
        <v>14415</v>
      </c>
      <c r="G13" s="190">
        <v>39177</v>
      </c>
      <c r="H13" s="4"/>
      <c r="I13" s="190">
        <v>71428</v>
      </c>
      <c r="J13" s="27"/>
    </row>
    <row r="14" spans="1:10" ht="13.5" customHeight="1">
      <c r="A14" s="174" t="s">
        <v>685</v>
      </c>
      <c r="B14" s="190">
        <v>5858</v>
      </c>
      <c r="C14" s="190">
        <v>17364</v>
      </c>
      <c r="D14" s="4"/>
      <c r="E14" s="190">
        <v>1106</v>
      </c>
      <c r="F14" s="190">
        <v>1356</v>
      </c>
      <c r="G14" s="190">
        <v>11362</v>
      </c>
      <c r="H14" s="4"/>
      <c r="I14" s="190">
        <v>12502</v>
      </c>
      <c r="J14" s="27"/>
    </row>
    <row r="15" spans="1:10" ht="13.5" customHeight="1">
      <c r="A15" s="4" t="s">
        <v>341</v>
      </c>
      <c r="B15" s="190">
        <v>6713</v>
      </c>
      <c r="C15" s="190">
        <v>40119</v>
      </c>
      <c r="D15" s="4">
        <v>10</v>
      </c>
      <c r="E15" s="190">
        <v>2587</v>
      </c>
      <c r="F15" s="190">
        <v>1003</v>
      </c>
      <c r="G15" s="190">
        <v>9814</v>
      </c>
      <c r="H15" s="4"/>
      <c r="I15" s="190">
        <v>8261</v>
      </c>
      <c r="J15" s="27"/>
    </row>
    <row r="16" spans="1:10" ht="13.5" customHeight="1">
      <c r="A16" s="4" t="s">
        <v>552</v>
      </c>
      <c r="B16" s="190">
        <v>2368</v>
      </c>
      <c r="C16" s="190">
        <v>6857</v>
      </c>
      <c r="D16" s="4">
        <v>46</v>
      </c>
      <c r="E16" s="4">
        <v>453</v>
      </c>
      <c r="F16" s="4">
        <v>421</v>
      </c>
      <c r="G16" s="190">
        <v>1137</v>
      </c>
      <c r="H16" s="4"/>
      <c r="I16" s="190">
        <v>2728</v>
      </c>
      <c r="J16" s="27"/>
    </row>
    <row r="17" spans="1:13" ht="13.5" customHeight="1">
      <c r="A17" s="4" t="s">
        <v>554</v>
      </c>
      <c r="B17" s="190">
        <v>8684</v>
      </c>
      <c r="C17" s="190">
        <v>31716</v>
      </c>
      <c r="D17" s="4"/>
      <c r="E17" s="190">
        <v>2846</v>
      </c>
      <c r="F17" s="190">
        <v>2068</v>
      </c>
      <c r="G17" s="190">
        <v>6895</v>
      </c>
      <c r="H17" s="190">
        <v>1057</v>
      </c>
      <c r="I17" s="190">
        <v>11413</v>
      </c>
      <c r="J17" s="27"/>
    </row>
    <row r="18" spans="1:13" ht="13.5" customHeight="1">
      <c r="A18" s="4" t="s">
        <v>464</v>
      </c>
      <c r="B18" s="190">
        <v>125401</v>
      </c>
      <c r="C18" s="190">
        <v>167896</v>
      </c>
      <c r="D18" s="190">
        <v>31423</v>
      </c>
      <c r="E18" s="190">
        <v>22612</v>
      </c>
      <c r="F18" s="190">
        <v>54437</v>
      </c>
      <c r="G18" s="190">
        <v>106818</v>
      </c>
      <c r="H18" s="4"/>
      <c r="I18" s="190">
        <v>94864</v>
      </c>
      <c r="J18" s="27"/>
    </row>
    <row r="19" spans="1:13" ht="13.5" customHeight="1">
      <c r="A19" s="4" t="s">
        <v>465</v>
      </c>
      <c r="B19" s="190">
        <v>130280</v>
      </c>
      <c r="C19" s="190">
        <v>179558</v>
      </c>
      <c r="D19" s="4"/>
      <c r="E19" s="190">
        <v>28260</v>
      </c>
      <c r="F19" s="4"/>
      <c r="G19" s="190">
        <v>159286</v>
      </c>
      <c r="H19" s="4"/>
      <c r="I19" s="190">
        <v>46512</v>
      </c>
      <c r="J19" s="27"/>
    </row>
    <row r="20" spans="1:13" ht="13.5" customHeight="1">
      <c r="A20" s="4" t="s">
        <v>466</v>
      </c>
      <c r="B20" s="190">
        <v>80888</v>
      </c>
      <c r="C20" s="190">
        <v>92177</v>
      </c>
      <c r="D20" s="4">
        <v>60</v>
      </c>
      <c r="E20" s="190">
        <v>10090</v>
      </c>
      <c r="F20" s="190">
        <v>7307</v>
      </c>
      <c r="G20" s="190">
        <v>31483</v>
      </c>
      <c r="H20" s="4"/>
      <c r="I20" s="190">
        <v>49045</v>
      </c>
      <c r="J20" s="27"/>
    </row>
    <row r="21" spans="1:13" ht="13.5" customHeight="1">
      <c r="A21" s="4" t="s">
        <v>21</v>
      </c>
      <c r="B21" s="190">
        <v>95848</v>
      </c>
      <c r="C21" s="190">
        <v>337942</v>
      </c>
      <c r="D21" s="190">
        <v>1171</v>
      </c>
      <c r="E21" s="190">
        <v>16497</v>
      </c>
      <c r="F21" s="190">
        <v>15241</v>
      </c>
      <c r="G21" s="190">
        <v>44565</v>
      </c>
      <c r="H21" s="4"/>
      <c r="I21" s="190">
        <v>49264</v>
      </c>
      <c r="J21" s="27"/>
    </row>
    <row r="22" spans="1:13" ht="13.5" customHeight="1">
      <c r="A22" s="4" t="s">
        <v>467</v>
      </c>
      <c r="B22" s="190">
        <v>28616</v>
      </c>
      <c r="C22" s="190">
        <v>76748</v>
      </c>
      <c r="D22" s="4">
        <v>567</v>
      </c>
      <c r="E22" s="190">
        <v>9787</v>
      </c>
      <c r="F22" s="190">
        <v>5639</v>
      </c>
      <c r="G22" s="190">
        <v>19518</v>
      </c>
      <c r="H22" s="4"/>
      <c r="I22" s="190">
        <v>46956</v>
      </c>
      <c r="J22" s="27"/>
      <c r="K22" s="27"/>
      <c r="L22" s="27"/>
    </row>
    <row r="23" spans="1:13" ht="13.5" customHeight="1">
      <c r="A23" s="4" t="s">
        <v>468</v>
      </c>
      <c r="B23" s="190">
        <v>131718</v>
      </c>
      <c r="C23" s="190">
        <v>193024</v>
      </c>
      <c r="D23" s="190">
        <v>8666</v>
      </c>
      <c r="E23" s="190">
        <v>25062</v>
      </c>
      <c r="F23" s="190">
        <v>27101</v>
      </c>
      <c r="G23" s="190">
        <v>121303</v>
      </c>
      <c r="H23" s="4"/>
      <c r="I23" s="190">
        <v>102076</v>
      </c>
      <c r="J23" s="27"/>
    </row>
    <row r="24" spans="1:13" ht="13.5" customHeight="1">
      <c r="A24" s="4" t="s">
        <v>343</v>
      </c>
      <c r="B24" s="190">
        <v>314098</v>
      </c>
      <c r="C24" s="190">
        <v>629076</v>
      </c>
      <c r="D24" s="4"/>
      <c r="E24" s="190">
        <v>50396</v>
      </c>
      <c r="F24" s="190">
        <v>44248</v>
      </c>
      <c r="G24" s="190">
        <v>135217</v>
      </c>
      <c r="H24" s="4"/>
      <c r="I24" s="190">
        <v>220926</v>
      </c>
      <c r="J24" s="27"/>
    </row>
    <row r="25" spans="1:13" ht="13.5" customHeight="1">
      <c r="A25" s="4" t="s">
        <v>344</v>
      </c>
      <c r="B25" s="190">
        <v>24115</v>
      </c>
      <c r="C25" s="190">
        <v>89937</v>
      </c>
      <c r="D25" s="4"/>
      <c r="E25" s="190">
        <v>4833</v>
      </c>
      <c r="F25" s="190">
        <v>4499</v>
      </c>
      <c r="G25" s="190">
        <v>12079</v>
      </c>
      <c r="H25" s="4"/>
      <c r="I25" s="190">
        <v>17570</v>
      </c>
      <c r="J25" s="27"/>
    </row>
    <row r="26" spans="1:13" ht="13.5" customHeight="1">
      <c r="A26" s="4" t="s">
        <v>345</v>
      </c>
      <c r="B26" s="190">
        <v>75351</v>
      </c>
      <c r="C26" s="190">
        <v>185756</v>
      </c>
      <c r="D26" s="4">
        <v>484</v>
      </c>
      <c r="E26" s="190">
        <v>11514</v>
      </c>
      <c r="F26" s="190">
        <v>9038</v>
      </c>
      <c r="G26" s="190">
        <v>46438</v>
      </c>
      <c r="H26" s="4"/>
      <c r="I26" s="190">
        <v>62056</v>
      </c>
      <c r="J26" s="27"/>
    </row>
    <row r="27" spans="1:13" ht="13.5" customHeight="1">
      <c r="A27" s="4" t="s">
        <v>469</v>
      </c>
      <c r="B27" s="190">
        <v>60114</v>
      </c>
      <c r="C27" s="190">
        <v>111168</v>
      </c>
      <c r="D27" s="190">
        <v>1469</v>
      </c>
      <c r="E27" s="190">
        <v>16183</v>
      </c>
      <c r="F27" s="190">
        <v>64120</v>
      </c>
      <c r="G27" s="190">
        <v>79546</v>
      </c>
      <c r="H27" s="4"/>
      <c r="I27" s="190">
        <v>62982</v>
      </c>
      <c r="J27" s="27"/>
      <c r="K27" s="27"/>
      <c r="L27" s="27"/>
    </row>
    <row r="28" spans="1:13" ht="13.5" customHeight="1">
      <c r="A28" s="4" t="s">
        <v>470</v>
      </c>
      <c r="B28" s="190">
        <v>118504</v>
      </c>
      <c r="C28" s="190">
        <v>262158</v>
      </c>
      <c r="D28" s="4"/>
      <c r="E28" s="190">
        <v>37481</v>
      </c>
      <c r="F28" s="190">
        <v>36080</v>
      </c>
      <c r="G28" s="190">
        <v>137732</v>
      </c>
      <c r="H28" s="4"/>
      <c r="I28" s="190">
        <v>132359</v>
      </c>
      <c r="J28" s="27"/>
      <c r="K28" s="27"/>
      <c r="L28" s="27"/>
      <c r="M28" s="117"/>
    </row>
    <row r="29" spans="1:13" ht="13.5" customHeight="1">
      <c r="A29" s="4" t="s">
        <v>471</v>
      </c>
      <c r="B29" s="190">
        <v>47357</v>
      </c>
      <c r="C29" s="190">
        <v>125002</v>
      </c>
      <c r="D29" s="4"/>
      <c r="E29" s="190">
        <v>6956</v>
      </c>
      <c r="F29" s="190">
        <v>6442</v>
      </c>
      <c r="G29" s="190">
        <v>28729</v>
      </c>
      <c r="H29" s="4"/>
      <c r="I29" s="190">
        <v>38327</v>
      </c>
      <c r="J29" s="27"/>
    </row>
    <row r="30" spans="1:13" ht="13.5" customHeight="1">
      <c r="A30" s="4" t="s">
        <v>306</v>
      </c>
      <c r="B30" s="190">
        <v>80942</v>
      </c>
      <c r="C30" s="190">
        <v>231205</v>
      </c>
      <c r="D30" s="4"/>
      <c r="E30" s="190">
        <v>10701</v>
      </c>
      <c r="F30" s="190">
        <v>12811</v>
      </c>
      <c r="G30" s="190">
        <v>45216</v>
      </c>
      <c r="H30" s="4"/>
      <c r="I30" s="190">
        <v>51441</v>
      </c>
      <c r="J30" s="27"/>
    </row>
    <row r="31" spans="1:13" ht="13.5" customHeight="1">
      <c r="A31" s="4" t="s">
        <v>307</v>
      </c>
      <c r="B31" s="190">
        <v>16051</v>
      </c>
      <c r="C31" s="190">
        <v>29909</v>
      </c>
      <c r="D31" s="4">
        <v>202</v>
      </c>
      <c r="E31" s="190">
        <v>5295</v>
      </c>
      <c r="F31" s="190">
        <v>4471</v>
      </c>
      <c r="G31" s="190">
        <v>13287</v>
      </c>
      <c r="H31" s="4"/>
      <c r="I31" s="190">
        <v>17265</v>
      </c>
      <c r="J31" s="27"/>
    </row>
    <row r="32" spans="1:13" ht="13.5" customHeight="1">
      <c r="A32" s="4" t="s">
        <v>186</v>
      </c>
      <c r="B32" s="190">
        <v>9069</v>
      </c>
      <c r="C32" s="190">
        <v>35348</v>
      </c>
      <c r="D32" s="4"/>
      <c r="E32" s="4">
        <v>372</v>
      </c>
      <c r="F32" s="4">
        <v>915</v>
      </c>
      <c r="G32" s="190">
        <v>3489</v>
      </c>
      <c r="H32" s="4"/>
      <c r="I32" s="190">
        <v>6335</v>
      </c>
      <c r="J32" s="27"/>
    </row>
    <row r="33" spans="1:12" ht="13.5" customHeight="1">
      <c r="A33" s="4" t="s">
        <v>346</v>
      </c>
      <c r="B33" s="190">
        <v>43977</v>
      </c>
      <c r="C33" s="190">
        <v>111364</v>
      </c>
      <c r="D33" s="190">
        <v>2066</v>
      </c>
      <c r="E33" s="190">
        <v>9732</v>
      </c>
      <c r="F33" s="190">
        <v>8228</v>
      </c>
      <c r="G33" s="190">
        <v>15154</v>
      </c>
      <c r="H33" s="4"/>
      <c r="I33" s="190">
        <v>41136</v>
      </c>
      <c r="J33" s="27"/>
    </row>
    <row r="34" spans="1:12" ht="13.5" customHeight="1">
      <c r="A34" s="4" t="s">
        <v>473</v>
      </c>
      <c r="B34" s="190">
        <v>28275</v>
      </c>
      <c r="C34" s="190">
        <v>45592</v>
      </c>
      <c r="D34" s="4">
        <v>937</v>
      </c>
      <c r="E34" s="190">
        <v>15001</v>
      </c>
      <c r="F34" s="190">
        <v>11094</v>
      </c>
      <c r="G34" s="190">
        <v>54357</v>
      </c>
      <c r="H34" s="4"/>
      <c r="I34" s="190">
        <v>32502</v>
      </c>
      <c r="J34" s="27"/>
    </row>
    <row r="35" spans="1:12" ht="13.5" customHeight="1">
      <c r="A35" s="4" t="s">
        <v>474</v>
      </c>
      <c r="B35" s="190">
        <v>360903</v>
      </c>
      <c r="C35" s="190">
        <v>483209</v>
      </c>
      <c r="D35" s="190">
        <v>1686</v>
      </c>
      <c r="E35" s="190">
        <v>33003</v>
      </c>
      <c r="F35" s="190">
        <v>68317</v>
      </c>
      <c r="G35" s="190">
        <v>134066</v>
      </c>
      <c r="H35" s="4"/>
      <c r="I35" s="190">
        <v>281672</v>
      </c>
      <c r="J35" s="27"/>
    </row>
    <row r="36" spans="1:12" ht="13.5" customHeight="1">
      <c r="A36" s="4" t="s">
        <v>476</v>
      </c>
      <c r="B36" s="190">
        <v>330954</v>
      </c>
      <c r="C36" s="190">
        <v>330174</v>
      </c>
      <c r="D36" s="4"/>
      <c r="E36" s="4"/>
      <c r="F36" s="190">
        <v>16011</v>
      </c>
      <c r="G36" s="190">
        <v>54949</v>
      </c>
      <c r="H36" s="4"/>
      <c r="I36" s="190">
        <v>107005</v>
      </c>
      <c r="J36" s="27"/>
    </row>
    <row r="37" spans="1:12" ht="13.5" customHeight="1">
      <c r="A37" s="4" t="s">
        <v>310</v>
      </c>
      <c r="B37" s="190">
        <v>5106</v>
      </c>
      <c r="C37" s="190">
        <v>19309</v>
      </c>
      <c r="D37" s="4">
        <v>13</v>
      </c>
      <c r="E37" s="4">
        <v>645</v>
      </c>
      <c r="F37" s="4">
        <v>271</v>
      </c>
      <c r="G37" s="190">
        <v>1818</v>
      </c>
      <c r="H37" s="4"/>
      <c r="I37" s="190">
        <v>2262</v>
      </c>
      <c r="J37" s="27"/>
    </row>
    <row r="38" spans="1:12" ht="13.5" customHeight="1">
      <c r="A38" s="174" t="s">
        <v>679</v>
      </c>
      <c r="B38" s="190">
        <v>9853</v>
      </c>
      <c r="C38" s="190">
        <v>44663</v>
      </c>
      <c r="D38" s="4">
        <v>154</v>
      </c>
      <c r="E38" s="190">
        <v>1527</v>
      </c>
      <c r="F38" s="190">
        <v>1372</v>
      </c>
      <c r="G38" s="190">
        <v>5566</v>
      </c>
      <c r="H38" s="4"/>
      <c r="I38" s="190">
        <v>10424</v>
      </c>
      <c r="J38" s="27"/>
    </row>
    <row r="39" spans="1:12" ht="13.5" customHeight="1">
      <c r="A39" s="4" t="s">
        <v>356</v>
      </c>
      <c r="B39" s="190">
        <v>47420</v>
      </c>
      <c r="C39" s="190">
        <v>167517</v>
      </c>
      <c r="D39" s="4">
        <v>395</v>
      </c>
      <c r="E39" s="190">
        <v>9243</v>
      </c>
      <c r="F39" s="190">
        <v>6893</v>
      </c>
      <c r="G39" s="190">
        <v>33670</v>
      </c>
      <c r="H39" s="4"/>
      <c r="I39" s="190">
        <v>49687</v>
      </c>
      <c r="J39" s="27"/>
    </row>
    <row r="40" spans="1:12" ht="13.5" customHeight="1">
      <c r="A40" s="4" t="s">
        <v>317</v>
      </c>
      <c r="B40" s="190">
        <v>2374</v>
      </c>
      <c r="C40" s="190">
        <v>11749</v>
      </c>
      <c r="D40" s="4"/>
      <c r="E40" s="4">
        <v>548</v>
      </c>
      <c r="F40" s="4">
        <v>472</v>
      </c>
      <c r="G40" s="190">
        <v>2054</v>
      </c>
      <c r="H40" s="4"/>
      <c r="I40" s="190">
        <v>1349</v>
      </c>
      <c r="J40" s="27"/>
    </row>
    <row r="41" spans="1:12" ht="13.5" customHeight="1">
      <c r="A41" s="4" t="s">
        <v>477</v>
      </c>
      <c r="B41" s="190">
        <v>131060</v>
      </c>
      <c r="C41" s="190">
        <v>230260</v>
      </c>
      <c r="D41" s="4"/>
      <c r="E41" s="190">
        <v>36696</v>
      </c>
      <c r="F41" s="190">
        <v>38022</v>
      </c>
      <c r="G41" s="190">
        <v>140500</v>
      </c>
      <c r="H41" s="4"/>
      <c r="I41" s="190">
        <v>192442</v>
      </c>
      <c r="J41" s="27"/>
    </row>
    <row r="42" spans="1:12" ht="13.5" customHeight="1">
      <c r="A42" s="4" t="s">
        <v>478</v>
      </c>
      <c r="B42" s="190">
        <v>122159</v>
      </c>
      <c r="C42" s="190">
        <v>118870</v>
      </c>
      <c r="D42" s="4">
        <v>960</v>
      </c>
      <c r="E42" s="190">
        <v>18140</v>
      </c>
      <c r="F42" s="190">
        <v>29222</v>
      </c>
      <c r="G42" s="190">
        <v>22969</v>
      </c>
      <c r="H42" s="4">
        <v>261</v>
      </c>
      <c r="I42" s="190">
        <v>119054</v>
      </c>
      <c r="J42" s="27"/>
    </row>
    <row r="43" spans="1:12" ht="13.5" customHeight="1">
      <c r="A43" s="4" t="s">
        <v>323</v>
      </c>
      <c r="B43" s="190">
        <v>3138</v>
      </c>
      <c r="C43" s="190">
        <v>11919</v>
      </c>
      <c r="D43" s="4"/>
      <c r="E43" s="4">
        <v>575</v>
      </c>
      <c r="F43" s="4"/>
      <c r="G43" s="190">
        <v>1397</v>
      </c>
      <c r="H43" s="4"/>
      <c r="I43" s="190">
        <v>3310</v>
      </c>
      <c r="J43" s="27"/>
    </row>
    <row r="44" spans="1:12" ht="13.5" customHeight="1">
      <c r="A44" s="4" t="s">
        <v>348</v>
      </c>
      <c r="B44" s="190">
        <v>25519</v>
      </c>
      <c r="C44" s="190">
        <v>98814</v>
      </c>
      <c r="D44" s="4">
        <v>244</v>
      </c>
      <c r="E44" s="190">
        <v>5891</v>
      </c>
      <c r="F44" s="190">
        <v>7804</v>
      </c>
      <c r="G44" s="190">
        <v>22743</v>
      </c>
      <c r="H44" s="4"/>
      <c r="I44" s="190">
        <v>33054</v>
      </c>
      <c r="J44" s="27"/>
      <c r="K44" s="27"/>
      <c r="L44" s="27"/>
    </row>
    <row r="45" spans="1:12" ht="13.5" customHeight="1">
      <c r="A45" s="4" t="s">
        <v>479</v>
      </c>
      <c r="B45" s="190">
        <v>207287</v>
      </c>
      <c r="C45" s="190">
        <v>256028</v>
      </c>
      <c r="D45" s="190">
        <v>3861</v>
      </c>
      <c r="E45" s="190">
        <v>26796</v>
      </c>
      <c r="F45" s="190">
        <v>33271</v>
      </c>
      <c r="G45" s="190">
        <v>116412</v>
      </c>
      <c r="H45" s="4"/>
      <c r="I45" s="190">
        <v>149548</v>
      </c>
      <c r="J45" s="27"/>
    </row>
    <row r="46" spans="1:12" ht="13.5" customHeight="1">
      <c r="A46" s="4" t="s">
        <v>324</v>
      </c>
      <c r="B46" s="190">
        <v>54716</v>
      </c>
      <c r="C46" s="190">
        <v>122431</v>
      </c>
      <c r="D46" s="190">
        <v>1655</v>
      </c>
      <c r="E46" s="190">
        <v>6266</v>
      </c>
      <c r="F46" s="190">
        <v>5044</v>
      </c>
      <c r="G46" s="190">
        <v>22309</v>
      </c>
      <c r="H46" s="4"/>
      <c r="I46" s="190">
        <v>47215</v>
      </c>
      <c r="J46" s="27"/>
    </row>
    <row r="47" spans="1:12" ht="13.5" customHeight="1">
      <c r="A47" s="4" t="s">
        <v>480</v>
      </c>
      <c r="B47" s="190">
        <v>14868</v>
      </c>
      <c r="C47" s="190">
        <v>40002</v>
      </c>
      <c r="D47" s="4">
        <v>796</v>
      </c>
      <c r="E47" s="190">
        <v>4489</v>
      </c>
      <c r="F47" s="190">
        <v>3382</v>
      </c>
      <c r="G47" s="190">
        <v>7954</v>
      </c>
      <c r="H47" s="4"/>
      <c r="I47" s="190">
        <v>24664</v>
      </c>
      <c r="J47" s="27"/>
      <c r="K47" s="117"/>
      <c r="L47" s="117"/>
    </row>
    <row r="48" spans="1:12" ht="13.5" customHeight="1">
      <c r="A48" s="4" t="s">
        <v>481</v>
      </c>
      <c r="B48" s="190">
        <v>169099</v>
      </c>
      <c r="C48" s="190">
        <v>425235</v>
      </c>
      <c r="D48" s="4"/>
      <c r="E48" s="190">
        <v>22367</v>
      </c>
      <c r="F48" s="190">
        <v>38388</v>
      </c>
      <c r="G48" s="190">
        <v>100190</v>
      </c>
      <c r="H48" s="4"/>
      <c r="I48" s="190">
        <v>127479</v>
      </c>
      <c r="J48" s="27"/>
    </row>
    <row r="49" spans="1:10" ht="13.5" customHeight="1">
      <c r="A49" s="4" t="s">
        <v>482</v>
      </c>
      <c r="B49" s="190">
        <v>63376</v>
      </c>
      <c r="C49" s="190">
        <v>78652</v>
      </c>
      <c r="D49" s="4"/>
      <c r="E49" s="190">
        <v>8196</v>
      </c>
      <c r="F49" s="190">
        <v>12069</v>
      </c>
      <c r="G49" s="190">
        <v>35726</v>
      </c>
      <c r="H49" s="4"/>
      <c r="I49" s="190">
        <v>70610</v>
      </c>
      <c r="J49" s="27"/>
    </row>
    <row r="50" spans="1:10" ht="13.5" customHeight="1">
      <c r="A50" s="4" t="s">
        <v>483</v>
      </c>
      <c r="B50" s="190">
        <v>83333</v>
      </c>
      <c r="C50" s="190">
        <v>363050</v>
      </c>
      <c r="D50" s="190">
        <v>3174</v>
      </c>
      <c r="E50" s="190">
        <v>15605</v>
      </c>
      <c r="F50" s="190">
        <v>13586</v>
      </c>
      <c r="G50" s="190">
        <v>46598</v>
      </c>
      <c r="H50" s="4"/>
      <c r="I50" s="190">
        <v>75182</v>
      </c>
      <c r="J50" s="27"/>
    </row>
    <row r="51" spans="1:10" ht="13.5" customHeight="1"/>
    <row r="52" spans="1:10" ht="13.5" customHeight="1">
      <c r="A52" s="41" t="s">
        <v>411</v>
      </c>
      <c r="B52" s="56">
        <f>MEDIAN(B4:B50,'Circulation by category A-L'!B4:B55)</f>
        <v>51063</v>
      </c>
      <c r="C52" s="56">
        <f>MEDIAN(C4:C50,'Circulation by category A-L'!C4:C55)</f>
        <v>104201</v>
      </c>
      <c r="D52" s="56">
        <f>MEDIAN(D4:D50,'Circulation by category A-L'!D4:D55)</f>
        <v>573</v>
      </c>
      <c r="E52" s="56">
        <f>MEDIAN(E4:E50,'Circulation by category A-L'!E4:E55)</f>
        <v>9243</v>
      </c>
      <c r="F52" s="56">
        <f>MEDIAN(F4:F50,'Circulation by category A-L'!F4:F55)</f>
        <v>7785.5</v>
      </c>
      <c r="G52" s="56">
        <f>MEDIAN(G4:G50,'Circulation by category A-L'!G4:G55)</f>
        <v>27481</v>
      </c>
      <c r="H52" s="56">
        <f>MEDIAN(H4:H50,'Circulation by category A-L'!H4:H55)</f>
        <v>1702</v>
      </c>
      <c r="I52" s="56">
        <f>MEDIAN(I4:I50,'Circulation by category A-L'!I4:I55)</f>
        <v>41264</v>
      </c>
    </row>
    <row r="53" spans="1:10" ht="13.5" customHeight="1">
      <c r="A53" s="41" t="s">
        <v>410</v>
      </c>
      <c r="B53" s="56">
        <f>AVERAGE(B4:B50,'Circulation by category A-L'!B4:B55)</f>
        <v>68258.828282828283</v>
      </c>
      <c r="C53" s="56">
        <f>AVERAGE(C4:C50,'Circulation by category A-L'!C4:C55)</f>
        <v>136028.57575757575</v>
      </c>
      <c r="D53" s="56">
        <f>AVERAGE(D4:D50,'Circulation by category A-L'!D4:D55)</f>
        <v>2172.1694915254238</v>
      </c>
      <c r="E53" s="56">
        <f>AVERAGE(E4:E50,'Circulation by category A-L'!E4:E55)</f>
        <v>12906.195876288661</v>
      </c>
      <c r="F53" s="56">
        <f>AVERAGE(F4:F50,'Circulation by category A-L'!F4:F55)</f>
        <v>14365.052083333334</v>
      </c>
      <c r="G53" s="56">
        <f>AVERAGE(G4:G50,'Circulation by category A-L'!G4:G55)</f>
        <v>45193.878787878784</v>
      </c>
      <c r="H53" s="56">
        <f>AVERAGE(H4:H50,'Circulation by category A-L'!H4:H55)</f>
        <v>2811</v>
      </c>
      <c r="I53" s="56">
        <f>AVERAGE(I4:I50,'Circulation by category A-L'!I4:I55)</f>
        <v>57777.414141414141</v>
      </c>
    </row>
    <row r="54" spans="1:10" ht="13.5" customHeight="1">
      <c r="A54" s="41" t="s">
        <v>359</v>
      </c>
      <c r="B54" s="56">
        <f>SUM(B4:B50,'Circulation by category A-L'!B4:B55)</f>
        <v>6757624</v>
      </c>
      <c r="C54" s="56">
        <f>SUM(C4:C50,'Circulation by category A-L'!C4:C55)</f>
        <v>13466829</v>
      </c>
      <c r="D54" s="56">
        <f>SUM(D4:D50,'Circulation by category A-L'!D4:D55)</f>
        <v>128158</v>
      </c>
      <c r="E54" s="56">
        <f>SUM(E4:E50,'Circulation by category A-L'!E4:E55)</f>
        <v>1251901</v>
      </c>
      <c r="F54" s="56">
        <f>SUM(F4:F50,'Circulation by category A-L'!F4:F55)</f>
        <v>1379045</v>
      </c>
      <c r="G54" s="56">
        <f>SUM(G4:G50,'Circulation by category A-L'!G4:G55)</f>
        <v>4474194</v>
      </c>
      <c r="H54" s="56">
        <f>SUM(H4:H50,'Circulation by category A-L'!H4:H55)</f>
        <v>25299</v>
      </c>
      <c r="I54" s="56">
        <f>SUM(I4:I50,'Circulation by category A-L'!I4:I55)</f>
        <v>5719964</v>
      </c>
    </row>
    <row r="55" spans="1:10" ht="12.75" customHeight="1">
      <c r="A55" s="42"/>
      <c r="B55" s="429"/>
      <c r="C55" s="429"/>
      <c r="D55" s="429"/>
      <c r="E55" s="429"/>
      <c r="F55" s="429"/>
      <c r="G55" s="429"/>
      <c r="H55" s="429"/>
      <c r="I55" s="429"/>
    </row>
    <row r="56" spans="1:10" ht="12.75" customHeight="1">
      <c r="A56" s="42"/>
      <c r="B56" s="429"/>
      <c r="C56" s="429"/>
      <c r="D56" s="429"/>
      <c r="E56" s="429"/>
      <c r="F56" s="429"/>
      <c r="G56" s="429"/>
      <c r="H56" s="429"/>
      <c r="I56" s="429"/>
    </row>
    <row r="57" spans="1:10" ht="12.75" customHeight="1"/>
  </sheetData>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2011/12&amp;C&amp;9&amp;P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I136"/>
  <sheetViews>
    <sheetView zoomScaleNormal="100" workbookViewId="0">
      <pane ySplit="3" topLeftCell="A4" activePane="bottomLeft" state="frozen"/>
      <selection activeCell="B24" sqref="B24"/>
      <selection pane="bottomLeft" activeCell="E70" sqref="E70"/>
    </sheetView>
  </sheetViews>
  <sheetFormatPr defaultRowHeight="12.75"/>
  <cols>
    <col min="1" max="1" width="18" style="22" customWidth="1"/>
    <col min="2" max="2" width="17.28515625" style="22" customWidth="1"/>
    <col min="3" max="3" width="13.42578125" style="22" customWidth="1"/>
    <col min="4" max="4" width="15" style="22" customWidth="1"/>
    <col min="5" max="5" width="13.140625" style="22" customWidth="1"/>
    <col min="6" max="6" width="12.7109375" style="22" customWidth="1"/>
    <col min="7" max="7" width="12.7109375" customWidth="1"/>
    <col min="8" max="8" width="19.28515625" style="299" bestFit="1" customWidth="1"/>
    <col min="9" max="16" width="9.140625" style="299"/>
    <col min="17" max="16384" width="9.140625" style="22"/>
  </cols>
  <sheetData>
    <row r="1" spans="1:61" ht="15">
      <c r="A1" s="39" t="s">
        <v>612</v>
      </c>
      <c r="H1" s="497"/>
      <c r="I1" s="497"/>
      <c r="J1" s="497"/>
      <c r="K1" s="497"/>
      <c r="L1" s="497"/>
      <c r="M1" s="497"/>
      <c r="N1" s="497"/>
      <c r="O1" s="497"/>
      <c r="P1" s="497"/>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row>
    <row r="2" spans="1:61" ht="12.75" customHeight="1">
      <c r="A2" s="39"/>
    </row>
    <row r="3" spans="1:61" ht="37.5" customHeight="1">
      <c r="A3" s="10"/>
      <c r="B3" s="633" t="s">
        <v>561</v>
      </c>
      <c r="C3" s="633" t="s">
        <v>559</v>
      </c>
      <c r="D3" s="633" t="s">
        <v>560</v>
      </c>
      <c r="E3" s="633" t="s">
        <v>136</v>
      </c>
      <c r="F3" s="372" t="s">
        <v>562</v>
      </c>
      <c r="G3" s="627"/>
      <c r="H3" s="10"/>
      <c r="I3" s="10"/>
      <c r="J3" s="10"/>
      <c r="K3" s="10"/>
      <c r="L3" s="10"/>
      <c r="M3" s="10"/>
      <c r="N3" s="10"/>
      <c r="O3" s="10"/>
      <c r="P3" s="10"/>
      <c r="Q3" s="10"/>
      <c r="R3" s="10"/>
      <c r="S3" s="632"/>
      <c r="T3" s="632"/>
      <c r="U3" s="359"/>
      <c r="V3" s="359"/>
      <c r="W3" s="359"/>
      <c r="X3" s="359"/>
      <c r="Y3" s="359"/>
      <c r="Z3" s="359"/>
      <c r="AA3" s="359"/>
      <c r="AB3" s="359"/>
      <c r="AC3" s="359"/>
      <c r="AD3" s="359"/>
      <c r="AE3" s="359"/>
      <c r="AF3" s="359"/>
      <c r="AG3" s="359"/>
      <c r="AH3" s="359"/>
      <c r="AI3" s="359"/>
      <c r="AJ3" s="359"/>
      <c r="AK3" s="359"/>
    </row>
    <row r="4" spans="1:61" ht="13.5" customHeight="1">
      <c r="A4" s="4" t="s">
        <v>572</v>
      </c>
      <c r="B4" s="190">
        <v>21643</v>
      </c>
      <c r="C4" s="4"/>
      <c r="D4" s="190">
        <v>9904</v>
      </c>
      <c r="E4" s="4">
        <v>16</v>
      </c>
      <c r="F4" s="190">
        <v>35829</v>
      </c>
      <c r="H4" s="4"/>
    </row>
    <row r="5" spans="1:61" ht="13.5" customHeight="1">
      <c r="A5" s="4" t="s">
        <v>333</v>
      </c>
      <c r="B5" s="190">
        <v>11546</v>
      </c>
      <c r="C5" s="4">
        <v>192</v>
      </c>
      <c r="D5" s="190">
        <v>15002</v>
      </c>
      <c r="E5" s="190">
        <v>1028</v>
      </c>
      <c r="F5" s="190">
        <v>81055</v>
      </c>
      <c r="H5" s="4"/>
    </row>
    <row r="6" spans="1:61" ht="13.5" customHeight="1">
      <c r="A6" s="4" t="s">
        <v>423</v>
      </c>
      <c r="B6" s="190">
        <v>6587</v>
      </c>
      <c r="C6" s="4">
        <v>185</v>
      </c>
      <c r="D6" s="190">
        <v>19606</v>
      </c>
      <c r="E6" s="4">
        <v>18</v>
      </c>
      <c r="F6" s="190">
        <v>54573</v>
      </c>
      <c r="H6" s="4"/>
    </row>
    <row r="7" spans="1:61" ht="13.5" customHeight="1">
      <c r="A7" s="4" t="s">
        <v>424</v>
      </c>
      <c r="B7" s="190">
        <v>1672</v>
      </c>
      <c r="C7" s="190">
        <v>1801</v>
      </c>
      <c r="D7" s="190">
        <v>6724</v>
      </c>
      <c r="E7" s="190">
        <v>1921</v>
      </c>
      <c r="F7" s="190">
        <v>51377</v>
      </c>
      <c r="H7" s="4"/>
    </row>
    <row r="8" spans="1:61" ht="13.5" customHeight="1">
      <c r="A8" s="4" t="s">
        <v>487</v>
      </c>
      <c r="B8" s="4">
        <v>157</v>
      </c>
      <c r="C8" s="4"/>
      <c r="D8" s="4"/>
      <c r="E8" s="4">
        <v>75</v>
      </c>
      <c r="F8" s="4"/>
      <c r="H8" s="4"/>
    </row>
    <row r="9" spans="1:61" ht="13.5" customHeight="1">
      <c r="A9" s="4" t="s">
        <v>426</v>
      </c>
      <c r="B9" s="190">
        <v>13154</v>
      </c>
      <c r="C9" s="190">
        <v>2487</v>
      </c>
      <c r="D9" s="190">
        <v>43228</v>
      </c>
      <c r="E9" s="4">
        <v>251</v>
      </c>
      <c r="F9" s="190">
        <v>166778</v>
      </c>
      <c r="H9" s="4"/>
    </row>
    <row r="10" spans="1:61" ht="13.5" customHeight="1">
      <c r="A10" s="4" t="s">
        <v>488</v>
      </c>
      <c r="B10" s="190">
        <v>9833</v>
      </c>
      <c r="C10" s="4">
        <v>129</v>
      </c>
      <c r="D10" s="190">
        <v>7497</v>
      </c>
      <c r="E10" s="4">
        <v>24</v>
      </c>
      <c r="F10" s="190">
        <v>80995</v>
      </c>
      <c r="H10" s="4"/>
    </row>
    <row r="11" spans="1:61" ht="13.5" customHeight="1">
      <c r="A11" s="4" t="s">
        <v>489</v>
      </c>
      <c r="B11" s="190">
        <v>8726</v>
      </c>
      <c r="C11" s="4"/>
      <c r="D11" s="190">
        <v>2447</v>
      </c>
      <c r="E11" s="4">
        <v>714</v>
      </c>
      <c r="F11" s="190">
        <v>14111</v>
      </c>
      <c r="H11" s="4"/>
    </row>
    <row r="12" spans="1:61" ht="13.5" customHeight="1">
      <c r="A12" s="4" t="s">
        <v>492</v>
      </c>
      <c r="B12" s="4">
        <v>984</v>
      </c>
      <c r="C12" s="4">
        <v>7</v>
      </c>
      <c r="D12" s="4"/>
      <c r="E12" s="4"/>
      <c r="F12" s="190">
        <v>3098</v>
      </c>
      <c r="H12" s="4"/>
    </row>
    <row r="13" spans="1:61" ht="13.5" customHeight="1">
      <c r="A13" s="4" t="s">
        <v>429</v>
      </c>
      <c r="B13" s="190">
        <v>15048</v>
      </c>
      <c r="C13" s="190">
        <v>11264</v>
      </c>
      <c r="D13" s="190">
        <v>37008</v>
      </c>
      <c r="E13" s="190">
        <v>5263</v>
      </c>
      <c r="F13" s="190">
        <v>173677</v>
      </c>
      <c r="H13" s="4"/>
    </row>
    <row r="14" spans="1:61" ht="13.5" customHeight="1">
      <c r="A14" s="4" t="s">
        <v>493</v>
      </c>
      <c r="B14" s="4">
        <v>798</v>
      </c>
      <c r="C14" s="4"/>
      <c r="D14" s="4">
        <v>374</v>
      </c>
      <c r="E14" s="4"/>
      <c r="F14" s="190">
        <v>4290</v>
      </c>
      <c r="H14" s="4"/>
    </row>
    <row r="15" spans="1:61" ht="13.5" customHeight="1">
      <c r="A15" s="4" t="s">
        <v>431</v>
      </c>
      <c r="B15" s="190">
        <v>16408</v>
      </c>
      <c r="C15" s="4"/>
      <c r="D15" s="190">
        <v>29163</v>
      </c>
      <c r="E15" s="190">
        <v>1046</v>
      </c>
      <c r="F15" s="190">
        <v>110002</v>
      </c>
      <c r="H15" s="4"/>
    </row>
    <row r="16" spans="1:61" ht="13.5" customHeight="1">
      <c r="A16" s="4" t="s">
        <v>184</v>
      </c>
      <c r="B16" s="190">
        <v>2622</v>
      </c>
      <c r="C16" s="4"/>
      <c r="D16" s="190">
        <v>7837</v>
      </c>
      <c r="E16" s="4"/>
      <c r="F16" s="190">
        <v>28470</v>
      </c>
      <c r="H16" s="4"/>
    </row>
    <row r="17" spans="1:8" ht="13.5" customHeight="1">
      <c r="A17" s="4" t="s">
        <v>498</v>
      </c>
      <c r="B17" s="4">
        <v>467</v>
      </c>
      <c r="C17" s="4">
        <v>4</v>
      </c>
      <c r="D17" s="4">
        <v>31</v>
      </c>
      <c r="E17" s="4"/>
      <c r="F17" s="190">
        <v>3079</v>
      </c>
      <c r="H17" s="4"/>
    </row>
    <row r="18" spans="1:8" ht="13.5" customHeight="1">
      <c r="A18" s="4" t="s">
        <v>500</v>
      </c>
      <c r="B18" s="190">
        <v>2434</v>
      </c>
      <c r="C18" s="4"/>
      <c r="D18" s="190">
        <v>3024</v>
      </c>
      <c r="E18" s="4"/>
      <c r="F18" s="190">
        <v>23572</v>
      </c>
      <c r="H18" s="4"/>
    </row>
    <row r="19" spans="1:8" ht="13.5" customHeight="1">
      <c r="A19" s="4" t="s">
        <v>434</v>
      </c>
      <c r="B19" s="190">
        <v>6019</v>
      </c>
      <c r="C19" s="190">
        <v>2298</v>
      </c>
      <c r="D19" s="190">
        <v>8345</v>
      </c>
      <c r="E19" s="190">
        <v>3108</v>
      </c>
      <c r="F19" s="190">
        <v>64307</v>
      </c>
      <c r="H19" s="4"/>
    </row>
    <row r="20" spans="1:8" ht="13.5" customHeight="1">
      <c r="A20" s="4" t="s">
        <v>435</v>
      </c>
      <c r="B20" s="190">
        <v>8003</v>
      </c>
      <c r="C20" s="4">
        <v>266</v>
      </c>
      <c r="D20" s="190">
        <v>9949</v>
      </c>
      <c r="E20" s="4">
        <v>58</v>
      </c>
      <c r="F20" s="190">
        <v>45492</v>
      </c>
      <c r="H20" s="4"/>
    </row>
    <row r="21" spans="1:8" ht="13.5" customHeight="1">
      <c r="A21" s="4" t="s">
        <v>436</v>
      </c>
      <c r="B21" s="190">
        <v>17493</v>
      </c>
      <c r="C21" s="4"/>
      <c r="D21" s="190">
        <v>30294</v>
      </c>
      <c r="E21" s="190">
        <v>2955</v>
      </c>
      <c r="F21" s="190">
        <v>149012</v>
      </c>
      <c r="H21" s="4"/>
    </row>
    <row r="22" spans="1:8" ht="13.5" customHeight="1">
      <c r="A22" s="4" t="s">
        <v>208</v>
      </c>
      <c r="B22" s="190">
        <v>7962</v>
      </c>
      <c r="C22" s="190">
        <v>1414</v>
      </c>
      <c r="D22" s="190">
        <v>11854</v>
      </c>
      <c r="E22" s="4">
        <v>348</v>
      </c>
      <c r="F22" s="190">
        <v>46731</v>
      </c>
      <c r="H22" s="4"/>
    </row>
    <row r="23" spans="1:8" ht="13.5" customHeight="1">
      <c r="A23" s="4" t="s">
        <v>437</v>
      </c>
      <c r="B23" s="190">
        <v>8503</v>
      </c>
      <c r="C23" s="4"/>
      <c r="D23" s="190">
        <v>19317</v>
      </c>
      <c r="E23" s="190">
        <v>1827</v>
      </c>
      <c r="F23" s="190">
        <v>175787</v>
      </c>
      <c r="H23" s="4"/>
    </row>
    <row r="24" spans="1:8" ht="13.5" customHeight="1">
      <c r="A24" s="4" t="s">
        <v>334</v>
      </c>
      <c r="B24" s="190">
        <v>3074</v>
      </c>
      <c r="C24" s="4"/>
      <c r="D24" s="4">
        <v>814</v>
      </c>
      <c r="E24" s="4">
        <v>125</v>
      </c>
      <c r="F24" s="190">
        <v>18695</v>
      </c>
      <c r="H24" s="4"/>
    </row>
    <row r="25" spans="1:8" ht="13.5" customHeight="1">
      <c r="A25" s="4" t="s">
        <v>335</v>
      </c>
      <c r="B25" s="190">
        <v>10742</v>
      </c>
      <c r="C25" s="4">
        <v>187</v>
      </c>
      <c r="D25" s="190">
        <v>7746</v>
      </c>
      <c r="E25" s="4"/>
      <c r="F25" s="190">
        <v>30240</v>
      </c>
      <c r="H25" s="4"/>
    </row>
    <row r="26" spans="1:8" ht="13.5" customHeight="1">
      <c r="A26" s="4" t="s">
        <v>209</v>
      </c>
      <c r="B26" s="190">
        <v>15610</v>
      </c>
      <c r="C26" s="4"/>
      <c r="D26" s="190">
        <v>7938</v>
      </c>
      <c r="E26" s="4">
        <v>855</v>
      </c>
      <c r="F26" s="190">
        <v>58942</v>
      </c>
      <c r="H26" s="4"/>
    </row>
    <row r="27" spans="1:8" ht="13.5" customHeight="1">
      <c r="A27" s="4" t="s">
        <v>439</v>
      </c>
      <c r="B27" s="190">
        <v>6122</v>
      </c>
      <c r="C27" s="4"/>
      <c r="D27" s="190">
        <v>6124</v>
      </c>
      <c r="E27" s="4">
        <v>453</v>
      </c>
      <c r="F27" s="190">
        <v>34599</v>
      </c>
      <c r="H27" s="4"/>
    </row>
    <row r="28" spans="1:8" ht="13.5" customHeight="1">
      <c r="A28" s="4" t="s">
        <v>336</v>
      </c>
      <c r="B28" s="190">
        <v>20370</v>
      </c>
      <c r="C28" s="4">
        <v>5</v>
      </c>
      <c r="D28" s="4">
        <v>3</v>
      </c>
      <c r="E28" s="4">
        <v>208</v>
      </c>
      <c r="F28" s="190">
        <v>5767</v>
      </c>
      <c r="H28" s="4"/>
    </row>
    <row r="29" spans="1:8" ht="13.5" customHeight="1">
      <c r="A29" s="4" t="s">
        <v>506</v>
      </c>
      <c r="B29" s="4">
        <v>401</v>
      </c>
      <c r="C29" s="4"/>
      <c r="D29" s="4">
        <v>377</v>
      </c>
      <c r="E29" s="4">
        <v>2</v>
      </c>
      <c r="F29" s="190">
        <v>7024</v>
      </c>
      <c r="H29" s="4"/>
    </row>
    <row r="30" spans="1:8" ht="13.5" customHeight="1">
      <c r="A30" s="4" t="s">
        <v>507</v>
      </c>
      <c r="B30" s="190">
        <v>12491</v>
      </c>
      <c r="C30" s="4"/>
      <c r="D30" s="190">
        <v>16748</v>
      </c>
      <c r="E30" s="4"/>
      <c r="F30" s="190">
        <v>62340</v>
      </c>
      <c r="H30" s="4"/>
    </row>
    <row r="31" spans="1:8" ht="13.5" customHeight="1">
      <c r="A31" s="4" t="s">
        <v>520</v>
      </c>
      <c r="B31" s="190">
        <v>8847</v>
      </c>
      <c r="C31" s="4"/>
      <c r="D31" s="4"/>
      <c r="E31" s="4">
        <v>44</v>
      </c>
      <c r="F31" s="190">
        <v>28926</v>
      </c>
      <c r="H31" s="4"/>
    </row>
    <row r="32" spans="1:8" ht="13.5" customHeight="1">
      <c r="A32" s="4" t="s">
        <v>440</v>
      </c>
      <c r="B32" s="190">
        <v>5548</v>
      </c>
      <c r="C32" s="4">
        <v>861</v>
      </c>
      <c r="D32" s="4"/>
      <c r="E32" s="4"/>
      <c r="F32" s="190">
        <v>85033</v>
      </c>
      <c r="H32" s="4"/>
    </row>
    <row r="33" spans="1:8" ht="13.5" customHeight="1">
      <c r="A33" s="4" t="s">
        <v>166</v>
      </c>
      <c r="B33" s="190">
        <v>4008</v>
      </c>
      <c r="C33" s="4">
        <v>18</v>
      </c>
      <c r="D33" s="190">
        <v>2406</v>
      </c>
      <c r="E33" s="4"/>
      <c r="F33" s="190">
        <v>18601</v>
      </c>
      <c r="H33" s="4"/>
    </row>
    <row r="34" spans="1:8" ht="13.5" customHeight="1">
      <c r="A34" s="4" t="s">
        <v>441</v>
      </c>
      <c r="B34" s="190">
        <v>38845</v>
      </c>
      <c r="C34" s="4"/>
      <c r="D34" s="190">
        <v>39928</v>
      </c>
      <c r="E34" s="4">
        <v>6</v>
      </c>
      <c r="F34" s="190">
        <v>101548</v>
      </c>
      <c r="H34" s="4"/>
    </row>
    <row r="35" spans="1:8" ht="13.5" customHeight="1">
      <c r="A35" s="4" t="s">
        <v>524</v>
      </c>
      <c r="B35" s="190">
        <v>15937</v>
      </c>
      <c r="C35" s="190">
        <v>1676</v>
      </c>
      <c r="D35" s="190">
        <v>18780</v>
      </c>
      <c r="E35" s="4">
        <v>154</v>
      </c>
      <c r="F35" s="190">
        <v>71840</v>
      </c>
      <c r="H35" s="4"/>
    </row>
    <row r="36" spans="1:8" ht="13.5" customHeight="1">
      <c r="A36" s="4" t="s">
        <v>525</v>
      </c>
      <c r="B36" s="190">
        <v>15705</v>
      </c>
      <c r="C36" s="4">
        <v>353</v>
      </c>
      <c r="D36" s="190">
        <v>23064</v>
      </c>
      <c r="E36" s="4">
        <v>173</v>
      </c>
      <c r="F36" s="190">
        <v>79694</v>
      </c>
      <c r="H36" s="4"/>
    </row>
    <row r="37" spans="1:8" ht="13.5" customHeight="1">
      <c r="A37" s="4" t="s">
        <v>185</v>
      </c>
      <c r="B37" s="4">
        <v>574</v>
      </c>
      <c r="C37" s="4"/>
      <c r="D37" s="4">
        <v>115</v>
      </c>
      <c r="E37" s="4">
        <v>25</v>
      </c>
      <c r="F37" s="190">
        <v>1206</v>
      </c>
      <c r="H37" s="4"/>
    </row>
    <row r="38" spans="1:8" ht="13.5" customHeight="1">
      <c r="A38" s="4" t="s">
        <v>528</v>
      </c>
      <c r="B38" s="190">
        <v>2566</v>
      </c>
      <c r="C38" s="4">
        <v>15</v>
      </c>
      <c r="D38" s="4">
        <v>192</v>
      </c>
      <c r="E38" s="4"/>
      <c r="F38" s="190">
        <v>1455</v>
      </c>
      <c r="H38" s="4"/>
    </row>
    <row r="39" spans="1:8" ht="13.5" customHeight="1">
      <c r="A39" s="4" t="s">
        <v>529</v>
      </c>
      <c r="B39" s="4">
        <v>451</v>
      </c>
      <c r="C39" s="4"/>
      <c r="D39" s="4">
        <v>252</v>
      </c>
      <c r="E39" s="4"/>
      <c r="F39" s="190">
        <v>3829</v>
      </c>
      <c r="H39" s="4"/>
    </row>
    <row r="40" spans="1:8" ht="13.5" customHeight="1">
      <c r="A40" s="4" t="s">
        <v>443</v>
      </c>
      <c r="B40" s="190">
        <v>9906</v>
      </c>
      <c r="C40" s="4">
        <v>499</v>
      </c>
      <c r="D40" s="190">
        <v>10176</v>
      </c>
      <c r="E40" s="190">
        <v>10176</v>
      </c>
      <c r="F40" s="190">
        <v>63940</v>
      </c>
      <c r="H40" s="4"/>
    </row>
    <row r="41" spans="1:8" ht="13.5" customHeight="1">
      <c r="A41" s="4" t="s">
        <v>563</v>
      </c>
      <c r="B41" s="190">
        <v>31815</v>
      </c>
      <c r="C41" s="4"/>
      <c r="D41" s="190">
        <v>56073</v>
      </c>
      <c r="E41" s="4"/>
      <c r="F41" s="190">
        <v>186611</v>
      </c>
      <c r="H41" s="4"/>
    </row>
    <row r="42" spans="1:8" ht="13.5" customHeight="1">
      <c r="A42" s="4" t="s">
        <v>445</v>
      </c>
      <c r="B42" s="190">
        <v>7182</v>
      </c>
      <c r="C42" s="4">
        <v>982</v>
      </c>
      <c r="D42" s="190">
        <v>27966</v>
      </c>
      <c r="E42" s="190">
        <v>3783</v>
      </c>
      <c r="F42" s="190">
        <v>197093</v>
      </c>
      <c r="H42" s="4"/>
    </row>
    <row r="43" spans="1:8" ht="13.5" customHeight="1">
      <c r="A43" s="4" t="s">
        <v>446</v>
      </c>
      <c r="B43" s="190">
        <v>29344</v>
      </c>
      <c r="C43" s="4"/>
      <c r="D43" s="190">
        <v>48863</v>
      </c>
      <c r="E43" s="190">
        <v>5181</v>
      </c>
      <c r="F43" s="190">
        <v>322867</v>
      </c>
      <c r="H43" s="4"/>
    </row>
    <row r="44" spans="1:8" ht="13.5" customHeight="1">
      <c r="A44" s="4" t="s">
        <v>448</v>
      </c>
      <c r="B44" s="190">
        <v>9011</v>
      </c>
      <c r="C44" s="4"/>
      <c r="D44" s="190">
        <v>28885</v>
      </c>
      <c r="E44" s="190">
        <v>1289</v>
      </c>
      <c r="F44" s="190">
        <v>161907</v>
      </c>
      <c r="H44" s="4"/>
    </row>
    <row r="45" spans="1:8" ht="13.5" customHeight="1">
      <c r="A45" s="4" t="s">
        <v>533</v>
      </c>
      <c r="B45" s="190">
        <v>4411</v>
      </c>
      <c r="C45" s="4"/>
      <c r="D45" s="190">
        <v>4210</v>
      </c>
      <c r="E45" s="4">
        <v>113</v>
      </c>
      <c r="F45" s="190">
        <v>28509</v>
      </c>
      <c r="H45" s="4"/>
    </row>
    <row r="46" spans="1:8" ht="13.5" customHeight="1">
      <c r="A46" s="4" t="s">
        <v>536</v>
      </c>
      <c r="B46" s="190">
        <v>4639</v>
      </c>
      <c r="C46" s="4">
        <v>127</v>
      </c>
      <c r="D46" s="190">
        <v>8505</v>
      </c>
      <c r="E46" s="4">
        <v>333</v>
      </c>
      <c r="F46" s="190">
        <v>24227</v>
      </c>
      <c r="H46" s="4"/>
    </row>
    <row r="47" spans="1:8" ht="13.5" customHeight="1">
      <c r="A47" s="4" t="s">
        <v>450</v>
      </c>
      <c r="B47" s="190">
        <v>3974</v>
      </c>
      <c r="C47" s="4"/>
      <c r="D47" s="190">
        <v>4005</v>
      </c>
      <c r="E47" s="4">
        <v>28</v>
      </c>
      <c r="F47" s="190">
        <v>13829</v>
      </c>
      <c r="H47" s="4"/>
    </row>
    <row r="48" spans="1:8" ht="13.5" customHeight="1">
      <c r="A48" s="4" t="s">
        <v>451</v>
      </c>
      <c r="B48" s="190">
        <v>5424</v>
      </c>
      <c r="C48" s="190">
        <v>4284</v>
      </c>
      <c r="D48" s="190">
        <v>14732</v>
      </c>
      <c r="E48" s="4">
        <v>176</v>
      </c>
      <c r="F48" s="190">
        <v>108661</v>
      </c>
      <c r="H48" s="4"/>
    </row>
    <row r="49" spans="1:8" ht="13.5" customHeight="1">
      <c r="A49" s="4" t="s">
        <v>216</v>
      </c>
      <c r="B49" s="190">
        <v>46327</v>
      </c>
      <c r="C49" s="4"/>
      <c r="D49" s="190">
        <v>20014</v>
      </c>
      <c r="E49" s="4"/>
      <c r="F49" s="190">
        <v>107636</v>
      </c>
      <c r="H49" s="4"/>
    </row>
    <row r="50" spans="1:8" ht="13.5" customHeight="1">
      <c r="A50" s="4" t="s">
        <v>538</v>
      </c>
      <c r="B50" s="4">
        <v>595</v>
      </c>
      <c r="C50" s="4"/>
      <c r="D50" s="4"/>
      <c r="E50" s="4"/>
      <c r="F50" s="4">
        <v>9</v>
      </c>
      <c r="H50" s="4"/>
    </row>
    <row r="51" spans="1:8" ht="13.5" customHeight="1">
      <c r="A51" s="4" t="s">
        <v>454</v>
      </c>
      <c r="B51" s="190">
        <v>46489</v>
      </c>
      <c r="C51" s="4"/>
      <c r="D51" s="190">
        <v>56779</v>
      </c>
      <c r="E51" s="190">
        <v>8136</v>
      </c>
      <c r="F51" s="190">
        <v>192350</v>
      </c>
      <c r="H51" s="4"/>
    </row>
    <row r="52" spans="1:8" ht="13.5" customHeight="1">
      <c r="A52" s="4" t="s">
        <v>455</v>
      </c>
      <c r="B52" s="190">
        <v>17459</v>
      </c>
      <c r="C52" s="190">
        <v>1251</v>
      </c>
      <c r="D52" s="190">
        <v>35502</v>
      </c>
      <c r="E52" s="190">
        <v>1206</v>
      </c>
      <c r="F52" s="190">
        <v>176494</v>
      </c>
      <c r="H52" s="4"/>
    </row>
    <row r="53" spans="1:8" ht="13.5" customHeight="1">
      <c r="A53" s="4" t="s">
        <v>539</v>
      </c>
      <c r="B53" s="190">
        <v>1083</v>
      </c>
      <c r="C53" s="4">
        <v>4</v>
      </c>
      <c r="D53" s="4">
        <v>69</v>
      </c>
      <c r="E53" s="4"/>
      <c r="F53" s="190">
        <v>5007</v>
      </c>
      <c r="H53" s="4"/>
    </row>
    <row r="54" spans="1:8" ht="13.5" customHeight="1">
      <c r="A54" s="4" t="s">
        <v>456</v>
      </c>
      <c r="B54" s="190">
        <v>10320</v>
      </c>
      <c r="C54" s="190">
        <v>1321</v>
      </c>
      <c r="D54" s="190">
        <v>35172</v>
      </c>
      <c r="E54" s="190">
        <v>1200</v>
      </c>
      <c r="F54" s="190">
        <v>134584</v>
      </c>
      <c r="H54" s="4"/>
    </row>
    <row r="55" spans="1:8" ht="12.95" customHeight="1">
      <c r="A55" s="4" t="s">
        <v>541</v>
      </c>
      <c r="B55" s="190">
        <v>2909</v>
      </c>
      <c r="C55" s="4">
        <v>102</v>
      </c>
      <c r="D55" s="4">
        <v>632</v>
      </c>
      <c r="E55" s="4">
        <v>4</v>
      </c>
      <c r="F55" s="190">
        <v>10945</v>
      </c>
      <c r="H55" s="4"/>
    </row>
    <row r="56" spans="1:8" ht="12.95" customHeight="1">
      <c r="A56" s="26"/>
      <c r="B56" s="26"/>
      <c r="C56" s="26"/>
      <c r="D56" s="26"/>
      <c r="E56" s="26"/>
      <c r="F56" s="44"/>
      <c r="H56" s="4"/>
    </row>
    <row r="57" spans="1:8" ht="12.95" customHeight="1">
      <c r="A57" s="43"/>
      <c r="B57" s="135"/>
      <c r="C57" s="135"/>
      <c r="D57" s="135"/>
      <c r="E57" s="135"/>
      <c r="F57" s="44"/>
      <c r="H57" s="4"/>
    </row>
    <row r="58" spans="1:8" ht="12.95" customHeight="1">
      <c r="A58" s="43"/>
      <c r="B58" s="135"/>
      <c r="C58" s="135"/>
      <c r="D58" s="135"/>
      <c r="E58" s="135"/>
      <c r="F58" s="44"/>
      <c r="H58" s="4"/>
    </row>
    <row r="59" spans="1:8" ht="12.95" customHeight="1">
      <c r="A59" s="43"/>
      <c r="B59" s="135"/>
      <c r="C59" s="135"/>
      <c r="D59" s="135"/>
      <c r="E59" s="135"/>
      <c r="F59" s="44"/>
      <c r="H59" s="4"/>
    </row>
    <row r="60" spans="1:8" ht="12.95" customHeight="1">
      <c r="A60" s="43"/>
      <c r="B60" s="135"/>
      <c r="C60" s="135"/>
      <c r="D60" s="135"/>
      <c r="E60" s="135"/>
      <c r="F60" s="44"/>
      <c r="H60" s="4"/>
    </row>
    <row r="61" spans="1:8" ht="12.95" customHeight="1">
      <c r="A61" s="43"/>
      <c r="B61" s="135"/>
      <c r="C61" s="135"/>
      <c r="D61" s="135"/>
      <c r="E61" s="135"/>
      <c r="F61" s="44"/>
      <c r="H61" s="4"/>
    </row>
    <row r="62" spans="1:8" ht="12.95" customHeight="1">
      <c r="A62" s="43"/>
      <c r="B62" s="135"/>
      <c r="C62" s="135"/>
      <c r="D62" s="135"/>
      <c r="E62" s="135"/>
      <c r="F62" s="44"/>
      <c r="H62" s="4"/>
    </row>
    <row r="63" spans="1:8" ht="12.95" customHeight="1">
      <c r="A63" s="43"/>
      <c r="B63" s="135"/>
      <c r="C63" s="135"/>
      <c r="D63" s="135"/>
      <c r="E63" s="135"/>
      <c r="F63" s="44"/>
      <c r="H63" s="4"/>
    </row>
    <row r="64" spans="1:8" ht="12.95" customHeight="1">
      <c r="A64" s="43"/>
      <c r="B64" s="135"/>
      <c r="C64" s="135"/>
      <c r="D64" s="135"/>
      <c r="E64" s="135"/>
      <c r="F64" s="44"/>
      <c r="H64" s="4"/>
    </row>
    <row r="65" spans="1:8" ht="12.75" customHeight="1">
      <c r="A65" s="43"/>
      <c r="B65" s="135"/>
      <c r="C65" s="135"/>
      <c r="D65" s="135"/>
      <c r="E65" s="135"/>
      <c r="F65" s="44"/>
      <c r="H65" s="4"/>
    </row>
    <row r="66" spans="1:8" ht="12.75" customHeight="1">
      <c r="A66" s="43"/>
      <c r="B66" s="135"/>
      <c r="C66" s="135"/>
      <c r="D66" s="135"/>
      <c r="E66" s="135"/>
      <c r="F66" s="44"/>
      <c r="H66" s="4"/>
    </row>
    <row r="67" spans="1:8" ht="12.75" customHeight="1">
      <c r="A67" s="43"/>
      <c r="B67" s="135"/>
      <c r="C67" s="135"/>
      <c r="D67" s="135"/>
      <c r="E67" s="135"/>
      <c r="F67" s="44"/>
      <c r="H67" s="4"/>
    </row>
    <row r="68" spans="1:8" ht="12.75" customHeight="1">
      <c r="A68" s="43"/>
      <c r="B68" s="135"/>
      <c r="C68" s="135"/>
      <c r="D68" s="135"/>
      <c r="E68" s="135"/>
      <c r="F68" s="44"/>
      <c r="H68" s="4"/>
    </row>
    <row r="69" spans="1:8" ht="12.75" customHeight="1">
      <c r="A69" s="43"/>
      <c r="B69" s="135"/>
      <c r="C69" s="135"/>
      <c r="D69" s="135"/>
      <c r="E69" s="135"/>
      <c r="F69" s="44"/>
      <c r="H69" s="4"/>
    </row>
    <row r="70" spans="1:8" ht="12.75" customHeight="1">
      <c r="A70" s="43"/>
      <c r="B70" s="135"/>
      <c r="C70" s="135"/>
      <c r="D70" s="135"/>
      <c r="E70" s="135"/>
      <c r="F70" s="44"/>
      <c r="H70" s="4"/>
    </row>
    <row r="71" spans="1:8" ht="12.75" customHeight="1">
      <c r="A71" s="43"/>
      <c r="B71" s="135"/>
      <c r="C71" s="135"/>
      <c r="D71" s="135"/>
      <c r="E71" s="135"/>
      <c r="F71" s="44"/>
      <c r="H71" s="4"/>
    </row>
    <row r="72" spans="1:8" ht="12.75" customHeight="1">
      <c r="A72" s="43"/>
      <c r="B72" s="135"/>
      <c r="C72" s="135"/>
      <c r="D72" s="135"/>
      <c r="E72" s="135"/>
      <c r="F72" s="44"/>
      <c r="H72" s="4"/>
    </row>
    <row r="73" spans="1:8" ht="12.75" customHeight="1">
      <c r="A73" s="43"/>
      <c r="B73" s="135"/>
      <c r="C73" s="135"/>
      <c r="D73" s="135"/>
      <c r="E73" s="135"/>
      <c r="F73" s="44"/>
      <c r="H73" s="4"/>
    </row>
    <row r="74" spans="1:8" ht="12.75" customHeight="1">
      <c r="A74" s="43"/>
      <c r="B74" s="135"/>
      <c r="C74" s="135"/>
      <c r="D74" s="135"/>
      <c r="E74" s="135"/>
      <c r="F74" s="44"/>
      <c r="H74" s="4"/>
    </row>
    <row r="75" spans="1:8" ht="12.75" customHeight="1">
      <c r="A75" s="43"/>
      <c r="B75" s="135"/>
      <c r="C75" s="135"/>
      <c r="D75" s="135"/>
      <c r="E75" s="135"/>
      <c r="F75" s="44"/>
      <c r="H75" s="4"/>
    </row>
    <row r="76" spans="1:8" ht="12.75" customHeight="1">
      <c r="A76" s="43"/>
      <c r="B76" s="135"/>
      <c r="C76" s="135"/>
      <c r="D76" s="135"/>
      <c r="E76" s="135"/>
      <c r="F76" s="44"/>
      <c r="H76" s="4"/>
    </row>
    <row r="77" spans="1:8" ht="12.75" customHeight="1">
      <c r="A77" s="43"/>
      <c r="B77" s="135"/>
      <c r="C77" s="135"/>
      <c r="D77" s="135"/>
      <c r="E77" s="135"/>
      <c r="F77" s="44"/>
      <c r="H77" s="4"/>
    </row>
    <row r="78" spans="1:8" ht="12.75" customHeight="1">
      <c r="A78" s="43"/>
      <c r="B78" s="135"/>
      <c r="C78" s="135"/>
      <c r="D78" s="135"/>
      <c r="E78" s="135"/>
      <c r="F78" s="44"/>
      <c r="H78" s="4"/>
    </row>
    <row r="79" spans="1:8" ht="12.75" customHeight="1">
      <c r="A79" s="43"/>
      <c r="B79" s="135"/>
      <c r="C79" s="135"/>
      <c r="D79" s="135"/>
      <c r="E79" s="135"/>
      <c r="F79" s="44"/>
      <c r="H79" s="4"/>
    </row>
    <row r="80" spans="1:8" ht="12.75" customHeight="1">
      <c r="A80" s="43"/>
      <c r="B80" s="135"/>
      <c r="C80" s="135"/>
      <c r="D80" s="135"/>
      <c r="E80" s="135"/>
      <c r="F80" s="44"/>
      <c r="H80" s="4"/>
    </row>
    <row r="81" spans="1:8" ht="12.75" customHeight="1">
      <c r="A81" s="43"/>
      <c r="B81" s="135"/>
      <c r="C81" s="135"/>
      <c r="D81" s="135"/>
      <c r="E81" s="135"/>
      <c r="F81" s="44"/>
      <c r="H81" s="4"/>
    </row>
    <row r="82" spans="1:8" ht="12.75" customHeight="1">
      <c r="A82" s="43"/>
      <c r="B82" s="135"/>
      <c r="C82" s="135"/>
      <c r="D82" s="135"/>
      <c r="E82" s="135"/>
      <c r="F82" s="44"/>
      <c r="H82" s="4"/>
    </row>
    <row r="83" spans="1:8" ht="12.75" customHeight="1">
      <c r="A83" s="43"/>
      <c r="B83" s="135"/>
      <c r="C83" s="135"/>
      <c r="D83" s="135"/>
      <c r="E83" s="135"/>
      <c r="F83" s="44"/>
      <c r="H83" s="4"/>
    </row>
    <row r="84" spans="1:8" ht="12.75" customHeight="1">
      <c r="A84" s="43"/>
      <c r="B84" s="135"/>
      <c r="C84" s="135"/>
      <c r="D84" s="135"/>
      <c r="E84" s="135"/>
      <c r="F84" s="44"/>
      <c r="H84" s="4"/>
    </row>
    <row r="85" spans="1:8" ht="12.75" customHeight="1">
      <c r="A85" s="43"/>
      <c r="B85" s="135"/>
      <c r="C85" s="135"/>
      <c r="D85" s="135"/>
      <c r="E85" s="135"/>
      <c r="F85" s="44"/>
      <c r="H85" s="4"/>
    </row>
    <row r="86" spans="1:8" ht="12.75" customHeight="1">
      <c r="A86" s="43"/>
      <c r="B86" s="135"/>
      <c r="C86" s="135"/>
      <c r="D86" s="135"/>
      <c r="E86" s="135"/>
      <c r="F86" s="44"/>
      <c r="H86" s="4"/>
    </row>
    <row r="87" spans="1:8" ht="12.75" customHeight="1">
      <c r="A87" s="43"/>
      <c r="B87" s="135"/>
      <c r="C87" s="135"/>
      <c r="D87" s="135"/>
      <c r="E87" s="135"/>
      <c r="F87" s="44"/>
      <c r="H87" s="4"/>
    </row>
    <row r="88" spans="1:8" ht="12.75" customHeight="1">
      <c r="A88" s="43"/>
      <c r="B88" s="135"/>
      <c r="C88" s="135"/>
      <c r="D88" s="135"/>
      <c r="E88" s="135"/>
      <c r="F88" s="44"/>
      <c r="H88" s="4"/>
    </row>
    <row r="89" spans="1:8" ht="12.75" customHeight="1">
      <c r="A89" s="43"/>
      <c r="B89" s="135"/>
      <c r="C89" s="135"/>
      <c r="D89" s="135"/>
      <c r="E89" s="135"/>
      <c r="F89" s="44"/>
      <c r="H89" s="4"/>
    </row>
    <row r="90" spans="1:8" ht="12.75" customHeight="1">
      <c r="A90" s="43"/>
      <c r="B90" s="135"/>
      <c r="C90" s="135"/>
      <c r="D90" s="135"/>
      <c r="E90" s="135"/>
      <c r="F90" s="44"/>
      <c r="H90" s="4"/>
    </row>
    <row r="91" spans="1:8" ht="12.75" customHeight="1">
      <c r="A91" s="43"/>
      <c r="B91" s="135"/>
      <c r="C91" s="135"/>
      <c r="D91" s="135"/>
      <c r="E91" s="135"/>
      <c r="F91" s="44"/>
      <c r="H91" s="4"/>
    </row>
    <row r="92" spans="1:8" ht="12.75" customHeight="1">
      <c r="A92" s="43"/>
      <c r="B92" s="135"/>
      <c r="C92" s="135"/>
      <c r="D92" s="135"/>
      <c r="E92" s="135"/>
      <c r="F92" s="44"/>
      <c r="H92" s="4"/>
    </row>
    <row r="93" spans="1:8" ht="12.75" customHeight="1">
      <c r="A93" s="43"/>
      <c r="B93" s="135"/>
      <c r="C93" s="135"/>
      <c r="D93" s="135"/>
      <c r="E93" s="135"/>
      <c r="F93" s="44"/>
      <c r="H93" s="4"/>
    </row>
    <row r="94" spans="1:8" ht="12.75" customHeight="1">
      <c r="A94" s="43"/>
      <c r="B94" s="135"/>
      <c r="C94" s="135"/>
      <c r="D94" s="135"/>
      <c r="E94" s="135"/>
      <c r="F94" s="44"/>
      <c r="H94" s="4"/>
    </row>
    <row r="95" spans="1:8" ht="12.75" customHeight="1">
      <c r="A95" s="43"/>
      <c r="B95" s="135"/>
      <c r="C95" s="135"/>
      <c r="D95" s="135"/>
      <c r="E95" s="135"/>
      <c r="F95" s="44"/>
      <c r="H95" s="4"/>
    </row>
    <row r="96" spans="1:8" ht="12.75" customHeight="1">
      <c r="A96" s="43"/>
      <c r="B96" s="135"/>
      <c r="C96" s="135"/>
      <c r="D96" s="135"/>
      <c r="E96" s="135"/>
      <c r="F96" s="44"/>
      <c r="H96" s="4"/>
    </row>
    <row r="97" spans="1:8" ht="12.75" customHeight="1">
      <c r="A97" s="43"/>
      <c r="B97" s="135"/>
      <c r="C97" s="135"/>
      <c r="D97" s="135"/>
      <c r="E97" s="135"/>
      <c r="F97" s="44"/>
      <c r="H97" s="4"/>
    </row>
    <row r="98" spans="1:8" ht="12.75" customHeight="1">
      <c r="A98" s="43"/>
      <c r="B98" s="135"/>
      <c r="C98" s="135"/>
      <c r="D98" s="135"/>
      <c r="E98" s="135"/>
      <c r="F98" s="44"/>
      <c r="H98" s="4"/>
    </row>
    <row r="99" spans="1:8" ht="12.75" customHeight="1">
      <c r="A99" s="43"/>
      <c r="B99" s="135"/>
      <c r="C99" s="135"/>
      <c r="D99" s="135"/>
      <c r="E99" s="135"/>
      <c r="F99" s="44"/>
      <c r="H99" s="4"/>
    </row>
    <row r="100" spans="1:8" ht="12.75" customHeight="1">
      <c r="A100" s="26"/>
      <c r="B100" s="430"/>
      <c r="C100" s="26"/>
      <c r="D100" s="26"/>
      <c r="E100" s="26"/>
      <c r="H100" s="4"/>
    </row>
    <row r="101" spans="1:8" ht="12.75" customHeight="1">
      <c r="A101" s="28"/>
      <c r="B101" s="41"/>
      <c r="C101" s="41"/>
      <c r="D101" s="41"/>
      <c r="E101" s="41"/>
      <c r="F101" s="41"/>
      <c r="H101" s="4"/>
    </row>
    <row r="102" spans="1:8" ht="12.75" customHeight="1">
      <c r="A102" s="28"/>
      <c r="B102" s="41"/>
      <c r="C102" s="41"/>
      <c r="D102" s="41"/>
      <c r="E102" s="41"/>
      <c r="F102" s="41"/>
      <c r="H102" s="4"/>
    </row>
    <row r="103" spans="1:8" ht="12.75" customHeight="1">
      <c r="A103" s="28"/>
      <c r="B103" s="41"/>
      <c r="C103" s="41"/>
      <c r="D103" s="41"/>
      <c r="E103" s="41"/>
      <c r="F103" s="41"/>
    </row>
    <row r="104" spans="1:8" ht="12.75" customHeight="1"/>
    <row r="105" spans="1:8" ht="12.75" customHeight="1"/>
    <row r="106" spans="1:8" ht="12.75" customHeight="1"/>
    <row r="107" spans="1:8" ht="12.75" customHeight="1"/>
    <row r="108" spans="1:8" ht="12.75" customHeight="1"/>
    <row r="109" spans="1:8" ht="12.75" customHeight="1"/>
    <row r="110" spans="1:8" ht="12.75" customHeight="1"/>
    <row r="111" spans="1:8" ht="12.75" customHeight="1"/>
    <row r="112" spans="1:8"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sheetData>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2011/12&amp;C&amp;9&amp;P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P140"/>
  <sheetViews>
    <sheetView zoomScaleNormal="100" workbookViewId="0">
      <pane ySplit="3" topLeftCell="A6" activePane="bottomLeft" state="frozen"/>
      <selection activeCell="B24" sqref="B24"/>
      <selection pane="bottomLeft" activeCell="H23" sqref="H23"/>
    </sheetView>
  </sheetViews>
  <sheetFormatPr defaultColWidth="8.85546875" defaultRowHeight="12.75"/>
  <cols>
    <col min="1" max="1" width="18.140625" customWidth="1"/>
    <col min="2" max="3" width="13.7109375" customWidth="1"/>
    <col min="4" max="4" width="12.42578125" customWidth="1"/>
    <col min="5" max="5" width="12.28515625" customWidth="1"/>
    <col min="6" max="6" width="12.85546875" customWidth="1"/>
    <col min="7" max="7" width="8.85546875" customWidth="1"/>
    <col min="8" max="8" width="8.85546875" style="185" customWidth="1"/>
    <col min="9" max="9" width="8.85546875" customWidth="1"/>
    <col min="10" max="10" width="18.7109375" bestFit="1" customWidth="1"/>
    <col min="11" max="11" width="7.42578125" bestFit="1" customWidth="1"/>
    <col min="12" max="12" width="9.7109375" bestFit="1" customWidth="1"/>
    <col min="13" max="13" width="9.85546875" bestFit="1" customWidth="1"/>
    <col min="14" max="14" width="16.140625" bestFit="1" customWidth="1"/>
    <col min="15" max="15" width="6.28515625" bestFit="1" customWidth="1"/>
  </cols>
  <sheetData>
    <row r="1" spans="1:16" ht="15">
      <c r="A1" s="39" t="s">
        <v>612</v>
      </c>
    </row>
    <row r="2" spans="1:16" ht="12.6" customHeight="1"/>
    <row r="3" spans="1:16" s="70" customFormat="1" ht="24" customHeight="1">
      <c r="A3" s="11"/>
      <c r="B3" s="372" t="s">
        <v>51</v>
      </c>
      <c r="C3" s="372" t="s">
        <v>52</v>
      </c>
      <c r="D3" s="372" t="s">
        <v>53</v>
      </c>
      <c r="E3" s="482" t="s">
        <v>564</v>
      </c>
      <c r="F3" s="372" t="s">
        <v>54</v>
      </c>
      <c r="H3" s="14"/>
      <c r="I3" s="10"/>
      <c r="J3" s="436"/>
      <c r="K3" s="436"/>
      <c r="L3" s="436"/>
      <c r="M3" s="436"/>
      <c r="N3" s="436"/>
      <c r="O3" s="436"/>
      <c r="P3" s="599"/>
    </row>
    <row r="4" spans="1:16" s="70" customFormat="1" ht="13.5" customHeight="1">
      <c r="A4" s="611" t="s">
        <v>572</v>
      </c>
      <c r="B4" s="4"/>
      <c r="C4" s="4"/>
      <c r="D4" s="4"/>
      <c r="E4" s="4">
        <v>111</v>
      </c>
      <c r="F4" s="4">
        <v>238</v>
      </c>
      <c r="G4" s="342"/>
    </row>
    <row r="5" spans="1:16" s="70" customFormat="1" ht="13.5" customHeight="1">
      <c r="A5" s="611" t="s">
        <v>333</v>
      </c>
      <c r="B5" s="4"/>
      <c r="C5" s="4"/>
      <c r="D5" s="4"/>
      <c r="E5" s="4"/>
      <c r="F5" s="4">
        <v>866</v>
      </c>
      <c r="G5" s="342"/>
    </row>
    <row r="6" spans="1:16" s="70" customFormat="1" ht="13.5" customHeight="1">
      <c r="A6" s="611" t="s">
        <v>423</v>
      </c>
      <c r="B6" s="4"/>
      <c r="C6" s="190">
        <v>1345</v>
      </c>
      <c r="D6" s="4"/>
      <c r="E6" s="190">
        <v>1038</v>
      </c>
      <c r="F6" s="4"/>
      <c r="G6" s="342"/>
    </row>
    <row r="7" spans="1:16" s="70" customFormat="1" ht="13.5" customHeight="1">
      <c r="A7" s="611" t="s">
        <v>424</v>
      </c>
      <c r="B7" s="4"/>
      <c r="C7" s="4">
        <v>200</v>
      </c>
      <c r="D7" s="4"/>
      <c r="E7" s="4">
        <v>205</v>
      </c>
      <c r="F7" s="190">
        <v>2931</v>
      </c>
      <c r="G7" s="342"/>
    </row>
    <row r="8" spans="1:16" s="70" customFormat="1" ht="13.5" customHeight="1">
      <c r="A8" s="611" t="s">
        <v>487</v>
      </c>
      <c r="B8" s="4"/>
      <c r="C8" s="4"/>
      <c r="D8" s="4"/>
      <c r="E8" s="4"/>
      <c r="F8" s="4"/>
      <c r="G8" s="342"/>
    </row>
    <row r="9" spans="1:16" s="70" customFormat="1" ht="13.5" customHeight="1">
      <c r="A9" s="611" t="s">
        <v>426</v>
      </c>
      <c r="B9" s="4"/>
      <c r="C9" s="4"/>
      <c r="D9" s="4"/>
      <c r="E9" s="4">
        <v>811</v>
      </c>
      <c r="F9" s="190">
        <v>1487</v>
      </c>
      <c r="G9" s="342"/>
    </row>
    <row r="10" spans="1:16" s="70" customFormat="1" ht="13.5" customHeight="1">
      <c r="A10" s="611" t="s">
        <v>488</v>
      </c>
      <c r="B10" s="4"/>
      <c r="C10" s="4"/>
      <c r="D10" s="4"/>
      <c r="E10" s="4"/>
      <c r="F10" s="4">
        <v>480</v>
      </c>
      <c r="G10" s="342"/>
    </row>
    <row r="11" spans="1:16" s="70" customFormat="1" ht="13.5" customHeight="1">
      <c r="A11" s="611" t="s">
        <v>489</v>
      </c>
      <c r="B11" s="4"/>
      <c r="C11" s="4">
        <v>194</v>
      </c>
      <c r="D11" s="4"/>
      <c r="E11" s="4">
        <v>420</v>
      </c>
      <c r="F11" s="4"/>
      <c r="G11" s="342"/>
    </row>
    <row r="12" spans="1:16" s="70" customFormat="1" ht="13.5" customHeight="1">
      <c r="A12" s="611" t="s">
        <v>492</v>
      </c>
      <c r="B12" s="4"/>
      <c r="C12" s="4"/>
      <c r="D12" s="4"/>
      <c r="E12" s="4"/>
      <c r="F12" s="4">
        <v>29</v>
      </c>
      <c r="G12" s="342"/>
    </row>
    <row r="13" spans="1:16" s="70" customFormat="1" ht="13.5" customHeight="1">
      <c r="A13" s="611" t="s">
        <v>429</v>
      </c>
      <c r="B13" s="4">
        <v>503</v>
      </c>
      <c r="C13" s="4">
        <v>392</v>
      </c>
      <c r="D13" s="4"/>
      <c r="E13" s="190">
        <v>2191</v>
      </c>
      <c r="F13" s="190">
        <v>14674</v>
      </c>
      <c r="G13" s="342"/>
    </row>
    <row r="14" spans="1:16" s="70" customFormat="1" ht="13.5" customHeight="1">
      <c r="A14" s="611" t="s">
        <v>493</v>
      </c>
      <c r="B14" s="4"/>
      <c r="C14" s="4"/>
      <c r="D14" s="4"/>
      <c r="E14" s="4"/>
      <c r="F14" s="4"/>
      <c r="G14" s="342"/>
    </row>
    <row r="15" spans="1:16" s="70" customFormat="1" ht="13.5" customHeight="1">
      <c r="A15" s="611" t="s">
        <v>431</v>
      </c>
      <c r="B15" s="4"/>
      <c r="C15" s="4">
        <v>737</v>
      </c>
      <c r="D15" s="4"/>
      <c r="E15" s="4"/>
      <c r="F15" s="4"/>
      <c r="G15" s="342"/>
    </row>
    <row r="16" spans="1:16" s="70" customFormat="1" ht="13.5" customHeight="1">
      <c r="A16" s="611" t="s">
        <v>184</v>
      </c>
      <c r="B16" s="4"/>
      <c r="C16" s="4"/>
      <c r="D16" s="4"/>
      <c r="E16" s="4"/>
      <c r="F16" s="4"/>
      <c r="G16" s="342"/>
    </row>
    <row r="17" spans="1:7" s="70" customFormat="1" ht="13.5" customHeight="1">
      <c r="A17" s="611" t="s">
        <v>498</v>
      </c>
      <c r="B17" s="4"/>
      <c r="C17" s="4"/>
      <c r="D17" s="4"/>
      <c r="E17" s="4"/>
      <c r="F17" s="4"/>
      <c r="G17" s="342"/>
    </row>
    <row r="18" spans="1:7" s="70" customFormat="1" ht="13.5" customHeight="1">
      <c r="A18" s="611" t="s">
        <v>500</v>
      </c>
      <c r="B18" s="4"/>
      <c r="C18" s="4"/>
      <c r="D18" s="4"/>
      <c r="E18" s="4"/>
      <c r="F18" s="4"/>
      <c r="G18" s="342"/>
    </row>
    <row r="19" spans="1:7" s="70" customFormat="1" ht="13.5" customHeight="1">
      <c r="A19" s="611" t="s">
        <v>434</v>
      </c>
      <c r="B19" s="4"/>
      <c r="C19" s="190">
        <v>2852</v>
      </c>
      <c r="D19" s="4"/>
      <c r="E19" s="4">
        <v>521</v>
      </c>
      <c r="F19" s="4"/>
      <c r="G19" s="342"/>
    </row>
    <row r="20" spans="1:7" s="70" customFormat="1" ht="13.5" customHeight="1">
      <c r="A20" s="611" t="s">
        <v>435</v>
      </c>
      <c r="B20" s="4"/>
      <c r="C20" s="4"/>
      <c r="D20" s="4"/>
      <c r="E20" s="4"/>
      <c r="F20" s="4"/>
      <c r="G20" s="342"/>
    </row>
    <row r="21" spans="1:7" s="70" customFormat="1" ht="13.5" customHeight="1">
      <c r="A21" s="611" t="s">
        <v>436</v>
      </c>
      <c r="B21" s="4"/>
      <c r="C21" s="4"/>
      <c r="D21" s="4"/>
      <c r="E21" s="190">
        <v>2374</v>
      </c>
      <c r="F21" s="4">
        <v>505</v>
      </c>
      <c r="G21" s="342"/>
    </row>
    <row r="22" spans="1:7" s="70" customFormat="1" ht="13.5" customHeight="1">
      <c r="A22" s="611" t="s">
        <v>208</v>
      </c>
      <c r="B22" s="4"/>
      <c r="C22" s="190">
        <v>3495</v>
      </c>
      <c r="D22" s="4"/>
      <c r="E22" s="190">
        <v>1429</v>
      </c>
      <c r="F22" s="4"/>
      <c r="G22" s="342"/>
    </row>
    <row r="23" spans="1:7" s="70" customFormat="1" ht="13.5" customHeight="1">
      <c r="A23" s="611" t="s">
        <v>437</v>
      </c>
      <c r="B23" s="4"/>
      <c r="C23" s="4"/>
      <c r="D23" s="4"/>
      <c r="E23" s="4"/>
      <c r="F23" s="4">
        <v>144</v>
      </c>
      <c r="G23" s="342"/>
    </row>
    <row r="24" spans="1:7" s="70" customFormat="1" ht="13.5" customHeight="1">
      <c r="A24" s="611" t="s">
        <v>334</v>
      </c>
      <c r="B24" s="4"/>
      <c r="C24" s="4"/>
      <c r="D24" s="4"/>
      <c r="E24" s="4"/>
      <c r="F24" s="4"/>
      <c r="G24" s="342"/>
    </row>
    <row r="25" spans="1:7" s="70" customFormat="1" ht="13.5" customHeight="1">
      <c r="A25" s="611" t="s">
        <v>335</v>
      </c>
      <c r="B25" s="190">
        <v>2352</v>
      </c>
      <c r="C25" s="4"/>
      <c r="D25" s="4"/>
      <c r="E25" s="4"/>
      <c r="F25" s="190">
        <v>4072</v>
      </c>
      <c r="G25" s="342"/>
    </row>
    <row r="26" spans="1:7" s="70" customFormat="1" ht="13.5" customHeight="1">
      <c r="A26" s="611" t="s">
        <v>209</v>
      </c>
      <c r="B26" s="190">
        <v>1743</v>
      </c>
      <c r="C26" s="4"/>
      <c r="D26" s="4"/>
      <c r="E26" s="4">
        <v>772</v>
      </c>
      <c r="F26" s="4"/>
      <c r="G26" s="342"/>
    </row>
    <row r="27" spans="1:7" s="70" customFormat="1" ht="13.5" customHeight="1">
      <c r="A27" s="611" t="s">
        <v>439</v>
      </c>
      <c r="B27" s="4"/>
      <c r="C27" s="4">
        <v>47</v>
      </c>
      <c r="D27" s="4"/>
      <c r="E27" s="4"/>
      <c r="F27" s="4"/>
      <c r="G27" s="342"/>
    </row>
    <row r="28" spans="1:7" s="70" customFormat="1" ht="13.5" customHeight="1">
      <c r="A28" s="611" t="s">
        <v>336</v>
      </c>
      <c r="B28" s="4"/>
      <c r="C28" s="4">
        <v>663</v>
      </c>
      <c r="D28" s="4">
        <v>250</v>
      </c>
      <c r="E28" s="4">
        <v>175</v>
      </c>
      <c r="F28" s="4">
        <v>21</v>
      </c>
      <c r="G28" s="342"/>
    </row>
    <row r="29" spans="1:7" s="70" customFormat="1" ht="13.5" customHeight="1">
      <c r="A29" s="611" t="s">
        <v>506</v>
      </c>
      <c r="B29" s="4"/>
      <c r="C29" s="4"/>
      <c r="D29" s="4"/>
      <c r="E29" s="4"/>
      <c r="F29" s="4"/>
      <c r="G29" s="342"/>
    </row>
    <row r="30" spans="1:7" s="70" customFormat="1" ht="13.5" customHeight="1">
      <c r="A30" s="611" t="s">
        <v>507</v>
      </c>
      <c r="B30" s="4"/>
      <c r="C30" s="4"/>
      <c r="D30" s="4"/>
      <c r="E30" s="4"/>
      <c r="F30" s="4">
        <v>1</v>
      </c>
      <c r="G30" s="342"/>
    </row>
    <row r="31" spans="1:7" s="70" customFormat="1" ht="13.5" customHeight="1">
      <c r="A31" s="611" t="s">
        <v>520</v>
      </c>
      <c r="B31" s="4"/>
      <c r="C31" s="4">
        <v>152</v>
      </c>
      <c r="D31" s="4"/>
      <c r="E31" s="4">
        <v>468</v>
      </c>
      <c r="F31" s="4"/>
      <c r="G31" s="342"/>
    </row>
    <row r="32" spans="1:7" s="70" customFormat="1" ht="13.5" customHeight="1">
      <c r="A32" s="611" t="s">
        <v>440</v>
      </c>
      <c r="B32" s="4"/>
      <c r="C32" s="4"/>
      <c r="D32" s="4"/>
      <c r="E32" s="4"/>
      <c r="F32" s="4">
        <v>75</v>
      </c>
      <c r="G32" s="342"/>
    </row>
    <row r="33" spans="1:7" s="70" customFormat="1" ht="13.5" customHeight="1">
      <c r="A33" s="611" t="s">
        <v>166</v>
      </c>
      <c r="B33" s="4"/>
      <c r="C33" s="4"/>
      <c r="D33" s="4"/>
      <c r="E33" s="4"/>
      <c r="F33" s="190">
        <v>1200</v>
      </c>
      <c r="G33" s="342"/>
    </row>
    <row r="34" spans="1:7" s="70" customFormat="1" ht="13.5" customHeight="1">
      <c r="A34" s="611" t="s">
        <v>441</v>
      </c>
      <c r="B34" s="4"/>
      <c r="C34" s="190">
        <v>1131</v>
      </c>
      <c r="D34" s="4">
        <v>28</v>
      </c>
      <c r="E34" s="190">
        <v>2789</v>
      </c>
      <c r="F34" s="4">
        <v>600</v>
      </c>
      <c r="G34" s="342"/>
    </row>
    <row r="35" spans="1:7" s="70" customFormat="1" ht="13.5" customHeight="1">
      <c r="A35" s="611" t="s">
        <v>524</v>
      </c>
      <c r="B35" s="4">
        <v>911</v>
      </c>
      <c r="C35" s="4"/>
      <c r="D35" s="4"/>
      <c r="E35" s="4"/>
      <c r="F35" s="4"/>
      <c r="G35" s="342"/>
    </row>
    <row r="36" spans="1:7" s="70" customFormat="1" ht="13.5" customHeight="1">
      <c r="A36" s="611" t="s">
        <v>525</v>
      </c>
      <c r="B36" s="4"/>
      <c r="C36" s="4"/>
      <c r="D36" s="4"/>
      <c r="E36" s="4"/>
      <c r="F36" s="4">
        <v>105</v>
      </c>
      <c r="G36" s="342"/>
    </row>
    <row r="37" spans="1:7" s="70" customFormat="1" ht="13.5" customHeight="1">
      <c r="A37" s="611" t="s">
        <v>185</v>
      </c>
      <c r="B37" s="4"/>
      <c r="C37" s="4">
        <v>319</v>
      </c>
      <c r="D37" s="4"/>
      <c r="E37" s="4"/>
      <c r="F37" s="4"/>
      <c r="G37" s="342"/>
    </row>
    <row r="38" spans="1:7" s="70" customFormat="1" ht="13.5" customHeight="1">
      <c r="A38" s="611" t="s">
        <v>528</v>
      </c>
      <c r="B38" s="4"/>
      <c r="C38" s="4"/>
      <c r="D38" s="4"/>
      <c r="E38" s="4"/>
      <c r="F38" s="4">
        <v>366</v>
      </c>
      <c r="G38" s="342"/>
    </row>
    <row r="39" spans="1:7" s="70" customFormat="1" ht="13.5" customHeight="1">
      <c r="A39" s="611" t="s">
        <v>529</v>
      </c>
      <c r="B39" s="4"/>
      <c r="C39" s="4"/>
      <c r="D39" s="4"/>
      <c r="E39" s="4"/>
      <c r="F39" s="4">
        <v>13</v>
      </c>
      <c r="G39" s="342"/>
    </row>
    <row r="40" spans="1:7" s="70" customFormat="1" ht="13.5" customHeight="1">
      <c r="A40" s="611" t="s">
        <v>443</v>
      </c>
      <c r="B40" s="4">
        <v>199</v>
      </c>
      <c r="C40" s="4"/>
      <c r="D40" s="4"/>
      <c r="E40" s="4"/>
      <c r="F40" s="4"/>
      <c r="G40" s="342"/>
    </row>
    <row r="41" spans="1:7" s="70" customFormat="1" ht="13.5" customHeight="1">
      <c r="A41" s="611" t="s">
        <v>563</v>
      </c>
      <c r="B41" s="4"/>
      <c r="C41" s="4"/>
      <c r="D41" s="4"/>
      <c r="E41" s="190">
        <v>21702</v>
      </c>
      <c r="F41" s="4">
        <v>516</v>
      </c>
      <c r="G41" s="342"/>
    </row>
    <row r="42" spans="1:7" s="70" customFormat="1" ht="13.5" customHeight="1">
      <c r="A42" s="611" t="s">
        <v>445</v>
      </c>
      <c r="B42" s="190">
        <v>3546</v>
      </c>
      <c r="C42" s="190">
        <v>16325</v>
      </c>
      <c r="D42" s="4">
        <v>912</v>
      </c>
      <c r="E42" s="4"/>
      <c r="F42" s="190">
        <v>3484</v>
      </c>
      <c r="G42" s="342"/>
    </row>
    <row r="43" spans="1:7" s="70" customFormat="1" ht="13.5" customHeight="1">
      <c r="A43" s="611" t="s">
        <v>446</v>
      </c>
      <c r="B43" s="4"/>
      <c r="C43" s="4"/>
      <c r="D43" s="4"/>
      <c r="E43" s="4">
        <v>787</v>
      </c>
      <c r="F43" s="4">
        <v>948</v>
      </c>
      <c r="G43" s="342"/>
    </row>
    <row r="44" spans="1:7" s="70" customFormat="1" ht="13.5" customHeight="1">
      <c r="A44" s="611" t="s">
        <v>448</v>
      </c>
      <c r="B44" s="4">
        <v>10</v>
      </c>
      <c r="C44" s="190">
        <v>1296</v>
      </c>
      <c r="D44" s="4"/>
      <c r="E44" s="190">
        <v>1241</v>
      </c>
      <c r="F44" s="4"/>
      <c r="G44" s="342"/>
    </row>
    <row r="45" spans="1:7" s="70" customFormat="1" ht="13.5" customHeight="1">
      <c r="A45" s="611" t="s">
        <v>533</v>
      </c>
      <c r="B45" s="4"/>
      <c r="C45" s="4"/>
      <c r="D45" s="4"/>
      <c r="E45" s="4">
        <v>12</v>
      </c>
      <c r="F45" s="4"/>
      <c r="G45" s="342"/>
    </row>
    <row r="46" spans="1:7" s="70" customFormat="1" ht="13.5" customHeight="1">
      <c r="A46" s="611" t="s">
        <v>536</v>
      </c>
      <c r="B46" s="4"/>
      <c r="C46" s="190">
        <v>3501</v>
      </c>
      <c r="D46" s="4">
        <v>45</v>
      </c>
      <c r="E46" s="190">
        <v>1395</v>
      </c>
      <c r="F46" s="4">
        <v>180</v>
      </c>
      <c r="G46" s="342"/>
    </row>
    <row r="47" spans="1:7" s="70" customFormat="1" ht="13.5" customHeight="1">
      <c r="A47" s="611" t="s">
        <v>450</v>
      </c>
      <c r="B47" s="4"/>
      <c r="C47" s="190">
        <v>1253</v>
      </c>
      <c r="D47" s="4"/>
      <c r="E47" s="190">
        <v>1434</v>
      </c>
      <c r="F47" s="4"/>
      <c r="G47" s="342"/>
    </row>
    <row r="48" spans="1:7" s="70" customFormat="1" ht="13.5" customHeight="1">
      <c r="A48" s="611" t="s">
        <v>451</v>
      </c>
      <c r="B48" s="4"/>
      <c r="C48" s="4"/>
      <c r="D48" s="4"/>
      <c r="E48" s="4"/>
      <c r="F48" s="4"/>
      <c r="G48" s="342"/>
    </row>
    <row r="49" spans="1:8" s="70" customFormat="1" ht="13.5" customHeight="1">
      <c r="A49" s="611" t="s">
        <v>216</v>
      </c>
      <c r="B49" s="4"/>
      <c r="C49" s="4"/>
      <c r="D49" s="4">
        <v>3</v>
      </c>
      <c r="E49" s="4"/>
      <c r="F49" s="4"/>
      <c r="G49" s="342"/>
    </row>
    <row r="50" spans="1:8" s="70" customFormat="1" ht="13.5" customHeight="1">
      <c r="A50" s="611" t="s">
        <v>538</v>
      </c>
      <c r="B50" s="4"/>
      <c r="C50" s="4"/>
      <c r="D50" s="4"/>
      <c r="E50" s="4"/>
      <c r="F50" s="4">
        <v>2</v>
      </c>
      <c r="G50" s="342"/>
    </row>
    <row r="51" spans="1:8" s="70" customFormat="1" ht="13.5" customHeight="1">
      <c r="A51" s="611" t="s">
        <v>454</v>
      </c>
      <c r="B51" s="4">
        <v>443</v>
      </c>
      <c r="C51" s="4">
        <v>51</v>
      </c>
      <c r="D51" s="4"/>
      <c r="E51" s="4"/>
      <c r="F51" s="4">
        <v>228</v>
      </c>
      <c r="G51" s="342"/>
    </row>
    <row r="52" spans="1:8" s="70" customFormat="1" ht="13.5" customHeight="1">
      <c r="A52" s="611" t="s">
        <v>455</v>
      </c>
      <c r="B52" s="4"/>
      <c r="C52" s="4"/>
      <c r="D52" s="4"/>
      <c r="E52" s="190">
        <v>1449</v>
      </c>
      <c r="F52" s="4">
        <v>737</v>
      </c>
      <c r="G52" s="342"/>
    </row>
    <row r="53" spans="1:8" ht="13.5" customHeight="1">
      <c r="A53" s="611" t="s">
        <v>539</v>
      </c>
      <c r="B53" s="4">
        <v>4</v>
      </c>
      <c r="C53" s="4">
        <v>15</v>
      </c>
      <c r="D53" s="4"/>
      <c r="E53" s="4"/>
      <c r="F53" s="4">
        <v>151</v>
      </c>
      <c r="G53" s="171"/>
      <c r="H53" s="188"/>
    </row>
    <row r="54" spans="1:8" s="70" customFormat="1" ht="13.5" customHeight="1">
      <c r="A54" s="611" t="s">
        <v>456</v>
      </c>
      <c r="B54" s="4"/>
      <c r="C54" s="190">
        <v>9965</v>
      </c>
      <c r="D54" s="4"/>
      <c r="E54" s="4"/>
      <c r="F54" s="4"/>
    </row>
    <row r="55" spans="1:8" ht="12.95" customHeight="1">
      <c r="A55" s="611" t="s">
        <v>541</v>
      </c>
      <c r="B55" s="4"/>
      <c r="C55" s="4"/>
      <c r="D55" s="4"/>
      <c r="E55" s="4"/>
      <c r="F55" s="4"/>
    </row>
    <row r="56" spans="1:8" ht="12.95" customHeight="1"/>
    <row r="57" spans="1:8" ht="12.95" customHeight="1"/>
    <row r="58" spans="1:8" ht="12.95" customHeight="1">
      <c r="B58" s="135"/>
      <c r="C58" s="135"/>
      <c r="D58" s="135"/>
      <c r="E58" s="135"/>
      <c r="F58" s="135"/>
    </row>
    <row r="59" spans="1:8" ht="12.6" customHeight="1">
      <c r="B59" s="135"/>
      <c r="C59" s="135"/>
      <c r="D59" s="135"/>
      <c r="E59" s="135"/>
      <c r="F59" s="135"/>
    </row>
    <row r="60" spans="1:8" ht="12.6" customHeight="1">
      <c r="B60" s="135"/>
      <c r="C60" s="135"/>
      <c r="D60" s="135"/>
      <c r="E60" s="135"/>
      <c r="F60" s="135"/>
    </row>
    <row r="61" spans="1:8" ht="12.6" customHeight="1">
      <c r="B61" s="135"/>
      <c r="C61" s="135"/>
      <c r="D61" s="135"/>
      <c r="E61" s="135"/>
      <c r="F61" s="135"/>
    </row>
    <row r="62" spans="1:8" ht="12.6" customHeight="1">
      <c r="B62" s="135"/>
      <c r="C62" s="135"/>
      <c r="D62" s="135"/>
      <c r="E62" s="135"/>
      <c r="F62" s="135"/>
    </row>
    <row r="63" spans="1:8" ht="12.6" customHeight="1">
      <c r="B63" s="135"/>
      <c r="C63" s="135"/>
      <c r="D63" s="135"/>
      <c r="E63" s="135"/>
      <c r="F63" s="135"/>
    </row>
    <row r="64" spans="1:8" ht="12.6" customHeight="1">
      <c r="B64" s="135"/>
      <c r="C64" s="135"/>
      <c r="D64" s="135"/>
      <c r="E64" s="135"/>
      <c r="F64" s="135"/>
    </row>
    <row r="65" spans="2:6" ht="12.6" customHeight="1">
      <c r="B65" s="135"/>
      <c r="C65" s="135"/>
      <c r="D65" s="135"/>
      <c r="E65" s="135"/>
      <c r="F65" s="135"/>
    </row>
    <row r="66" spans="2:6" ht="12.6" customHeight="1">
      <c r="B66" s="135"/>
      <c r="C66" s="135"/>
      <c r="D66" s="135"/>
      <c r="E66" s="135"/>
      <c r="F66" s="135"/>
    </row>
    <row r="67" spans="2:6" ht="12.6" customHeight="1">
      <c r="B67" s="135"/>
      <c r="C67" s="135"/>
      <c r="D67" s="135"/>
      <c r="E67" s="135"/>
      <c r="F67" s="135"/>
    </row>
    <row r="68" spans="2:6" ht="12.6" customHeight="1">
      <c r="B68" s="135"/>
      <c r="C68" s="135"/>
      <c r="D68" s="135"/>
      <c r="E68" s="135"/>
      <c r="F68" s="135"/>
    </row>
    <row r="69" spans="2:6" ht="12.6" customHeight="1">
      <c r="B69" s="135"/>
      <c r="C69" s="135"/>
      <c r="D69" s="135"/>
      <c r="E69" s="135"/>
      <c r="F69" s="135"/>
    </row>
    <row r="70" spans="2:6" ht="12.6" customHeight="1">
      <c r="B70" s="135"/>
      <c r="C70" s="135"/>
      <c r="D70" s="135"/>
      <c r="E70" s="135"/>
      <c r="F70" s="135"/>
    </row>
    <row r="71" spans="2:6" ht="12.6" customHeight="1">
      <c r="B71" s="135"/>
      <c r="C71" s="135"/>
      <c r="D71" s="135"/>
      <c r="E71" s="135"/>
      <c r="F71" s="135"/>
    </row>
    <row r="72" spans="2:6" ht="12.6" customHeight="1">
      <c r="B72" s="135"/>
      <c r="C72" s="135"/>
      <c r="D72" s="135"/>
      <c r="E72" s="135"/>
      <c r="F72" s="135"/>
    </row>
    <row r="73" spans="2:6" ht="12.6" customHeight="1">
      <c r="B73" s="135"/>
      <c r="C73" s="135"/>
      <c r="D73" s="135"/>
      <c r="E73" s="135"/>
      <c r="F73" s="135"/>
    </row>
    <row r="74" spans="2:6" ht="12.6" customHeight="1">
      <c r="B74" s="135"/>
      <c r="C74" s="135"/>
      <c r="D74" s="135"/>
      <c r="E74" s="135"/>
      <c r="F74" s="135"/>
    </row>
    <row r="75" spans="2:6" ht="12.6" customHeight="1">
      <c r="B75" s="135"/>
      <c r="C75" s="135"/>
      <c r="D75" s="135"/>
      <c r="E75" s="135"/>
      <c r="F75" s="135"/>
    </row>
    <row r="76" spans="2:6" ht="12.6" customHeight="1">
      <c r="B76" s="135"/>
      <c r="C76" s="135"/>
      <c r="D76" s="135"/>
      <c r="E76" s="135"/>
      <c r="F76" s="135"/>
    </row>
    <row r="77" spans="2:6" ht="12.6" customHeight="1">
      <c r="B77" s="135"/>
      <c r="C77" s="135"/>
      <c r="D77" s="135"/>
      <c r="E77" s="135"/>
      <c r="F77" s="135"/>
    </row>
    <row r="78" spans="2:6" ht="12.6" customHeight="1">
      <c r="B78" s="135"/>
      <c r="C78" s="135"/>
      <c r="D78" s="135"/>
      <c r="E78" s="135"/>
      <c r="F78" s="135"/>
    </row>
    <row r="79" spans="2:6" ht="12.6" customHeight="1">
      <c r="B79" s="135"/>
      <c r="C79" s="135"/>
      <c r="D79" s="135"/>
      <c r="E79" s="135"/>
      <c r="F79" s="135"/>
    </row>
    <row r="80" spans="2:6" ht="12.6" customHeight="1">
      <c r="B80" s="135"/>
      <c r="C80" s="135"/>
      <c r="D80" s="135"/>
      <c r="E80" s="135"/>
      <c r="F80" s="135"/>
    </row>
    <row r="81" spans="2:6" ht="12.6" customHeight="1">
      <c r="B81" s="135"/>
      <c r="C81" s="135"/>
      <c r="D81" s="135"/>
      <c r="E81" s="135"/>
      <c r="F81" s="135"/>
    </row>
    <row r="82" spans="2:6" ht="12.6" customHeight="1">
      <c r="B82" s="135"/>
      <c r="C82" s="135"/>
      <c r="D82" s="135"/>
      <c r="E82" s="135"/>
      <c r="F82" s="135"/>
    </row>
    <row r="83" spans="2:6" ht="12.6" customHeight="1">
      <c r="B83" s="135"/>
      <c r="C83" s="135"/>
      <c r="D83" s="135"/>
      <c r="E83" s="135"/>
      <c r="F83" s="135"/>
    </row>
    <row r="84" spans="2:6" ht="12.6" customHeight="1">
      <c r="B84" s="135"/>
      <c r="C84" s="135"/>
      <c r="D84" s="135"/>
      <c r="E84" s="135"/>
      <c r="F84" s="135"/>
    </row>
    <row r="85" spans="2:6" ht="12.6" customHeight="1">
      <c r="B85" s="135"/>
      <c r="C85" s="135"/>
      <c r="D85" s="135"/>
      <c r="E85" s="135"/>
      <c r="F85" s="135"/>
    </row>
    <row r="86" spans="2:6" ht="12.6" customHeight="1">
      <c r="B86" s="135"/>
      <c r="C86" s="135"/>
      <c r="D86" s="135"/>
      <c r="E86" s="135"/>
      <c r="F86" s="135"/>
    </row>
    <row r="87" spans="2:6" ht="12.6" customHeight="1">
      <c r="B87" s="135"/>
      <c r="C87" s="135"/>
      <c r="D87" s="135"/>
      <c r="E87" s="135"/>
      <c r="F87" s="135"/>
    </row>
    <row r="88" spans="2:6" ht="12.6" customHeight="1">
      <c r="B88" s="135"/>
      <c r="C88" s="135"/>
      <c r="D88" s="135"/>
      <c r="E88" s="135"/>
      <c r="F88" s="135"/>
    </row>
    <row r="89" spans="2:6" ht="12.6" customHeight="1">
      <c r="B89" s="135"/>
      <c r="C89" s="135"/>
      <c r="D89" s="135"/>
      <c r="E89" s="135"/>
      <c r="F89" s="135"/>
    </row>
    <row r="90" spans="2:6" ht="12.6" customHeight="1">
      <c r="B90" s="135"/>
      <c r="C90" s="135"/>
      <c r="D90" s="135"/>
      <c r="E90" s="135"/>
      <c r="F90" s="135"/>
    </row>
    <row r="91" spans="2:6" ht="12.6" customHeight="1">
      <c r="B91" s="135"/>
      <c r="C91" s="135"/>
      <c r="D91" s="135"/>
      <c r="E91" s="135"/>
      <c r="F91" s="135"/>
    </row>
    <row r="92" spans="2:6" ht="12.6" customHeight="1">
      <c r="B92" s="135"/>
      <c r="C92" s="135"/>
      <c r="D92" s="135"/>
      <c r="E92" s="135"/>
      <c r="F92" s="135"/>
    </row>
    <row r="93" spans="2:6" ht="12.6" customHeight="1">
      <c r="B93" s="135"/>
      <c r="C93" s="135"/>
      <c r="D93" s="135"/>
      <c r="E93" s="135"/>
      <c r="F93" s="135"/>
    </row>
    <row r="94" spans="2:6" ht="12.6" customHeight="1">
      <c r="B94" s="135"/>
      <c r="C94" s="135"/>
      <c r="D94" s="135"/>
      <c r="E94" s="135"/>
      <c r="F94" s="135"/>
    </row>
    <row r="95" spans="2:6" ht="12.6" customHeight="1">
      <c r="B95" s="135"/>
      <c r="C95" s="135"/>
      <c r="D95" s="135"/>
      <c r="E95" s="135"/>
      <c r="F95" s="135"/>
    </row>
    <row r="96" spans="2:6" ht="12.6" customHeight="1">
      <c r="B96" s="135"/>
      <c r="C96" s="135"/>
      <c r="D96" s="135"/>
      <c r="E96" s="135"/>
      <c r="F96" s="135"/>
    </row>
    <row r="97" spans="2:6" ht="12.6" customHeight="1">
      <c r="B97" s="135"/>
      <c r="C97" s="135"/>
      <c r="D97" s="135"/>
      <c r="E97" s="135"/>
      <c r="F97" s="135"/>
    </row>
    <row r="98" spans="2:6" ht="12.6" customHeight="1">
      <c r="B98" s="135"/>
      <c r="C98" s="135"/>
      <c r="D98" s="135"/>
      <c r="E98" s="135"/>
      <c r="F98" s="135"/>
    </row>
    <row r="99" spans="2:6" ht="12.6" customHeight="1">
      <c r="B99" s="135"/>
      <c r="C99" s="135"/>
      <c r="D99" s="135"/>
      <c r="E99" s="135"/>
      <c r="F99" s="135"/>
    </row>
    <row r="100" spans="2:6" ht="12.6" customHeight="1">
      <c r="B100" s="135"/>
      <c r="C100" s="135"/>
      <c r="D100" s="135"/>
      <c r="E100" s="135"/>
      <c r="F100" s="135"/>
    </row>
    <row r="101" spans="2:6" ht="12.6" customHeight="1">
      <c r="B101" s="171"/>
      <c r="C101" s="171"/>
      <c r="D101" s="171"/>
      <c r="E101" s="171"/>
      <c r="F101" s="171"/>
    </row>
    <row r="102" spans="2:6" ht="12.6" customHeight="1">
      <c r="B102" s="171"/>
      <c r="C102" s="171"/>
      <c r="D102" s="171"/>
      <c r="E102" s="171"/>
      <c r="F102" s="171"/>
    </row>
    <row r="103" spans="2:6" ht="12.6" customHeight="1">
      <c r="B103" s="171"/>
      <c r="C103" s="171"/>
      <c r="D103" s="171"/>
      <c r="E103" s="171"/>
      <c r="F103" s="171"/>
    </row>
    <row r="104" spans="2:6" ht="12.6" customHeight="1"/>
    <row r="105" spans="2:6" ht="12.6" customHeight="1"/>
    <row r="106" spans="2:6" ht="12.6" customHeight="1"/>
    <row r="107" spans="2:6" ht="12.6" customHeight="1"/>
    <row r="108" spans="2:6" ht="12.6" customHeight="1"/>
    <row r="109" spans="2:6" ht="12.6" customHeight="1"/>
    <row r="110" spans="2:6" ht="12.6" customHeight="1"/>
    <row r="111" spans="2:6" ht="12.6" customHeight="1"/>
    <row r="112" spans="2:6" ht="12.6" customHeight="1"/>
    <row r="113" ht="12.6" customHeight="1"/>
    <row r="114" ht="12.6" customHeight="1"/>
    <row r="115" ht="12.6" customHeight="1"/>
    <row r="116" ht="12.6" customHeight="1"/>
    <row r="117" ht="12.6" customHeight="1"/>
    <row r="118" ht="12.6" customHeight="1"/>
    <row r="119" ht="12.6" customHeight="1"/>
    <row r="120" ht="12.6" customHeight="1"/>
    <row r="121" ht="12.6" customHeight="1"/>
    <row r="122" ht="12.6" customHeight="1"/>
    <row r="123" ht="12.6" customHeight="1"/>
    <row r="124" ht="12.6" customHeight="1"/>
    <row r="125" ht="12.6" customHeight="1"/>
    <row r="126" ht="12.6" customHeight="1"/>
    <row r="127" ht="12.6" customHeight="1"/>
    <row r="128" ht="12.6" customHeight="1"/>
    <row r="129" ht="12.6" customHeight="1"/>
    <row r="130" ht="12.6" customHeight="1"/>
    <row r="131" ht="12.6" customHeight="1"/>
    <row r="132" ht="12.6" customHeight="1"/>
    <row r="133" ht="12.6" customHeight="1"/>
    <row r="134" ht="12.6" customHeight="1"/>
    <row r="135" ht="12.6" customHeight="1"/>
    <row r="136" ht="12.6" customHeight="1"/>
    <row r="137" ht="12.6" customHeight="1"/>
    <row r="138" ht="12.6" customHeight="1"/>
    <row r="139" ht="12.6" customHeight="1"/>
    <row r="140" ht="12.6" customHeight="1"/>
  </sheetData>
  <phoneticPr fontId="25" type="noConversion"/>
  <pageMargins left="0.62992125984251968" right="0.51181102362204722" top="0.51181102362204722" bottom="0.51181102362204722" header="0" footer="0.23622047244094491"/>
  <pageSetup paperSize="9" orientation="portrait" r:id="rId1"/>
  <headerFooter alignWithMargins="0">
    <oddFooter>&amp;L&amp;9Public Library Statistics 2011/12&amp;C&amp;9&amp;P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H64"/>
  <sheetViews>
    <sheetView zoomScaleNormal="100" workbookViewId="0">
      <pane ySplit="3" topLeftCell="A4" activePane="bottomLeft" state="frozen"/>
      <selection activeCell="B24" sqref="B24"/>
      <selection pane="bottomLeft" activeCell="I35" sqref="I35"/>
    </sheetView>
  </sheetViews>
  <sheetFormatPr defaultRowHeight="12.75"/>
  <cols>
    <col min="1" max="1" width="20.140625" style="22" customWidth="1"/>
    <col min="2" max="2" width="17.85546875" style="22" customWidth="1"/>
    <col min="3" max="3" width="12.28515625" style="22" customWidth="1"/>
    <col min="4" max="4" width="12.7109375" style="22" customWidth="1"/>
    <col min="5" max="5" width="10.5703125" style="22" customWidth="1"/>
    <col min="6" max="6" width="13.5703125" style="22" customWidth="1"/>
    <col min="7" max="7" width="6.42578125" style="22" customWidth="1"/>
    <col min="8" max="8" width="9.28515625" style="22" customWidth="1"/>
    <col min="9" max="16384" width="9.140625" style="22"/>
  </cols>
  <sheetData>
    <row r="1" spans="1:8" ht="15">
      <c r="A1" s="39" t="s">
        <v>612</v>
      </c>
    </row>
    <row r="2" spans="1:8" ht="12" customHeight="1"/>
    <row r="3" spans="1:8" ht="38.25" customHeight="1">
      <c r="A3" s="33"/>
      <c r="B3" s="633" t="s">
        <v>561</v>
      </c>
      <c r="C3" s="633" t="s">
        <v>559</v>
      </c>
      <c r="D3" s="633" t="s">
        <v>560</v>
      </c>
      <c r="E3" s="633" t="s">
        <v>136</v>
      </c>
      <c r="F3" s="372" t="s">
        <v>562</v>
      </c>
      <c r="G3" s="103"/>
      <c r="H3" s="103"/>
    </row>
    <row r="4" spans="1:8">
      <c r="A4" s="4" t="s">
        <v>457</v>
      </c>
      <c r="B4" s="190">
        <v>9279</v>
      </c>
      <c r="C4" s="190">
        <v>14841</v>
      </c>
      <c r="D4" s="190">
        <v>14649</v>
      </c>
      <c r="E4" s="190">
        <v>5686</v>
      </c>
      <c r="F4" s="190">
        <v>176450</v>
      </c>
      <c r="G4" s="135"/>
      <c r="H4" s="135"/>
    </row>
    <row r="5" spans="1:8" ht="13.5" customHeight="1">
      <c r="A5" s="4" t="s">
        <v>339</v>
      </c>
      <c r="B5" s="190">
        <v>14589</v>
      </c>
      <c r="C5" s="4"/>
      <c r="D5" s="190">
        <v>6662</v>
      </c>
      <c r="E5" s="4">
        <v>33</v>
      </c>
      <c r="F5" s="190">
        <v>44837</v>
      </c>
      <c r="G5" s="135"/>
      <c r="H5" s="135"/>
    </row>
    <row r="6" spans="1:8" ht="13.5" customHeight="1">
      <c r="A6" s="4" t="s">
        <v>458</v>
      </c>
      <c r="B6" s="190">
        <v>10118</v>
      </c>
      <c r="C6" s="190">
        <v>1252</v>
      </c>
      <c r="D6" s="190">
        <v>22054</v>
      </c>
      <c r="E6" s="4">
        <v>406</v>
      </c>
      <c r="F6" s="190">
        <v>103291</v>
      </c>
      <c r="G6" s="135"/>
      <c r="H6" s="135"/>
    </row>
    <row r="7" spans="1:8" ht="13.5" customHeight="1">
      <c r="A7" s="4" t="s">
        <v>459</v>
      </c>
      <c r="B7" s="190">
        <v>9236</v>
      </c>
      <c r="C7" s="4">
        <v>600</v>
      </c>
      <c r="D7" s="190">
        <v>13760</v>
      </c>
      <c r="E7" s="4">
        <v>279</v>
      </c>
      <c r="F7" s="190">
        <v>68949</v>
      </c>
      <c r="G7" s="135"/>
      <c r="H7" s="135"/>
    </row>
    <row r="8" spans="1:8" ht="13.5" customHeight="1">
      <c r="A8" s="4" t="s">
        <v>460</v>
      </c>
      <c r="B8" s="190">
        <v>5481</v>
      </c>
      <c r="C8" s="190">
        <v>3297</v>
      </c>
      <c r="D8" s="190">
        <v>20237</v>
      </c>
      <c r="E8" s="190">
        <v>3001</v>
      </c>
      <c r="F8" s="190">
        <v>81118</v>
      </c>
      <c r="G8" s="135"/>
      <c r="H8" s="135"/>
    </row>
    <row r="9" spans="1:8" ht="13.5" customHeight="1">
      <c r="A9" s="4" t="s">
        <v>168</v>
      </c>
      <c r="B9" s="190">
        <v>4326</v>
      </c>
      <c r="C9" s="4"/>
      <c r="D9" s="190">
        <v>1176</v>
      </c>
      <c r="E9" s="4">
        <v>90</v>
      </c>
      <c r="F9" s="190">
        <v>8225</v>
      </c>
      <c r="G9" s="135"/>
      <c r="H9" s="135"/>
    </row>
    <row r="10" spans="1:8" ht="13.5" customHeight="1">
      <c r="A10" s="4" t="s">
        <v>340</v>
      </c>
      <c r="B10" s="190">
        <v>5372</v>
      </c>
      <c r="C10" s="4"/>
      <c r="D10" s="190">
        <v>1853</v>
      </c>
      <c r="E10" s="4">
        <v>49</v>
      </c>
      <c r="F10" s="190">
        <v>25183</v>
      </c>
      <c r="G10" s="135"/>
      <c r="H10" s="135"/>
    </row>
    <row r="11" spans="1:8" ht="13.5" customHeight="1">
      <c r="A11" s="4" t="s">
        <v>461</v>
      </c>
      <c r="B11" s="190">
        <v>11210</v>
      </c>
      <c r="C11" s="4"/>
      <c r="D11" s="190">
        <v>15045</v>
      </c>
      <c r="E11" s="4">
        <v>938</v>
      </c>
      <c r="F11" s="190">
        <v>69106</v>
      </c>
      <c r="G11" s="135"/>
      <c r="H11" s="135"/>
    </row>
    <row r="12" spans="1:8" ht="13.5" customHeight="1">
      <c r="A12" s="4" t="s">
        <v>462</v>
      </c>
      <c r="B12" s="190">
        <v>43850</v>
      </c>
      <c r="C12" s="4"/>
      <c r="D12" s="190">
        <v>144827</v>
      </c>
      <c r="E12" s="190">
        <v>2429</v>
      </c>
      <c r="F12" s="190">
        <v>376836</v>
      </c>
      <c r="G12" s="135"/>
      <c r="H12" s="135"/>
    </row>
    <row r="13" spans="1:8" ht="13.5" customHeight="1">
      <c r="A13" s="4" t="s">
        <v>463</v>
      </c>
      <c r="B13" s="190">
        <v>20281</v>
      </c>
      <c r="C13" s="190">
        <v>10505</v>
      </c>
      <c r="D13" s="190">
        <v>53239</v>
      </c>
      <c r="E13" s="190">
        <v>3707</v>
      </c>
      <c r="F13" s="190">
        <v>107070</v>
      </c>
      <c r="G13" s="135"/>
      <c r="H13" s="135"/>
    </row>
    <row r="14" spans="1:8" ht="13.5" customHeight="1">
      <c r="A14" s="174" t="s">
        <v>685</v>
      </c>
      <c r="B14" s="190">
        <v>2005</v>
      </c>
      <c r="C14" s="4"/>
      <c r="D14" s="4"/>
      <c r="E14" s="4"/>
      <c r="F14" s="190">
        <v>6233</v>
      </c>
      <c r="G14" s="135"/>
      <c r="H14" s="135"/>
    </row>
    <row r="15" spans="1:8" ht="13.5" customHeight="1">
      <c r="A15" s="4" t="s">
        <v>341</v>
      </c>
      <c r="B15" s="190">
        <v>3468</v>
      </c>
      <c r="C15" s="4"/>
      <c r="D15" s="190">
        <v>2116</v>
      </c>
      <c r="E15" s="4">
        <v>22</v>
      </c>
      <c r="F15" s="190">
        <v>15078</v>
      </c>
      <c r="G15" s="135"/>
      <c r="H15" s="135"/>
    </row>
    <row r="16" spans="1:8" ht="13.5" customHeight="1">
      <c r="A16" s="4" t="s">
        <v>552</v>
      </c>
      <c r="B16" s="4">
        <v>341</v>
      </c>
      <c r="C16" s="4"/>
      <c r="D16" s="4">
        <v>123</v>
      </c>
      <c r="E16" s="4">
        <v>2</v>
      </c>
      <c r="F16" s="190">
        <v>3959</v>
      </c>
      <c r="G16" s="135"/>
      <c r="H16" s="135"/>
    </row>
    <row r="17" spans="1:8" ht="13.5" customHeight="1">
      <c r="A17" s="4" t="s">
        <v>554</v>
      </c>
      <c r="B17" s="190">
        <v>4708</v>
      </c>
      <c r="C17" s="4"/>
      <c r="D17" s="190">
        <v>3383</v>
      </c>
      <c r="E17" s="4">
        <v>120</v>
      </c>
      <c r="F17" s="190">
        <v>11844</v>
      </c>
      <c r="G17" s="135"/>
      <c r="H17" s="135"/>
    </row>
    <row r="18" spans="1:8" ht="13.5" customHeight="1">
      <c r="A18" s="4" t="s">
        <v>464</v>
      </c>
      <c r="B18" s="190">
        <v>14789</v>
      </c>
      <c r="C18" s="190">
        <v>11005</v>
      </c>
      <c r="D18" s="190">
        <v>17888</v>
      </c>
      <c r="E18" s="190">
        <v>3647</v>
      </c>
      <c r="F18" s="190">
        <v>198266</v>
      </c>
      <c r="G18" s="135"/>
      <c r="H18" s="135"/>
    </row>
    <row r="19" spans="1:8" ht="13.5" customHeight="1">
      <c r="A19" s="4" t="s">
        <v>465</v>
      </c>
      <c r="B19" s="190">
        <v>18733</v>
      </c>
      <c r="C19" s="4">
        <v>819</v>
      </c>
      <c r="D19" s="190">
        <v>4435</v>
      </c>
      <c r="E19" s="4">
        <v>4</v>
      </c>
      <c r="F19" s="190">
        <v>190122</v>
      </c>
      <c r="G19" s="135"/>
      <c r="H19" s="135"/>
    </row>
    <row r="20" spans="1:8" ht="13.5" customHeight="1">
      <c r="A20" s="4" t="s">
        <v>466</v>
      </c>
      <c r="B20" s="190">
        <v>12235</v>
      </c>
      <c r="C20" s="190">
        <v>1400</v>
      </c>
      <c r="D20" s="190">
        <v>17552</v>
      </c>
      <c r="E20" s="4">
        <v>192</v>
      </c>
      <c r="F20" s="190">
        <v>76211</v>
      </c>
      <c r="G20" s="135"/>
      <c r="H20" s="135"/>
    </row>
    <row r="21" spans="1:8" ht="13.5" customHeight="1">
      <c r="A21" s="234" t="s">
        <v>21</v>
      </c>
      <c r="B21" s="190">
        <v>19767</v>
      </c>
      <c r="C21" s="4"/>
      <c r="D21" s="190">
        <v>37454</v>
      </c>
      <c r="E21" s="4">
        <v>52</v>
      </c>
      <c r="F21" s="190">
        <v>114361</v>
      </c>
      <c r="G21" s="135"/>
      <c r="H21" s="135"/>
    </row>
    <row r="22" spans="1:8" ht="13.5" customHeight="1">
      <c r="A22" s="4" t="s">
        <v>467</v>
      </c>
      <c r="B22" s="190">
        <v>11033</v>
      </c>
      <c r="C22" s="4"/>
      <c r="D22" s="190">
        <v>8586</v>
      </c>
      <c r="E22" s="4"/>
      <c r="F22" s="190">
        <v>60865</v>
      </c>
      <c r="G22" s="135"/>
      <c r="H22" s="135"/>
    </row>
    <row r="23" spans="1:8" ht="13.5" customHeight="1">
      <c r="A23" s="4" t="s">
        <v>468</v>
      </c>
      <c r="B23" s="190">
        <v>19954</v>
      </c>
      <c r="C23" s="190">
        <v>5062</v>
      </c>
      <c r="D23" s="190">
        <v>45234</v>
      </c>
      <c r="E23" s="4">
        <v>510</v>
      </c>
      <c r="F23" s="190">
        <v>223623</v>
      </c>
      <c r="G23" s="135"/>
      <c r="H23" s="135"/>
    </row>
    <row r="24" spans="1:8" ht="13.5" customHeight="1">
      <c r="A24" s="4" t="s">
        <v>343</v>
      </c>
      <c r="B24" s="190">
        <v>65401</v>
      </c>
      <c r="C24" s="190">
        <v>2009</v>
      </c>
      <c r="D24" s="190">
        <v>63679</v>
      </c>
      <c r="E24" s="190">
        <v>5834</v>
      </c>
      <c r="F24" s="190">
        <v>298242</v>
      </c>
      <c r="G24" s="135"/>
      <c r="H24" s="135"/>
    </row>
    <row r="25" spans="1:8" ht="13.5" customHeight="1">
      <c r="A25" s="4" t="s">
        <v>344</v>
      </c>
      <c r="B25" s="190">
        <v>7515</v>
      </c>
      <c r="C25" s="4"/>
      <c r="D25" s="190">
        <v>5454</v>
      </c>
      <c r="E25" s="190">
        <v>1439</v>
      </c>
      <c r="F25" s="190">
        <v>10994</v>
      </c>
      <c r="G25" s="135"/>
      <c r="H25" s="135"/>
    </row>
    <row r="26" spans="1:8" ht="13.5" customHeight="1">
      <c r="A26" s="4" t="s">
        <v>345</v>
      </c>
      <c r="B26" s="190">
        <v>17530</v>
      </c>
      <c r="C26" s="4"/>
      <c r="D26" s="190">
        <v>12459</v>
      </c>
      <c r="E26" s="4">
        <v>366</v>
      </c>
      <c r="F26" s="190">
        <v>121375</v>
      </c>
      <c r="G26" s="135"/>
      <c r="H26" s="135"/>
    </row>
    <row r="27" spans="1:8" ht="13.5" customHeight="1">
      <c r="A27" s="4" t="s">
        <v>469</v>
      </c>
      <c r="B27" s="190">
        <v>10483</v>
      </c>
      <c r="C27" s="190">
        <v>3820</v>
      </c>
      <c r="D27" s="190">
        <v>37914</v>
      </c>
      <c r="E27" s="190">
        <v>1856</v>
      </c>
      <c r="F27" s="190">
        <v>148381</v>
      </c>
      <c r="G27" s="135"/>
      <c r="H27" s="135"/>
    </row>
    <row r="28" spans="1:8" ht="13.5" customHeight="1">
      <c r="A28" s="4" t="s">
        <v>470</v>
      </c>
      <c r="B28" s="190">
        <v>18566</v>
      </c>
      <c r="C28" s="190">
        <v>6942</v>
      </c>
      <c r="D28" s="190">
        <v>29812</v>
      </c>
      <c r="E28" s="4">
        <v>160</v>
      </c>
      <c r="F28" s="190">
        <v>147217</v>
      </c>
      <c r="G28" s="135"/>
      <c r="H28" s="135"/>
    </row>
    <row r="29" spans="1:8" ht="13.5" customHeight="1">
      <c r="A29" s="4" t="s">
        <v>471</v>
      </c>
      <c r="B29" s="190">
        <v>4266</v>
      </c>
      <c r="C29" s="4"/>
      <c r="D29" s="190">
        <v>12274</v>
      </c>
      <c r="E29" s="4">
        <v>78</v>
      </c>
      <c r="F29" s="190">
        <v>47524</v>
      </c>
      <c r="G29" s="135"/>
      <c r="H29" s="135"/>
    </row>
    <row r="30" spans="1:8" ht="13.5" customHeight="1">
      <c r="A30" s="4" t="s">
        <v>306</v>
      </c>
      <c r="B30" s="190">
        <v>19435</v>
      </c>
      <c r="C30" s="4"/>
      <c r="D30" s="190">
        <v>13805</v>
      </c>
      <c r="E30" s="4">
        <v>13</v>
      </c>
      <c r="F30" s="190">
        <v>41785</v>
      </c>
      <c r="G30" s="135"/>
      <c r="H30" s="135"/>
    </row>
    <row r="31" spans="1:8" ht="13.5" customHeight="1">
      <c r="A31" s="4" t="s">
        <v>307</v>
      </c>
      <c r="B31" s="190">
        <v>5225</v>
      </c>
      <c r="C31" s="4">
        <v>56</v>
      </c>
      <c r="D31" s="190">
        <v>6827</v>
      </c>
      <c r="E31" s="4">
        <v>40</v>
      </c>
      <c r="F31" s="190">
        <v>24508</v>
      </c>
      <c r="G31" s="135"/>
      <c r="H31" s="135"/>
    </row>
    <row r="32" spans="1:8" ht="13.5" customHeight="1">
      <c r="A32" s="4" t="s">
        <v>186</v>
      </c>
      <c r="B32" s="190">
        <v>2263</v>
      </c>
      <c r="C32" s="4">
        <v>35</v>
      </c>
      <c r="D32" s="190">
        <v>2345</v>
      </c>
      <c r="E32" s="4">
        <v>12</v>
      </c>
      <c r="F32" s="190">
        <v>11004</v>
      </c>
      <c r="G32" s="135"/>
      <c r="H32" s="135"/>
    </row>
    <row r="33" spans="1:8" ht="13.5" customHeight="1">
      <c r="A33" s="4" t="s">
        <v>346</v>
      </c>
      <c r="B33" s="190">
        <v>17690</v>
      </c>
      <c r="C33" s="190">
        <v>1156</v>
      </c>
      <c r="D33" s="190">
        <v>13852</v>
      </c>
      <c r="E33" s="4">
        <v>22</v>
      </c>
      <c r="F33" s="190">
        <v>67675</v>
      </c>
      <c r="G33" s="135"/>
      <c r="H33" s="135"/>
    </row>
    <row r="34" spans="1:8" ht="13.5" customHeight="1">
      <c r="A34" s="4" t="s">
        <v>473</v>
      </c>
      <c r="B34" s="190">
        <v>1595</v>
      </c>
      <c r="C34" s="190">
        <v>1857</v>
      </c>
      <c r="D34" s="190">
        <v>5852</v>
      </c>
      <c r="E34" s="4">
        <v>1</v>
      </c>
      <c r="F34" s="190">
        <v>21039</v>
      </c>
      <c r="G34" s="135"/>
      <c r="H34" s="135"/>
    </row>
    <row r="35" spans="1:8" ht="13.5" customHeight="1">
      <c r="A35" s="4" t="s">
        <v>474</v>
      </c>
      <c r="B35" s="190">
        <v>48936</v>
      </c>
      <c r="C35" s="190">
        <v>1798</v>
      </c>
      <c r="D35" s="190">
        <v>57112</v>
      </c>
      <c r="E35" s="4">
        <v>114</v>
      </c>
      <c r="F35" s="190">
        <v>246575</v>
      </c>
      <c r="G35" s="135"/>
      <c r="H35" s="135"/>
    </row>
    <row r="36" spans="1:8" ht="13.5" customHeight="1">
      <c r="A36" s="4" t="s">
        <v>476</v>
      </c>
      <c r="B36" s="190">
        <v>31826</v>
      </c>
      <c r="C36" s="190">
        <v>5656</v>
      </c>
      <c r="D36" s="190">
        <v>62150</v>
      </c>
      <c r="E36" s="190">
        <v>2277</v>
      </c>
      <c r="F36" s="190">
        <v>169522</v>
      </c>
      <c r="G36" s="135"/>
      <c r="H36" s="135"/>
    </row>
    <row r="37" spans="1:8" ht="13.5" customHeight="1">
      <c r="A37" s="4" t="s">
        <v>310</v>
      </c>
      <c r="B37" s="4">
        <v>948</v>
      </c>
      <c r="C37" s="4"/>
      <c r="D37" s="4">
        <v>732</v>
      </c>
      <c r="E37" s="4">
        <v>9</v>
      </c>
      <c r="F37" s="190">
        <v>5232</v>
      </c>
      <c r="G37" s="135"/>
      <c r="H37" s="135"/>
    </row>
    <row r="38" spans="1:8" ht="13.5" customHeight="1">
      <c r="A38" s="174" t="s">
        <v>679</v>
      </c>
      <c r="B38" s="190">
        <v>3186</v>
      </c>
      <c r="C38" s="4"/>
      <c r="D38" s="190">
        <v>1983</v>
      </c>
      <c r="E38" s="4">
        <v>107</v>
      </c>
      <c r="F38" s="190">
        <v>12692</v>
      </c>
      <c r="G38" s="135"/>
      <c r="H38" s="135"/>
    </row>
    <row r="39" spans="1:8" ht="13.5" customHeight="1">
      <c r="A39" s="4" t="s">
        <v>356</v>
      </c>
      <c r="B39" s="190">
        <v>17492</v>
      </c>
      <c r="C39" s="4"/>
      <c r="D39" s="4"/>
      <c r="E39" s="4">
        <v>24</v>
      </c>
      <c r="F39" s="190">
        <v>54546</v>
      </c>
      <c r="G39" s="135"/>
      <c r="H39" s="135"/>
    </row>
    <row r="40" spans="1:8" ht="13.5" customHeight="1">
      <c r="A40" s="4" t="s">
        <v>317</v>
      </c>
      <c r="B40" s="4">
        <v>448</v>
      </c>
      <c r="C40" s="4"/>
      <c r="D40" s="4">
        <v>13</v>
      </c>
      <c r="E40" s="4">
        <v>42</v>
      </c>
      <c r="F40" s="190">
        <v>2354</v>
      </c>
      <c r="G40" s="135"/>
      <c r="H40" s="135"/>
    </row>
    <row r="41" spans="1:8" ht="13.5" customHeight="1">
      <c r="A41" s="4" t="s">
        <v>477</v>
      </c>
      <c r="B41" s="190">
        <v>43526</v>
      </c>
      <c r="C41" s="190">
        <v>7820</v>
      </c>
      <c r="D41" s="190">
        <v>72184</v>
      </c>
      <c r="E41" s="4">
        <v>598</v>
      </c>
      <c r="F41" s="190">
        <v>247455</v>
      </c>
      <c r="G41" s="135"/>
      <c r="H41" s="135"/>
    </row>
    <row r="42" spans="1:8" ht="13.5" customHeight="1">
      <c r="A42" s="4" t="s">
        <v>478</v>
      </c>
      <c r="B42" s="190">
        <v>23273</v>
      </c>
      <c r="C42" s="4">
        <v>732</v>
      </c>
      <c r="D42" s="190">
        <v>22853</v>
      </c>
      <c r="E42" s="4"/>
      <c r="F42" s="190">
        <v>93586</v>
      </c>
      <c r="G42" s="135"/>
      <c r="H42" s="135"/>
    </row>
    <row r="43" spans="1:8" ht="13.5" customHeight="1">
      <c r="A43" s="4" t="s">
        <v>323</v>
      </c>
      <c r="B43" s="190">
        <v>1123</v>
      </c>
      <c r="C43" s="4">
        <v>3</v>
      </c>
      <c r="D43" s="4">
        <v>25</v>
      </c>
      <c r="E43" s="4">
        <v>3</v>
      </c>
      <c r="F43" s="4">
        <v>864</v>
      </c>
      <c r="G43" s="135"/>
      <c r="H43" s="135"/>
    </row>
    <row r="44" spans="1:8" ht="13.5" customHeight="1">
      <c r="A44" s="4" t="s">
        <v>348</v>
      </c>
      <c r="B44" s="190">
        <v>6018</v>
      </c>
      <c r="C44" s="4">
        <v>321</v>
      </c>
      <c r="D44" s="190">
        <v>4117</v>
      </c>
      <c r="E44" s="4">
        <v>85</v>
      </c>
      <c r="F44" s="190">
        <v>57504</v>
      </c>
      <c r="G44" s="135"/>
      <c r="H44" s="135"/>
    </row>
    <row r="45" spans="1:8" ht="13.5" customHeight="1">
      <c r="A45" s="4" t="s">
        <v>479</v>
      </c>
      <c r="B45" s="190">
        <v>37701</v>
      </c>
      <c r="C45" s="190">
        <v>9622</v>
      </c>
      <c r="D45" s="190">
        <v>30435</v>
      </c>
      <c r="E45" s="190">
        <v>2236</v>
      </c>
      <c r="F45" s="190">
        <v>149517</v>
      </c>
      <c r="G45" s="135"/>
      <c r="H45" s="135"/>
    </row>
    <row r="46" spans="1:8" ht="13.5" customHeight="1">
      <c r="A46" s="4" t="s">
        <v>324</v>
      </c>
      <c r="B46" s="190">
        <v>51656</v>
      </c>
      <c r="C46" s="4">
        <v>243</v>
      </c>
      <c r="D46" s="190">
        <v>10306</v>
      </c>
      <c r="E46" s="4">
        <v>70</v>
      </c>
      <c r="F46" s="190">
        <v>47011</v>
      </c>
      <c r="G46" s="135"/>
      <c r="H46" s="135"/>
    </row>
    <row r="47" spans="1:8" ht="13.5" customHeight="1">
      <c r="A47" s="4" t="s">
        <v>480</v>
      </c>
      <c r="B47" s="190">
        <v>4747</v>
      </c>
      <c r="C47" s="4"/>
      <c r="D47" s="190">
        <v>4615</v>
      </c>
      <c r="E47" s="4"/>
      <c r="F47" s="190">
        <v>16882</v>
      </c>
      <c r="G47" s="135"/>
      <c r="H47" s="135"/>
    </row>
    <row r="48" spans="1:8" ht="13.5" customHeight="1">
      <c r="A48" s="4" t="s">
        <v>481</v>
      </c>
      <c r="B48" s="190">
        <v>35002</v>
      </c>
      <c r="C48" s="4">
        <v>819</v>
      </c>
      <c r="D48" s="190">
        <v>76134</v>
      </c>
      <c r="E48" s="190">
        <v>5946</v>
      </c>
      <c r="F48" s="190">
        <v>270027</v>
      </c>
      <c r="G48" s="135"/>
      <c r="H48" s="135"/>
    </row>
    <row r="49" spans="1:8" ht="13.5" customHeight="1">
      <c r="A49" s="4" t="s">
        <v>482</v>
      </c>
      <c r="B49" s="190">
        <v>7774</v>
      </c>
      <c r="C49" s="4">
        <v>988</v>
      </c>
      <c r="D49" s="190">
        <v>7454</v>
      </c>
      <c r="E49" s="4">
        <v>5</v>
      </c>
      <c r="F49" s="190">
        <v>81061</v>
      </c>
      <c r="G49" s="135"/>
      <c r="H49" s="135"/>
    </row>
    <row r="50" spans="1:8" ht="13.5" customHeight="1">
      <c r="A50" s="4" t="s">
        <v>483</v>
      </c>
      <c r="B50" s="190">
        <v>31595</v>
      </c>
      <c r="C50" s="4"/>
      <c r="D50" s="190">
        <v>19759</v>
      </c>
      <c r="E50" s="190">
        <v>2773</v>
      </c>
      <c r="F50" s="190">
        <v>194115</v>
      </c>
      <c r="G50" s="135"/>
      <c r="H50" s="135"/>
    </row>
    <row r="51" spans="1:8" ht="13.5" customHeight="1">
      <c r="A51" s="70"/>
      <c r="B51" s="342"/>
      <c r="C51" s="70"/>
      <c r="D51" s="342"/>
      <c r="E51" s="342"/>
      <c r="F51" s="135"/>
      <c r="G51" s="135"/>
      <c r="H51" s="135"/>
    </row>
    <row r="52" spans="1:8" ht="13.5" customHeight="1">
      <c r="A52" s="26"/>
      <c r="B52" s="45"/>
      <c r="F52"/>
    </row>
    <row r="53" spans="1:8" ht="13.5" customHeight="1">
      <c r="A53" s="41" t="s">
        <v>411</v>
      </c>
      <c r="B53" s="192">
        <f>MEDIAN(B4:B50,'Circulation nonbook A-L'!B4:B55)</f>
        <v>9011</v>
      </c>
      <c r="C53" s="192">
        <f>MEDIAN(C4:C50,'Circulation nonbook A-L'!C4:C55)</f>
        <v>985</v>
      </c>
      <c r="D53" s="192">
        <f>MEDIAN(D4:D50,'Circulation nonbook A-L'!D4:D55)</f>
        <v>11080</v>
      </c>
      <c r="E53" s="192">
        <f>MEDIAN(E4:E50,'Circulation nonbook A-L'!E4:E55)</f>
        <v>184</v>
      </c>
      <c r="F53" s="192">
        <f>MEDIAN(F4:F50,'Circulation nonbook A-L'!F4:F55)</f>
        <v>59903.5</v>
      </c>
      <c r="G53" s="41"/>
      <c r="H53" s="41"/>
    </row>
    <row r="54" spans="1:8" ht="13.5" customHeight="1">
      <c r="A54" s="41" t="s">
        <v>410</v>
      </c>
      <c r="B54" s="192">
        <f>AVERAGE(B4:B50,'Circulation nonbook A-L'!B4:B55)</f>
        <v>13214.474747474747</v>
      </c>
      <c r="C54" s="192">
        <f>AVERAGE(C4:C50,'Circulation nonbook A-L'!C4:C55)</f>
        <v>2392.1153846153848</v>
      </c>
      <c r="D54" s="192">
        <f>AVERAGE(D4:D50,'Circulation nonbook A-L'!D4:D55)</f>
        <v>18935.782608695652</v>
      </c>
      <c r="E54" s="192">
        <f>AVERAGE(E4:E50,'Circulation nonbook A-L'!E4:E55)</f>
        <v>1219.9875</v>
      </c>
      <c r="F54" s="192">
        <f>AVERAGE(F4:F50,'Circulation nonbook A-L'!F4:F55)</f>
        <v>83744.459183673476</v>
      </c>
      <c r="G54" s="41"/>
      <c r="H54" s="41"/>
    </row>
    <row r="55" spans="1:8" ht="13.5" customHeight="1">
      <c r="A55" s="41" t="s">
        <v>359</v>
      </c>
      <c r="B55" s="192">
        <f>SUM(B4:B50,'Circulation nonbook A-L'!B4:B55)</f>
        <v>1308233</v>
      </c>
      <c r="C55" s="192">
        <f>SUM(C4:C50,'Circulation nonbook A-L'!C4:C55)</f>
        <v>124390</v>
      </c>
      <c r="D55" s="192">
        <f>SUM(D4:D50,'Circulation nonbook A-L'!D4:D55)</f>
        <v>1742092</v>
      </c>
      <c r="E55" s="192">
        <f>SUM(E4:E50,'Circulation nonbook A-L'!E4:E55)</f>
        <v>97599</v>
      </c>
      <c r="F55" s="192">
        <f>SUM(F4:F50,'Circulation nonbook A-L'!F4:F55)</f>
        <v>8206957</v>
      </c>
      <c r="G55" s="41"/>
      <c r="H55" s="41"/>
    </row>
    <row r="56" spans="1:8" ht="13.5" customHeight="1">
      <c r="A56" s="42"/>
      <c r="B56" s="42"/>
      <c r="C56" s="42"/>
      <c r="D56" s="42"/>
      <c r="E56" s="42"/>
      <c r="F56" s="42"/>
      <c r="G56" s="42"/>
      <c r="H56" s="42"/>
    </row>
    <row r="57" spans="1:8" ht="13.5" customHeight="1">
      <c r="A57" s="42"/>
      <c r="B57" s="42"/>
      <c r="C57" s="42"/>
      <c r="D57" s="42"/>
      <c r="E57" s="42"/>
      <c r="F57" s="42"/>
      <c r="G57" s="42"/>
      <c r="H57" s="42"/>
    </row>
    <row r="58" spans="1:8" ht="13.5" customHeight="1">
      <c r="A58" s="42"/>
      <c r="B58" s="42"/>
      <c r="C58" s="42"/>
      <c r="D58" s="42"/>
      <c r="E58" s="42"/>
      <c r="F58" s="42"/>
      <c r="G58" s="42"/>
      <c r="H58" s="42"/>
    </row>
    <row r="59" spans="1:8" ht="13.5" customHeight="1">
      <c r="A59" s="42"/>
      <c r="B59" s="42"/>
      <c r="C59" s="42"/>
      <c r="D59" s="42"/>
      <c r="E59" s="42"/>
      <c r="F59" s="42"/>
      <c r="G59" s="42"/>
      <c r="H59" s="42"/>
    </row>
    <row r="60" spans="1:8">
      <c r="B60" s="26"/>
      <c r="C60" s="26"/>
      <c r="D60" s="26"/>
      <c r="E60" s="26"/>
      <c r="F60" s="26"/>
      <c r="G60" s="26"/>
      <c r="H60" s="26"/>
    </row>
    <row r="61" spans="1:8">
      <c r="B61" s="26"/>
      <c r="C61" s="26"/>
      <c r="D61" s="26"/>
      <c r="E61" s="26"/>
      <c r="F61" s="26"/>
      <c r="G61" s="26"/>
      <c r="H61" s="26"/>
    </row>
    <row r="62" spans="1:8">
      <c r="B62" s="26"/>
      <c r="C62" s="26"/>
      <c r="D62" s="26"/>
      <c r="E62" s="26"/>
      <c r="F62" s="26"/>
      <c r="G62" s="26"/>
      <c r="H62" s="26"/>
    </row>
    <row r="63" spans="1:8">
      <c r="B63" s="26"/>
      <c r="C63" s="26"/>
      <c r="D63" s="26"/>
      <c r="E63" s="26"/>
      <c r="F63" s="26"/>
      <c r="G63" s="26"/>
      <c r="H63" s="26"/>
    </row>
    <row r="64" spans="1:8">
      <c r="B64" s="26"/>
      <c r="C64" s="26"/>
      <c r="D64" s="26"/>
      <c r="E64" s="26"/>
      <c r="F64" s="26"/>
      <c r="G64" s="26"/>
      <c r="H64" s="26"/>
    </row>
  </sheetData>
  <phoneticPr fontId="25" type="noConversion"/>
  <pageMargins left="0.59055118110236227" right="0.51181102362204722" top="0.51181102362204722" bottom="0.51181102362204722" header="0" footer="0.23622047244094491"/>
  <pageSetup paperSize="9" orientation="portrait" r:id="rId1"/>
  <headerFooter alignWithMargins="0">
    <oddFooter>&amp;L&amp;9Public Library Statistics 2011/12&amp;C&amp;9&amp;P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H384"/>
  <sheetViews>
    <sheetView zoomScaleNormal="100" workbookViewId="0">
      <pane ySplit="3" topLeftCell="A4" activePane="bottomLeft" state="frozen"/>
      <selection activeCell="B24" sqref="B24"/>
      <selection pane="bottomLeft" activeCell="E17" sqref="E17"/>
    </sheetView>
  </sheetViews>
  <sheetFormatPr defaultColWidth="8.85546875" defaultRowHeight="12.75"/>
  <cols>
    <col min="1" max="1" width="19.42578125" customWidth="1"/>
    <col min="2" max="2" width="13.7109375" customWidth="1"/>
    <col min="3" max="3" width="12.7109375" customWidth="1"/>
    <col min="4" max="4" width="12.85546875" customWidth="1"/>
    <col min="5" max="5" width="13.42578125" customWidth="1"/>
    <col min="6" max="6" width="13.28515625" customWidth="1"/>
    <col min="7" max="7" width="10.42578125" customWidth="1"/>
    <col min="8" max="8" width="8.85546875" style="185" customWidth="1"/>
    <col min="9" max="9" width="8.85546875" customWidth="1"/>
    <col min="10" max="10" width="23" bestFit="1" customWidth="1"/>
    <col min="11" max="11" width="11.28515625" customWidth="1"/>
  </cols>
  <sheetData>
    <row r="1" spans="1:8" ht="15">
      <c r="A1" s="39" t="s">
        <v>612</v>
      </c>
    </row>
    <row r="3" spans="1:8" ht="24">
      <c r="B3" s="372" t="s">
        <v>51</v>
      </c>
      <c r="C3" s="372" t="s">
        <v>52</v>
      </c>
      <c r="D3" s="372" t="s">
        <v>53</v>
      </c>
      <c r="E3" s="482" t="s">
        <v>564</v>
      </c>
      <c r="F3" s="372" t="s">
        <v>54</v>
      </c>
      <c r="H3" s="187"/>
    </row>
    <row r="4" spans="1:8" ht="13.5" customHeight="1">
      <c r="A4" s="611" t="s">
        <v>457</v>
      </c>
      <c r="B4" s="4"/>
      <c r="C4" s="4"/>
      <c r="D4" s="4"/>
      <c r="E4" s="190">
        <v>3330</v>
      </c>
      <c r="F4" s="4"/>
      <c r="G4" s="171"/>
      <c r="H4" s="188"/>
    </row>
    <row r="5" spans="1:8" ht="13.5" customHeight="1">
      <c r="A5" s="611" t="s">
        <v>339</v>
      </c>
      <c r="B5" s="4"/>
      <c r="C5" s="4"/>
      <c r="D5" s="4"/>
      <c r="E5" s="4"/>
      <c r="F5" s="4"/>
      <c r="G5" s="171"/>
      <c r="H5" s="188"/>
    </row>
    <row r="6" spans="1:8" ht="13.5" customHeight="1">
      <c r="A6" s="611" t="s">
        <v>458</v>
      </c>
      <c r="B6" s="4"/>
      <c r="C6" s="4">
        <v>912</v>
      </c>
      <c r="D6" s="4"/>
      <c r="E6" s="4">
        <v>500</v>
      </c>
      <c r="F6" s="4"/>
      <c r="G6" s="171"/>
      <c r="H6" s="188"/>
    </row>
    <row r="7" spans="1:8" ht="13.5" customHeight="1">
      <c r="A7" s="611" t="s">
        <v>459</v>
      </c>
      <c r="B7" s="4"/>
      <c r="C7" s="4">
        <v>89</v>
      </c>
      <c r="D7" s="4"/>
      <c r="E7" s="4">
        <v>798</v>
      </c>
      <c r="F7" s="190">
        <v>14527</v>
      </c>
      <c r="G7" s="171"/>
      <c r="H7" s="188"/>
    </row>
    <row r="8" spans="1:8" ht="13.5" customHeight="1">
      <c r="A8" s="611" t="s">
        <v>460</v>
      </c>
      <c r="B8" s="4"/>
      <c r="C8" s="4"/>
      <c r="D8" s="4"/>
      <c r="E8" s="4">
        <v>738</v>
      </c>
      <c r="F8" s="4"/>
      <c r="G8" s="171"/>
      <c r="H8" s="188"/>
    </row>
    <row r="9" spans="1:8" ht="13.5" customHeight="1">
      <c r="A9" s="611" t="s">
        <v>168</v>
      </c>
      <c r="B9" s="4"/>
      <c r="C9" s="4"/>
      <c r="D9" s="4"/>
      <c r="E9" s="4"/>
      <c r="F9" s="4"/>
      <c r="G9" s="171"/>
      <c r="H9" s="188"/>
    </row>
    <row r="10" spans="1:8" ht="13.5" customHeight="1">
      <c r="A10" s="611" t="s">
        <v>340</v>
      </c>
      <c r="B10" s="4"/>
      <c r="C10" s="4"/>
      <c r="D10" s="4"/>
      <c r="E10" s="4">
        <v>244</v>
      </c>
      <c r="F10" s="4"/>
      <c r="G10" s="171"/>
      <c r="H10" s="188"/>
    </row>
    <row r="11" spans="1:8" ht="13.5" customHeight="1">
      <c r="A11" s="611" t="s">
        <v>461</v>
      </c>
      <c r="B11" s="4"/>
      <c r="C11" s="4"/>
      <c r="D11" s="4"/>
      <c r="E11" s="4">
        <v>463</v>
      </c>
      <c r="F11" s="4"/>
      <c r="G11" s="171"/>
      <c r="H11" s="188"/>
    </row>
    <row r="12" spans="1:8" ht="13.5" customHeight="1">
      <c r="A12" s="611" t="s">
        <v>462</v>
      </c>
      <c r="B12" s="4"/>
      <c r="C12" s="190">
        <v>1702</v>
      </c>
      <c r="D12" s="4"/>
      <c r="E12" s="4"/>
      <c r="F12" s="190">
        <v>12493</v>
      </c>
      <c r="G12" s="171"/>
      <c r="H12" s="188"/>
    </row>
    <row r="13" spans="1:8" ht="13.5" customHeight="1">
      <c r="A13" s="611" t="s">
        <v>463</v>
      </c>
      <c r="B13" s="4"/>
      <c r="C13" s="4"/>
      <c r="D13" s="4"/>
      <c r="E13" s="190">
        <v>2432</v>
      </c>
      <c r="F13" s="4"/>
      <c r="G13" s="171"/>
      <c r="H13" s="188"/>
    </row>
    <row r="14" spans="1:8" ht="13.5" customHeight="1">
      <c r="A14" s="174" t="s">
        <v>685</v>
      </c>
      <c r="B14" s="4"/>
      <c r="C14" s="4"/>
      <c r="D14" s="4"/>
      <c r="E14" s="4"/>
      <c r="F14" s="4"/>
      <c r="G14" s="171"/>
      <c r="H14" s="188"/>
    </row>
    <row r="15" spans="1:8" ht="13.5" customHeight="1">
      <c r="A15" s="611" t="s">
        <v>341</v>
      </c>
      <c r="B15" s="4"/>
      <c r="C15" s="190">
        <v>1148</v>
      </c>
      <c r="D15" s="4"/>
      <c r="E15" s="4"/>
      <c r="F15" s="4"/>
      <c r="G15" s="171"/>
      <c r="H15" s="188"/>
    </row>
    <row r="16" spans="1:8" ht="13.5" customHeight="1">
      <c r="A16" s="611" t="s">
        <v>552</v>
      </c>
      <c r="B16" s="4"/>
      <c r="C16" s="4">
        <v>12</v>
      </c>
      <c r="D16" s="4"/>
      <c r="E16" s="4">
        <v>52</v>
      </c>
      <c r="F16" s="4"/>
      <c r="G16" s="171"/>
      <c r="H16" s="188"/>
    </row>
    <row r="17" spans="1:8" ht="13.5" customHeight="1">
      <c r="A17" s="611" t="s">
        <v>554</v>
      </c>
      <c r="B17" s="4"/>
      <c r="C17" s="4"/>
      <c r="D17" s="4"/>
      <c r="E17" s="4"/>
      <c r="F17" s="4"/>
      <c r="G17" s="171"/>
      <c r="H17" s="188"/>
    </row>
    <row r="18" spans="1:8" ht="13.5" customHeight="1">
      <c r="A18" s="611" t="s">
        <v>464</v>
      </c>
      <c r="B18" s="4"/>
      <c r="C18" s="4"/>
      <c r="D18" s="4"/>
      <c r="E18" s="4">
        <v>137</v>
      </c>
      <c r="F18" s="4"/>
      <c r="G18" s="171"/>
      <c r="H18" s="188"/>
    </row>
    <row r="19" spans="1:8" ht="13.5" customHeight="1">
      <c r="A19" s="611" t="s">
        <v>465</v>
      </c>
      <c r="B19" s="4"/>
      <c r="C19" s="190">
        <v>4807</v>
      </c>
      <c r="D19" s="4"/>
      <c r="E19" s="190">
        <v>4676</v>
      </c>
      <c r="F19" s="4">
        <v>144</v>
      </c>
      <c r="G19" s="171"/>
      <c r="H19" s="188"/>
    </row>
    <row r="20" spans="1:8" ht="13.5" customHeight="1">
      <c r="A20" s="611" t="s">
        <v>466</v>
      </c>
      <c r="B20" s="4"/>
      <c r="C20" s="4"/>
      <c r="D20" s="4"/>
      <c r="E20" s="4"/>
      <c r="F20" s="4"/>
      <c r="G20" s="171"/>
      <c r="H20" s="188"/>
    </row>
    <row r="21" spans="1:8" ht="13.5" customHeight="1">
      <c r="A21" s="234" t="s">
        <v>21</v>
      </c>
      <c r="B21" s="4">
        <v>10</v>
      </c>
      <c r="C21" s="4"/>
      <c r="D21" s="4">
        <v>944</v>
      </c>
      <c r="E21" s="190">
        <v>4185</v>
      </c>
      <c r="F21" s="190">
        <v>6161</v>
      </c>
      <c r="G21" s="171"/>
      <c r="H21" s="188"/>
    </row>
    <row r="22" spans="1:8" ht="13.5" customHeight="1">
      <c r="A22" s="611" t="s">
        <v>467</v>
      </c>
      <c r="B22" s="4"/>
      <c r="C22" s="190">
        <v>3285</v>
      </c>
      <c r="D22" s="4"/>
      <c r="E22" s="4">
        <v>599</v>
      </c>
      <c r="F22" s="4">
        <v>500</v>
      </c>
      <c r="G22" s="171"/>
      <c r="H22" s="188"/>
    </row>
    <row r="23" spans="1:8" ht="13.5" customHeight="1">
      <c r="A23" s="611" t="s">
        <v>468</v>
      </c>
      <c r="B23" s="190">
        <v>6085</v>
      </c>
      <c r="C23" s="190">
        <v>36128</v>
      </c>
      <c r="D23" s="4"/>
      <c r="E23" s="190">
        <v>5714</v>
      </c>
      <c r="F23" s="190">
        <v>1937</v>
      </c>
      <c r="G23" s="171"/>
      <c r="H23" s="188"/>
    </row>
    <row r="24" spans="1:8" ht="13.5" customHeight="1">
      <c r="A24" s="611" t="s">
        <v>343</v>
      </c>
      <c r="B24" s="4"/>
      <c r="C24" s="190">
        <v>2990</v>
      </c>
      <c r="D24" s="4"/>
      <c r="E24" s="190">
        <v>3226</v>
      </c>
      <c r="F24" s="190">
        <v>9736</v>
      </c>
      <c r="G24" s="171"/>
      <c r="H24" s="188"/>
    </row>
    <row r="25" spans="1:8" ht="13.5" customHeight="1">
      <c r="A25" s="611" t="s">
        <v>344</v>
      </c>
      <c r="B25" s="4">
        <v>8</v>
      </c>
      <c r="C25" s="4"/>
      <c r="D25" s="4"/>
      <c r="E25" s="4"/>
      <c r="F25" s="4"/>
      <c r="G25" s="171"/>
      <c r="H25" s="188"/>
    </row>
    <row r="26" spans="1:8" ht="13.5" customHeight="1">
      <c r="A26" s="611" t="s">
        <v>345</v>
      </c>
      <c r="B26" s="4"/>
      <c r="C26" s="4"/>
      <c r="D26" s="4"/>
      <c r="E26" s="4"/>
      <c r="F26" s="190">
        <v>3214</v>
      </c>
      <c r="G26" s="171"/>
      <c r="H26" s="188"/>
    </row>
    <row r="27" spans="1:8" ht="13.5" customHeight="1">
      <c r="A27" s="611" t="s">
        <v>469</v>
      </c>
      <c r="B27" s="4"/>
      <c r="C27" s="4"/>
      <c r="D27" s="190">
        <v>2185</v>
      </c>
      <c r="E27" s="4"/>
      <c r="F27" s="4">
        <v>91</v>
      </c>
      <c r="G27" s="171"/>
      <c r="H27" s="188"/>
    </row>
    <row r="28" spans="1:8" ht="13.5" customHeight="1">
      <c r="A28" s="611" t="s">
        <v>470</v>
      </c>
      <c r="B28" s="4"/>
      <c r="C28" s="190">
        <v>4080</v>
      </c>
      <c r="D28" s="4"/>
      <c r="E28" s="4"/>
      <c r="F28" s="190">
        <v>1209</v>
      </c>
      <c r="G28" s="171"/>
      <c r="H28" s="188"/>
    </row>
    <row r="29" spans="1:8" ht="13.5" customHeight="1">
      <c r="A29" s="611" t="s">
        <v>471</v>
      </c>
      <c r="B29" s="4"/>
      <c r="C29" s="4"/>
      <c r="D29" s="4"/>
      <c r="E29" s="4">
        <v>513</v>
      </c>
      <c r="F29" s="4">
        <v>885</v>
      </c>
      <c r="G29" s="171"/>
      <c r="H29" s="188"/>
    </row>
    <row r="30" spans="1:8" ht="13.5" customHeight="1">
      <c r="A30" s="611" t="s">
        <v>306</v>
      </c>
      <c r="B30" s="4"/>
      <c r="C30" s="190">
        <v>1407</v>
      </c>
      <c r="D30" s="4"/>
      <c r="E30" s="4"/>
      <c r="F30" s="4"/>
      <c r="G30" s="171"/>
      <c r="H30" s="188"/>
    </row>
    <row r="31" spans="1:8" ht="13.5" customHeight="1">
      <c r="A31" s="611" t="s">
        <v>307</v>
      </c>
      <c r="B31" s="4">
        <v>776</v>
      </c>
      <c r="C31" s="4">
        <v>1</v>
      </c>
      <c r="D31" s="4"/>
      <c r="E31" s="4"/>
      <c r="F31" s="190">
        <v>2016</v>
      </c>
      <c r="G31" s="171"/>
      <c r="H31" s="188"/>
    </row>
    <row r="32" spans="1:8" ht="13.5" customHeight="1">
      <c r="A32" s="611" t="s">
        <v>186</v>
      </c>
      <c r="B32" s="4"/>
      <c r="C32" s="4"/>
      <c r="D32" s="4"/>
      <c r="E32" s="4"/>
      <c r="F32" s="4">
        <v>84</v>
      </c>
      <c r="G32" s="171"/>
      <c r="H32" s="188"/>
    </row>
    <row r="33" spans="1:8" ht="13.5" customHeight="1">
      <c r="A33" s="611" t="s">
        <v>346</v>
      </c>
      <c r="B33" s="4"/>
      <c r="C33" s="4">
        <v>20</v>
      </c>
      <c r="D33" s="4"/>
      <c r="E33" s="4">
        <v>788</v>
      </c>
      <c r="F33" s="190">
        <v>2684</v>
      </c>
      <c r="G33" s="171"/>
      <c r="H33" s="188"/>
    </row>
    <row r="34" spans="1:8" ht="13.5" customHeight="1">
      <c r="A34" s="611" t="s">
        <v>473</v>
      </c>
      <c r="B34" s="4"/>
      <c r="C34" s="4"/>
      <c r="D34" s="4"/>
      <c r="E34" s="4">
        <v>176</v>
      </c>
      <c r="F34" s="4"/>
      <c r="G34" s="171"/>
      <c r="H34" s="188"/>
    </row>
    <row r="35" spans="1:8" ht="13.5" customHeight="1">
      <c r="A35" s="611" t="s">
        <v>474</v>
      </c>
      <c r="B35" s="4"/>
      <c r="C35" s="4"/>
      <c r="D35" s="4"/>
      <c r="E35" s="190">
        <v>12214</v>
      </c>
      <c r="F35" s="4">
        <v>402</v>
      </c>
      <c r="G35" s="171"/>
      <c r="H35" s="188"/>
    </row>
    <row r="36" spans="1:8" ht="13.5" customHeight="1">
      <c r="A36" s="611" t="s">
        <v>476</v>
      </c>
      <c r="B36" s="4"/>
      <c r="C36" s="190">
        <v>3668</v>
      </c>
      <c r="D36" s="190">
        <v>1955</v>
      </c>
      <c r="E36" s="4"/>
      <c r="F36" s="4"/>
      <c r="G36" s="171"/>
      <c r="H36" s="188"/>
    </row>
    <row r="37" spans="1:8" ht="13.5" customHeight="1">
      <c r="A37" s="611" t="s">
        <v>310</v>
      </c>
      <c r="B37" s="4"/>
      <c r="C37" s="4"/>
      <c r="D37" s="4"/>
      <c r="E37" s="4"/>
      <c r="F37" s="4">
        <v>29</v>
      </c>
      <c r="G37" s="171"/>
      <c r="H37" s="188"/>
    </row>
    <row r="38" spans="1:8" ht="13.5" customHeight="1">
      <c r="A38" s="174" t="s">
        <v>679</v>
      </c>
      <c r="B38" s="4">
        <v>44</v>
      </c>
      <c r="C38" s="4"/>
      <c r="D38" s="4"/>
      <c r="E38" s="4"/>
      <c r="F38" s="4">
        <v>738</v>
      </c>
      <c r="G38" s="171"/>
      <c r="H38" s="188"/>
    </row>
    <row r="39" spans="1:8" ht="13.5" customHeight="1">
      <c r="A39" s="611" t="s">
        <v>356</v>
      </c>
      <c r="B39" s="4"/>
      <c r="C39" s="4"/>
      <c r="D39" s="4"/>
      <c r="E39" s="4"/>
      <c r="F39" s="4"/>
      <c r="G39" s="171"/>
      <c r="H39" s="188"/>
    </row>
    <row r="40" spans="1:8" ht="13.5" customHeight="1">
      <c r="A40" s="611" t="s">
        <v>317</v>
      </c>
      <c r="B40" s="4"/>
      <c r="C40" s="4"/>
      <c r="D40" s="4"/>
      <c r="E40" s="4">
        <v>17</v>
      </c>
      <c r="F40" s="4"/>
      <c r="G40" s="171"/>
      <c r="H40" s="188"/>
    </row>
    <row r="41" spans="1:8" ht="13.5" customHeight="1">
      <c r="A41" s="611" t="s">
        <v>477</v>
      </c>
      <c r="B41" s="4"/>
      <c r="C41" s="4">
        <v>79</v>
      </c>
      <c r="D41" s="4"/>
      <c r="E41" s="4"/>
      <c r="F41" s="190">
        <v>5665</v>
      </c>
      <c r="G41" s="171"/>
      <c r="H41" s="188"/>
    </row>
    <row r="42" spans="1:8" ht="13.5" customHeight="1">
      <c r="A42" s="611" t="s">
        <v>478</v>
      </c>
      <c r="B42" s="4"/>
      <c r="C42" s="4"/>
      <c r="D42" s="4"/>
      <c r="E42" s="190">
        <v>1520</v>
      </c>
      <c r="F42" s="4">
        <v>21</v>
      </c>
      <c r="G42" s="171"/>
      <c r="H42" s="188"/>
    </row>
    <row r="43" spans="1:8" ht="13.5" customHeight="1">
      <c r="A43" s="611" t="s">
        <v>323</v>
      </c>
      <c r="B43" s="4">
        <v>163</v>
      </c>
      <c r="C43" s="4"/>
      <c r="D43" s="4"/>
      <c r="E43" s="4"/>
      <c r="F43" s="4">
        <v>538</v>
      </c>
      <c r="G43" s="171"/>
      <c r="H43" s="188"/>
    </row>
    <row r="44" spans="1:8" ht="13.5" customHeight="1">
      <c r="A44" s="611" t="s">
        <v>348</v>
      </c>
      <c r="B44" s="4"/>
      <c r="C44" s="4"/>
      <c r="D44" s="4"/>
      <c r="E44" s="4">
        <v>15</v>
      </c>
      <c r="F44" s="4">
        <v>615</v>
      </c>
      <c r="G44" s="171"/>
      <c r="H44" s="188"/>
    </row>
    <row r="45" spans="1:8" ht="13.5" customHeight="1">
      <c r="A45" s="611" t="s">
        <v>479</v>
      </c>
      <c r="B45" s="4"/>
      <c r="C45" s="4"/>
      <c r="D45" s="190">
        <v>3836</v>
      </c>
      <c r="E45" s="190">
        <v>2268</v>
      </c>
      <c r="F45" s="4"/>
      <c r="G45" s="171"/>
      <c r="H45" s="188"/>
    </row>
    <row r="46" spans="1:8" ht="13.5" customHeight="1">
      <c r="A46" s="611" t="s">
        <v>324</v>
      </c>
      <c r="B46" s="4"/>
      <c r="C46" s="4"/>
      <c r="D46" s="4"/>
      <c r="E46" s="4">
        <v>507</v>
      </c>
      <c r="F46" s="4"/>
      <c r="G46" s="171"/>
      <c r="H46" s="188"/>
    </row>
    <row r="47" spans="1:8" ht="13.5" customHeight="1">
      <c r="A47" s="611" t="s">
        <v>480</v>
      </c>
      <c r="B47" s="4"/>
      <c r="C47" s="4"/>
      <c r="D47" s="4"/>
      <c r="E47" s="4"/>
      <c r="F47" s="4"/>
      <c r="G47" s="171"/>
      <c r="H47" s="188"/>
    </row>
    <row r="48" spans="1:8" ht="13.5" customHeight="1">
      <c r="A48" s="611" t="s">
        <v>481</v>
      </c>
      <c r="B48" s="4"/>
      <c r="C48" s="4"/>
      <c r="D48" s="4"/>
      <c r="E48" s="190">
        <v>1589</v>
      </c>
      <c r="F48" s="190">
        <v>25806</v>
      </c>
      <c r="G48" s="171"/>
      <c r="H48" s="188"/>
    </row>
    <row r="49" spans="1:8" ht="13.5" customHeight="1">
      <c r="A49" s="611" t="s">
        <v>482</v>
      </c>
      <c r="B49" s="4"/>
      <c r="C49" s="4"/>
      <c r="D49" s="4"/>
      <c r="E49" s="4"/>
      <c r="F49" s="190">
        <v>2083</v>
      </c>
      <c r="G49" s="171"/>
      <c r="H49" s="188"/>
    </row>
    <row r="50" spans="1:8" ht="13.5" customHeight="1">
      <c r="A50" s="611" t="s">
        <v>483</v>
      </c>
      <c r="B50" s="4"/>
      <c r="C50" s="4"/>
      <c r="D50" s="4"/>
      <c r="E50" s="4"/>
      <c r="F50" s="4">
        <v>145</v>
      </c>
      <c r="G50" s="171"/>
      <c r="H50" s="188"/>
    </row>
    <row r="51" spans="1:8" ht="13.5" customHeight="1">
      <c r="A51" s="134"/>
      <c r="B51" s="135"/>
      <c r="C51" s="135"/>
      <c r="D51" s="135"/>
      <c r="E51" s="135"/>
      <c r="F51" s="135"/>
      <c r="H51" s="188"/>
    </row>
    <row r="52" spans="1:8" ht="13.5" customHeight="1">
      <c r="A52" s="26"/>
      <c r="H52" s="188"/>
    </row>
    <row r="53" spans="1:8" ht="13.5" customHeight="1">
      <c r="A53" s="41" t="s">
        <v>411</v>
      </c>
      <c r="B53" s="192">
        <f>MEDIAN(B4:B50,'Circulation nonbook A-L pt 2'!B4:B55)</f>
        <v>443</v>
      </c>
      <c r="C53" s="192">
        <f>MEDIAN(C4:C50,'Circulation nonbook A-L pt 2'!C4:C55)</f>
        <v>1139.5</v>
      </c>
      <c r="D53" s="192">
        <f>MEDIAN(D4:D50,'Circulation nonbook A-L pt 2'!D4:D55)</f>
        <v>912</v>
      </c>
      <c r="E53" s="192">
        <f>MEDIAN(E4:E50,'Circulation nonbook A-L pt 2'!E4:E55)</f>
        <v>793</v>
      </c>
      <c r="F53" s="192">
        <f>MEDIAN(F4:F50,'Circulation nonbook A-L pt 2'!F4:F55)</f>
        <v>569</v>
      </c>
      <c r="H53" s="188"/>
    </row>
    <row r="54" spans="1:8" ht="13.5" customHeight="1">
      <c r="A54" s="41" t="s">
        <v>410</v>
      </c>
      <c r="B54" s="192">
        <f>AVERAGE(B4:B50,'Circulation nonbook A-L pt 2'!B4:B55)</f>
        <v>1119.8</v>
      </c>
      <c r="C54" s="192">
        <f>AVERAGE(C4:C50,'Circulation nonbook A-L pt 2'!C4:C55)</f>
        <v>3066.5</v>
      </c>
      <c r="D54" s="192">
        <f>AVERAGE(D4:D50,'Circulation nonbook A-L pt 2'!D4:D55)</f>
        <v>1128.6666666666667</v>
      </c>
      <c r="E54" s="192">
        <f>AVERAGE(E4:E50,'Circulation nonbook A-L pt 2'!E4:E55)</f>
        <v>2000.5681818181818</v>
      </c>
      <c r="F54" s="192">
        <f>AVERAGE(F4:F50,'Circulation nonbook A-L pt 2'!F4:F55)</f>
        <v>2515.52</v>
      </c>
      <c r="H54" s="188"/>
    </row>
    <row r="55" spans="1:8" ht="13.5" customHeight="1">
      <c r="A55" s="41" t="s">
        <v>359</v>
      </c>
      <c r="B55" s="192">
        <f>SUM(B4:B50,'Circulation nonbook A-L pt 2'!B4:B55)</f>
        <v>16797</v>
      </c>
      <c r="C55" s="192">
        <f>SUM(C4:C50,'Circulation nonbook A-L pt 2'!C4:C55)</f>
        <v>104261</v>
      </c>
      <c r="D55" s="192">
        <f>SUM(D4:D50,'Circulation nonbook A-L pt 2'!D4:D55)</f>
        <v>10158</v>
      </c>
      <c r="E55" s="192">
        <f>SUM(E4:E50,'Circulation nonbook A-L pt 2'!E4:E55)</f>
        <v>88025</v>
      </c>
      <c r="F55" s="192">
        <f>SUM(F4:F50,'Circulation nonbook A-L pt 2'!F4:F55)</f>
        <v>125776</v>
      </c>
      <c r="H55" s="188"/>
    </row>
    <row r="56" spans="1:8" ht="13.5" customHeight="1">
      <c r="H56" s="188"/>
    </row>
    <row r="57" spans="1:8" ht="13.5" customHeight="1">
      <c r="H57" s="188"/>
    </row>
    <row r="58" spans="1:8" ht="13.5" customHeight="1">
      <c r="H58" s="188"/>
    </row>
    <row r="59" spans="1:8" ht="13.5" customHeight="1">
      <c r="H59" s="188"/>
    </row>
    <row r="60" spans="1:8" ht="13.5" customHeight="1">
      <c r="H60" s="188"/>
    </row>
    <row r="61" spans="1:8" ht="13.5" customHeight="1">
      <c r="H61" s="188"/>
    </row>
    <row r="62" spans="1:8" ht="13.5" customHeight="1"/>
    <row r="63" spans="1:8" ht="13.5" customHeight="1"/>
    <row r="64" spans="1:8"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sheetData>
  <phoneticPr fontId="25" type="noConversion"/>
  <pageMargins left="0.62992125984251968" right="0.51181102362204722" top="0.51181102362204722" bottom="0.51181102362204722" header="0" footer="0.23622047244094491"/>
  <pageSetup paperSize="9" orientation="portrait" r:id="rId1"/>
  <headerFooter alignWithMargins="0">
    <oddFooter>&amp;L&amp;9Public Library Statistics 2011/12&amp;C&amp;9&amp;P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Y102"/>
  <sheetViews>
    <sheetView zoomScaleNormal="100" workbookViewId="0">
      <pane ySplit="3" topLeftCell="A4" activePane="bottomLeft" state="frozen"/>
      <selection activeCell="B24" sqref="B24"/>
      <selection pane="bottomLeft" activeCell="F13" sqref="F13"/>
    </sheetView>
  </sheetViews>
  <sheetFormatPr defaultColWidth="8.85546875" defaultRowHeight="12.75" customHeight="1"/>
  <cols>
    <col min="1" max="1" width="19.7109375" style="22" customWidth="1"/>
    <col min="2" max="2" width="9.42578125" style="50" customWidth="1"/>
    <col min="3" max="3" width="10.5703125" style="50" customWidth="1"/>
    <col min="4" max="4" width="12.140625" style="50" customWidth="1"/>
    <col min="5" max="5" width="8.85546875" style="22" customWidth="1"/>
    <col min="6" max="6" width="9.140625" customWidth="1"/>
    <col min="7" max="7" width="12.7109375" customWidth="1"/>
    <col min="8" max="9" width="9.140625" customWidth="1"/>
    <col min="10" max="10" width="12.140625" customWidth="1"/>
    <col min="11" max="11" width="9.140625" customWidth="1"/>
    <col min="12" max="12" width="11.28515625" style="613" customWidth="1"/>
    <col min="13" max="13" width="20" style="613" customWidth="1"/>
    <col min="14" max="14" width="11.7109375" style="613" customWidth="1"/>
    <col min="15" max="15" width="13.42578125" style="613" customWidth="1"/>
    <col min="16" max="16" width="18.28515625" style="613" customWidth="1"/>
    <col min="17" max="17" width="13.28515625" style="613" customWidth="1"/>
    <col min="18" max="77" width="8.85546875" style="613" customWidth="1"/>
    <col min="78" max="16384" width="8.85546875" style="22"/>
  </cols>
  <sheetData>
    <row r="1" spans="1:19" ht="15" customHeight="1">
      <c r="A1" s="39" t="s">
        <v>613</v>
      </c>
    </row>
    <row r="2" spans="1:19" ht="10.5" customHeight="1">
      <c r="A2" s="46"/>
    </row>
    <row r="3" spans="1:19" ht="24" customHeight="1">
      <c r="A3" s="10"/>
      <c r="B3" s="372" t="s">
        <v>55</v>
      </c>
      <c r="C3" s="372" t="s">
        <v>56</v>
      </c>
      <c r="D3" s="372" t="s">
        <v>57</v>
      </c>
      <c r="E3" s="372" t="s">
        <v>58</v>
      </c>
      <c r="F3" s="372" t="s">
        <v>59</v>
      </c>
      <c r="G3" s="372" t="s">
        <v>60</v>
      </c>
      <c r="H3" s="372" t="s">
        <v>558</v>
      </c>
      <c r="I3" s="627"/>
      <c r="J3" s="10"/>
      <c r="K3" s="10"/>
      <c r="L3" s="10"/>
      <c r="M3" s="10"/>
      <c r="N3" s="10"/>
      <c r="O3" s="10"/>
      <c r="P3" s="10"/>
      <c r="Q3" s="10"/>
      <c r="R3" s="632"/>
      <c r="S3" s="635"/>
    </row>
    <row r="4" spans="1:19" ht="13.5" customHeight="1">
      <c r="A4" s="4" t="s">
        <v>484</v>
      </c>
      <c r="B4" s="4"/>
      <c r="C4" s="190">
        <v>34892</v>
      </c>
      <c r="D4" s="4"/>
      <c r="E4" s="4"/>
      <c r="F4" s="4"/>
      <c r="G4" s="4"/>
      <c r="H4" s="190">
        <v>2486</v>
      </c>
    </row>
    <row r="5" spans="1:19" ht="13.5" customHeight="1">
      <c r="A5" s="4" t="s">
        <v>333</v>
      </c>
      <c r="B5" s="4"/>
      <c r="C5" s="190">
        <v>9605</v>
      </c>
      <c r="D5" s="4">
        <v>355</v>
      </c>
      <c r="E5" s="4"/>
      <c r="F5" s="4"/>
      <c r="G5" s="190">
        <v>5797</v>
      </c>
      <c r="H5" s="190">
        <v>3875</v>
      </c>
    </row>
    <row r="6" spans="1:19" ht="13.5" customHeight="1">
      <c r="A6" s="4" t="s">
        <v>423</v>
      </c>
      <c r="B6" s="190">
        <v>1903</v>
      </c>
      <c r="C6" s="190">
        <v>11519</v>
      </c>
      <c r="D6" s="190">
        <v>45462</v>
      </c>
      <c r="E6" s="4"/>
      <c r="F6" s="4"/>
      <c r="G6" s="190">
        <v>3386</v>
      </c>
      <c r="H6" s="190">
        <v>10204</v>
      </c>
    </row>
    <row r="7" spans="1:19" ht="13.5" customHeight="1">
      <c r="A7" s="4" t="s">
        <v>424</v>
      </c>
      <c r="B7" s="190">
        <v>4744</v>
      </c>
      <c r="C7" s="190">
        <v>6997</v>
      </c>
      <c r="D7" s="190">
        <v>56093</v>
      </c>
      <c r="E7" s="4"/>
      <c r="F7" s="4">
        <v>2</v>
      </c>
      <c r="G7" s="4"/>
      <c r="H7" s="190">
        <v>9184</v>
      </c>
    </row>
    <row r="8" spans="1:19" ht="13.5" customHeight="1">
      <c r="A8" s="4" t="s">
        <v>487</v>
      </c>
      <c r="B8" s="4"/>
      <c r="C8" s="4"/>
      <c r="D8" s="4"/>
      <c r="E8" s="4"/>
      <c r="F8" s="4"/>
      <c r="G8" s="4"/>
      <c r="H8" s="4"/>
    </row>
    <row r="9" spans="1:19" ht="13.5" customHeight="1">
      <c r="A9" s="4" t="s">
        <v>426</v>
      </c>
      <c r="B9" s="190">
        <v>6448</v>
      </c>
      <c r="C9" s="190">
        <v>36275</v>
      </c>
      <c r="D9" s="190">
        <v>115908</v>
      </c>
      <c r="E9" s="4"/>
      <c r="F9" s="4">
        <v>35</v>
      </c>
      <c r="G9" s="190">
        <v>1853</v>
      </c>
      <c r="H9" s="190">
        <v>2461</v>
      </c>
    </row>
    <row r="10" spans="1:19" ht="13.5" customHeight="1">
      <c r="A10" s="4" t="s">
        <v>488</v>
      </c>
      <c r="B10" s="4">
        <v>129</v>
      </c>
      <c r="C10" s="190">
        <v>29953</v>
      </c>
      <c r="D10" s="4"/>
      <c r="E10" s="4">
        <v>5</v>
      </c>
      <c r="F10" s="4">
        <v>5</v>
      </c>
      <c r="G10" s="190">
        <v>11304</v>
      </c>
      <c r="H10" s="190">
        <v>6328</v>
      </c>
    </row>
    <row r="11" spans="1:19" ht="13.5" customHeight="1">
      <c r="A11" s="4" t="s">
        <v>489</v>
      </c>
      <c r="B11" s="4"/>
      <c r="C11" s="190">
        <v>13797</v>
      </c>
      <c r="D11" s="4"/>
      <c r="E11" s="4"/>
      <c r="F11" s="4">
        <v>322</v>
      </c>
      <c r="G11" s="4"/>
      <c r="H11" s="4"/>
    </row>
    <row r="12" spans="1:19" ht="13.5" customHeight="1">
      <c r="A12" s="4" t="s">
        <v>492</v>
      </c>
      <c r="B12" s="4">
        <v>7</v>
      </c>
      <c r="C12" s="190">
        <v>3930</v>
      </c>
      <c r="D12" s="4"/>
      <c r="E12" s="4"/>
      <c r="F12" s="4">
        <v>41</v>
      </c>
      <c r="G12" s="4"/>
      <c r="H12" s="4">
        <v>20</v>
      </c>
    </row>
    <row r="13" spans="1:19" ht="13.5" customHeight="1">
      <c r="A13" s="4" t="s">
        <v>429</v>
      </c>
      <c r="B13" s="190">
        <v>1247</v>
      </c>
      <c r="C13" s="190">
        <v>44974</v>
      </c>
      <c r="D13" s="190">
        <v>81267</v>
      </c>
      <c r="E13" s="4">
        <v>121</v>
      </c>
      <c r="F13" s="4"/>
      <c r="G13" s="190">
        <v>22622</v>
      </c>
      <c r="H13" s="190">
        <v>35438</v>
      </c>
    </row>
    <row r="14" spans="1:19" ht="13.5" customHeight="1">
      <c r="A14" s="4" t="s">
        <v>493</v>
      </c>
      <c r="B14" s="4"/>
      <c r="C14" s="190">
        <v>5388</v>
      </c>
      <c r="D14" s="4"/>
      <c r="E14" s="4"/>
      <c r="F14" s="4">
        <v>7</v>
      </c>
      <c r="G14" s="4"/>
      <c r="H14" s="4">
        <v>131</v>
      </c>
    </row>
    <row r="15" spans="1:19" ht="13.5" customHeight="1">
      <c r="A15" s="4" t="s">
        <v>431</v>
      </c>
      <c r="B15" s="4"/>
      <c r="C15" s="190">
        <v>24132</v>
      </c>
      <c r="D15" s="4"/>
      <c r="E15" s="4">
        <v>4</v>
      </c>
      <c r="F15" s="4">
        <v>20</v>
      </c>
      <c r="G15" s="4"/>
      <c r="H15" s="190">
        <v>5510</v>
      </c>
    </row>
    <row r="16" spans="1:19" ht="13.5" customHeight="1">
      <c r="A16" s="4" t="s">
        <v>184</v>
      </c>
      <c r="B16" s="190">
        <v>1555</v>
      </c>
      <c r="C16" s="190">
        <v>9744</v>
      </c>
      <c r="D16" s="190">
        <v>10771</v>
      </c>
      <c r="E16" s="4"/>
      <c r="F16" s="4">
        <v>19</v>
      </c>
      <c r="G16" s="4"/>
      <c r="H16" s="190">
        <v>2598</v>
      </c>
    </row>
    <row r="17" spans="1:8" ht="13.5" customHeight="1">
      <c r="A17" s="4" t="s">
        <v>498</v>
      </c>
      <c r="B17" s="4"/>
      <c r="C17" s="4">
        <v>523</v>
      </c>
      <c r="D17" s="4"/>
      <c r="E17" s="4"/>
      <c r="F17" s="4">
        <v>29</v>
      </c>
      <c r="G17" s="4"/>
      <c r="H17" s="4"/>
    </row>
    <row r="18" spans="1:8" ht="13.5" customHeight="1">
      <c r="A18" s="4" t="s">
        <v>500</v>
      </c>
      <c r="B18" s="4"/>
      <c r="C18" s="190">
        <v>11235</v>
      </c>
      <c r="D18" s="4"/>
      <c r="E18" s="4"/>
      <c r="F18" s="4">
        <v>3</v>
      </c>
      <c r="G18" s="4"/>
      <c r="H18" s="4"/>
    </row>
    <row r="19" spans="1:8" ht="13.5" customHeight="1">
      <c r="A19" s="4" t="s">
        <v>434</v>
      </c>
      <c r="B19" s="190">
        <v>2298</v>
      </c>
      <c r="C19" s="190">
        <v>6591</v>
      </c>
      <c r="D19" s="190">
        <v>77273</v>
      </c>
      <c r="E19" s="4"/>
      <c r="F19" s="4"/>
      <c r="G19" s="190">
        <v>8966</v>
      </c>
      <c r="H19" s="190">
        <v>7282</v>
      </c>
    </row>
    <row r="20" spans="1:8" ht="13.5" customHeight="1">
      <c r="A20" s="4" t="s">
        <v>435</v>
      </c>
      <c r="B20" s="4">
        <v>167</v>
      </c>
      <c r="C20" s="190">
        <v>11675</v>
      </c>
      <c r="D20" s="4"/>
      <c r="E20" s="4"/>
      <c r="F20" s="4"/>
      <c r="G20" s="4"/>
      <c r="H20" s="190">
        <v>2479</v>
      </c>
    </row>
    <row r="21" spans="1:8" ht="13.5" customHeight="1">
      <c r="A21" s="4" t="s">
        <v>436</v>
      </c>
      <c r="B21" s="190">
        <v>13113</v>
      </c>
      <c r="C21" s="190">
        <v>37806</v>
      </c>
      <c r="D21" s="190">
        <v>18501</v>
      </c>
      <c r="E21" s="4">
        <v>2</v>
      </c>
      <c r="F21" s="4">
        <v>3</v>
      </c>
      <c r="G21" s="4"/>
      <c r="H21" s="190">
        <v>15641</v>
      </c>
    </row>
    <row r="22" spans="1:8" ht="13.5" customHeight="1">
      <c r="A22" s="4" t="s">
        <v>208</v>
      </c>
      <c r="B22" s="190">
        <v>1886</v>
      </c>
      <c r="C22" s="190">
        <v>14733</v>
      </c>
      <c r="D22" s="190">
        <v>14705</v>
      </c>
      <c r="E22" s="4"/>
      <c r="F22" s="4"/>
      <c r="G22" s="4"/>
      <c r="H22" s="4"/>
    </row>
    <row r="23" spans="1:8" ht="13.5" customHeight="1">
      <c r="A23" s="4" t="s">
        <v>437</v>
      </c>
      <c r="B23" s="190">
        <v>4471</v>
      </c>
      <c r="C23" s="190">
        <v>23950</v>
      </c>
      <c r="D23" s="190">
        <v>164995</v>
      </c>
      <c r="E23" s="4"/>
      <c r="F23" s="4"/>
      <c r="G23" s="4"/>
      <c r="H23" s="190">
        <v>23434</v>
      </c>
    </row>
    <row r="24" spans="1:8" ht="13.5" customHeight="1">
      <c r="A24" s="4" t="s">
        <v>334</v>
      </c>
      <c r="B24" s="4"/>
      <c r="C24" s="190">
        <v>5151</v>
      </c>
      <c r="D24" s="4"/>
      <c r="E24" s="4"/>
      <c r="F24" s="4"/>
      <c r="G24" s="4"/>
      <c r="H24" s="4"/>
    </row>
    <row r="25" spans="1:8" ht="13.5" customHeight="1">
      <c r="A25" s="4" t="s">
        <v>335</v>
      </c>
      <c r="B25" s="4">
        <v>187</v>
      </c>
      <c r="C25" s="190">
        <v>52769</v>
      </c>
      <c r="D25" s="4"/>
      <c r="E25" s="4"/>
      <c r="F25" s="4">
        <v>234</v>
      </c>
      <c r="G25" s="190">
        <v>3655</v>
      </c>
      <c r="H25" s="190">
        <v>3728</v>
      </c>
    </row>
    <row r="26" spans="1:8" ht="13.5" customHeight="1">
      <c r="A26" s="4" t="s">
        <v>209</v>
      </c>
      <c r="B26" s="4"/>
      <c r="C26" s="190">
        <v>34837</v>
      </c>
      <c r="D26" s="4">
        <v>240</v>
      </c>
      <c r="E26" s="4">
        <v>5</v>
      </c>
      <c r="F26" s="4">
        <v>143</v>
      </c>
      <c r="G26" s="4"/>
      <c r="H26" s="190">
        <v>1174</v>
      </c>
    </row>
    <row r="27" spans="1:8" ht="13.5" customHeight="1">
      <c r="A27" s="4" t="s">
        <v>439</v>
      </c>
      <c r="B27" s="190">
        <v>4076</v>
      </c>
      <c r="C27" s="190">
        <v>36051</v>
      </c>
      <c r="D27" s="4"/>
      <c r="E27" s="4"/>
      <c r="F27" s="4"/>
      <c r="G27" s="4"/>
      <c r="H27" s="4"/>
    </row>
    <row r="28" spans="1:8" ht="13.5" customHeight="1">
      <c r="A28" s="4" t="s">
        <v>336</v>
      </c>
      <c r="B28" s="4">
        <v>5</v>
      </c>
      <c r="C28" s="190">
        <v>56500</v>
      </c>
      <c r="D28" s="4"/>
      <c r="E28" s="4">
        <v>20</v>
      </c>
      <c r="F28" s="4">
        <v>685</v>
      </c>
      <c r="G28" s="4"/>
      <c r="H28" s="4"/>
    </row>
    <row r="29" spans="1:8" ht="13.5" customHeight="1">
      <c r="A29" s="4" t="s">
        <v>506</v>
      </c>
      <c r="B29" s="4"/>
      <c r="C29" s="190">
        <v>1769</v>
      </c>
      <c r="D29" s="4">
        <v>38</v>
      </c>
      <c r="E29" s="4"/>
      <c r="F29" s="4"/>
      <c r="G29" s="4"/>
      <c r="H29" s="4"/>
    </row>
    <row r="30" spans="1:8" ht="13.5" customHeight="1">
      <c r="A30" s="4" t="s">
        <v>507</v>
      </c>
      <c r="B30" s="4">
        <v>186</v>
      </c>
      <c r="C30" s="190">
        <v>35942</v>
      </c>
      <c r="D30" s="190">
        <v>1094</v>
      </c>
      <c r="E30" s="4"/>
      <c r="F30" s="4">
        <v>3</v>
      </c>
      <c r="G30" s="4"/>
      <c r="H30" s="190">
        <v>2349</v>
      </c>
    </row>
    <row r="31" spans="1:8" ht="13.5" customHeight="1">
      <c r="A31" s="4" t="s">
        <v>520</v>
      </c>
      <c r="B31" s="4">
        <v>9</v>
      </c>
      <c r="C31" s="190">
        <v>31728</v>
      </c>
      <c r="D31" s="4"/>
      <c r="E31" s="4"/>
      <c r="F31" s="4"/>
      <c r="G31" s="4"/>
      <c r="H31" s="4"/>
    </row>
    <row r="32" spans="1:8" ht="13.5" customHeight="1">
      <c r="A32" s="4" t="s">
        <v>440</v>
      </c>
      <c r="B32" s="190">
        <v>7365</v>
      </c>
      <c r="C32" s="190">
        <v>11729</v>
      </c>
      <c r="D32" s="190">
        <v>236716</v>
      </c>
      <c r="E32" s="4"/>
      <c r="F32" s="4"/>
      <c r="G32" s="190">
        <v>9936</v>
      </c>
      <c r="H32" s="190">
        <v>10350</v>
      </c>
    </row>
    <row r="33" spans="1:8" ht="13.5" customHeight="1">
      <c r="A33" s="4" t="s">
        <v>166</v>
      </c>
      <c r="B33" s="4"/>
      <c r="C33" s="190">
        <v>8247</v>
      </c>
      <c r="D33" s="4">
        <v>73</v>
      </c>
      <c r="E33" s="4"/>
      <c r="F33" s="4">
        <v>663</v>
      </c>
      <c r="G33" s="190">
        <v>3903</v>
      </c>
      <c r="H33" s="4">
        <v>25</v>
      </c>
    </row>
    <row r="34" spans="1:8" ht="13.5" customHeight="1">
      <c r="A34" s="4" t="s">
        <v>441</v>
      </c>
      <c r="B34" s="4">
        <v>339</v>
      </c>
      <c r="C34" s="190">
        <v>96660</v>
      </c>
      <c r="D34" s="4"/>
      <c r="E34" s="4"/>
      <c r="F34" s="4">
        <v>509</v>
      </c>
      <c r="G34" s="4"/>
      <c r="H34" s="190">
        <v>9218</v>
      </c>
    </row>
    <row r="35" spans="1:8" ht="13.5" customHeight="1">
      <c r="A35" s="4" t="s">
        <v>524</v>
      </c>
      <c r="B35" s="4">
        <v>6</v>
      </c>
      <c r="C35" s="190">
        <v>54013</v>
      </c>
      <c r="D35" s="4"/>
      <c r="E35" s="4"/>
      <c r="F35" s="4"/>
      <c r="G35" s="4"/>
      <c r="H35" s="190">
        <v>2507</v>
      </c>
    </row>
    <row r="36" spans="1:8" ht="13.5" customHeight="1">
      <c r="A36" s="4" t="s">
        <v>525</v>
      </c>
      <c r="B36" s="4"/>
      <c r="C36" s="190">
        <v>45676</v>
      </c>
      <c r="D36" s="4"/>
      <c r="E36" s="4">
        <v>301</v>
      </c>
      <c r="F36" s="4">
        <v>689</v>
      </c>
      <c r="G36" s="4"/>
      <c r="H36" s="190">
        <v>2830</v>
      </c>
    </row>
    <row r="37" spans="1:8" ht="13.5" customHeight="1">
      <c r="A37" s="4" t="s">
        <v>185</v>
      </c>
      <c r="B37" s="4">
        <v>74</v>
      </c>
      <c r="C37" s="190">
        <v>4360</v>
      </c>
      <c r="D37" s="4"/>
      <c r="E37" s="4"/>
      <c r="F37" s="4"/>
      <c r="G37" s="4"/>
      <c r="H37" s="4"/>
    </row>
    <row r="38" spans="1:8" ht="13.5" customHeight="1">
      <c r="A38" s="4" t="s">
        <v>528</v>
      </c>
      <c r="B38" s="4"/>
      <c r="C38" s="190">
        <v>3165</v>
      </c>
      <c r="D38" s="4">
        <v>524</v>
      </c>
      <c r="E38" s="4"/>
      <c r="F38" s="4"/>
      <c r="G38" s="4"/>
      <c r="H38" s="4"/>
    </row>
    <row r="39" spans="1:8" ht="13.5" customHeight="1">
      <c r="A39" s="4" t="s">
        <v>529</v>
      </c>
      <c r="B39" s="4"/>
      <c r="C39" s="4">
        <v>580</v>
      </c>
      <c r="D39" s="4"/>
      <c r="E39" s="4"/>
      <c r="F39" s="4">
        <v>34</v>
      </c>
      <c r="G39" s="4"/>
      <c r="H39" s="4">
        <v>126</v>
      </c>
    </row>
    <row r="40" spans="1:8" ht="13.5" customHeight="1">
      <c r="A40" s="4" t="s">
        <v>443</v>
      </c>
      <c r="B40" s="4">
        <v>499</v>
      </c>
      <c r="C40" s="190">
        <v>17199</v>
      </c>
      <c r="D40" s="190">
        <v>4920</v>
      </c>
      <c r="E40" s="4"/>
      <c r="F40" s="4"/>
      <c r="G40" s="190">
        <v>5840</v>
      </c>
      <c r="H40" s="4"/>
    </row>
    <row r="41" spans="1:8" ht="13.5" customHeight="1">
      <c r="A41" s="4" t="s">
        <v>563</v>
      </c>
      <c r="B41" s="190">
        <v>3240</v>
      </c>
      <c r="C41" s="190">
        <v>17828</v>
      </c>
      <c r="D41" s="190">
        <v>23701</v>
      </c>
      <c r="E41" s="4"/>
      <c r="F41" s="4"/>
      <c r="G41" s="4"/>
      <c r="H41" s="190">
        <v>28038</v>
      </c>
    </row>
    <row r="42" spans="1:8" ht="13.5" customHeight="1">
      <c r="A42" s="4" t="s">
        <v>445</v>
      </c>
      <c r="B42" s="190">
        <v>7670</v>
      </c>
      <c r="C42" s="190">
        <v>37451</v>
      </c>
      <c r="D42" s="190">
        <v>98494</v>
      </c>
      <c r="E42" s="4">
        <v>7</v>
      </c>
      <c r="F42" s="4">
        <v>36</v>
      </c>
      <c r="G42" s="4"/>
      <c r="H42" s="190">
        <v>20148</v>
      </c>
    </row>
    <row r="43" spans="1:8" ht="13.5" customHeight="1">
      <c r="A43" s="4" t="s">
        <v>446</v>
      </c>
      <c r="B43" s="190">
        <v>8501</v>
      </c>
      <c r="C43" s="190">
        <v>35045</v>
      </c>
      <c r="D43" s="190">
        <v>109180</v>
      </c>
      <c r="E43" s="4"/>
      <c r="F43" s="4"/>
      <c r="G43" s="4"/>
      <c r="H43" s="4"/>
    </row>
    <row r="44" spans="1:8" ht="13.5" customHeight="1">
      <c r="A44" s="4" t="s">
        <v>448</v>
      </c>
      <c r="B44" s="190">
        <v>10534</v>
      </c>
      <c r="C44" s="190">
        <v>31143</v>
      </c>
      <c r="D44" s="190">
        <v>145682</v>
      </c>
      <c r="E44" s="4"/>
      <c r="F44" s="4">
        <v>7</v>
      </c>
      <c r="G44" s="190">
        <v>22686</v>
      </c>
      <c r="H44" s="190">
        <v>26003</v>
      </c>
    </row>
    <row r="45" spans="1:8" ht="13.5" customHeight="1">
      <c r="A45" s="4" t="s">
        <v>533</v>
      </c>
      <c r="B45" s="190">
        <v>5645</v>
      </c>
      <c r="C45" s="190">
        <v>9467</v>
      </c>
      <c r="D45" s="4">
        <v>5</v>
      </c>
      <c r="E45" s="4"/>
      <c r="F45" s="4">
        <v>2</v>
      </c>
      <c r="G45" s="4"/>
      <c r="H45" s="4"/>
    </row>
    <row r="46" spans="1:8" ht="13.5" customHeight="1">
      <c r="A46" s="4" t="s">
        <v>536</v>
      </c>
      <c r="B46" s="4"/>
      <c r="C46" s="190">
        <v>23973</v>
      </c>
      <c r="D46" s="4"/>
      <c r="E46" s="4"/>
      <c r="F46" s="4"/>
      <c r="G46" s="190">
        <v>5170</v>
      </c>
      <c r="H46" s="4"/>
    </row>
    <row r="47" spans="1:8" ht="13.5" customHeight="1">
      <c r="A47" s="4" t="s">
        <v>450</v>
      </c>
      <c r="B47" s="4">
        <v>10</v>
      </c>
      <c r="C47" s="190">
        <v>13511</v>
      </c>
      <c r="D47" s="4"/>
      <c r="E47" s="4"/>
      <c r="F47" s="4"/>
      <c r="G47" s="4"/>
      <c r="H47" s="4"/>
    </row>
    <row r="48" spans="1:8" ht="13.5" customHeight="1">
      <c r="A48" s="4" t="s">
        <v>451</v>
      </c>
      <c r="B48" s="190">
        <v>4521</v>
      </c>
      <c r="C48" s="190">
        <v>12873</v>
      </c>
      <c r="D48" s="190">
        <v>60126</v>
      </c>
      <c r="E48" s="4"/>
      <c r="F48" s="4"/>
      <c r="G48" s="190">
        <v>9393</v>
      </c>
      <c r="H48" s="190">
        <v>15160</v>
      </c>
    </row>
    <row r="49" spans="1:8" ht="13.5" customHeight="1">
      <c r="A49" s="4" t="s">
        <v>216</v>
      </c>
      <c r="B49" s="4"/>
      <c r="C49" s="190">
        <v>31296</v>
      </c>
      <c r="D49" s="190">
        <v>4656</v>
      </c>
      <c r="E49" s="4"/>
      <c r="F49" s="4"/>
      <c r="G49" s="4">
        <v>107</v>
      </c>
      <c r="H49" s="190">
        <v>4162</v>
      </c>
    </row>
    <row r="50" spans="1:8" ht="13.5" customHeight="1">
      <c r="A50" s="4" t="s">
        <v>538</v>
      </c>
      <c r="B50" s="4"/>
      <c r="C50" s="190">
        <v>2881</v>
      </c>
      <c r="D50" s="4"/>
      <c r="E50" s="4"/>
      <c r="F50" s="4">
        <v>14</v>
      </c>
      <c r="G50" s="4"/>
      <c r="H50" s="4"/>
    </row>
    <row r="51" spans="1:8" ht="13.5" customHeight="1">
      <c r="A51" s="4" t="s">
        <v>454</v>
      </c>
      <c r="B51" s="4">
        <v>21</v>
      </c>
      <c r="C51" s="190">
        <v>117799</v>
      </c>
      <c r="D51" s="4"/>
      <c r="E51" s="4">
        <v>118</v>
      </c>
      <c r="F51" s="190">
        <v>1212</v>
      </c>
      <c r="G51" s="4"/>
      <c r="H51" s="190">
        <v>6529</v>
      </c>
    </row>
    <row r="52" spans="1:8" ht="13.5" customHeight="1">
      <c r="A52" s="4" t="s">
        <v>455</v>
      </c>
      <c r="B52" s="190">
        <v>2025</v>
      </c>
      <c r="C52" s="190">
        <v>13875</v>
      </c>
      <c r="D52" s="190">
        <v>4344</v>
      </c>
      <c r="E52" s="4"/>
      <c r="F52" s="4"/>
      <c r="G52" s="4"/>
      <c r="H52" s="190">
        <v>4121</v>
      </c>
    </row>
    <row r="53" spans="1:8" ht="13.5" customHeight="1">
      <c r="A53" s="4" t="s">
        <v>539</v>
      </c>
      <c r="B53" s="4">
        <v>4</v>
      </c>
      <c r="C53" s="190">
        <v>7253</v>
      </c>
      <c r="D53" s="4">
        <v>37</v>
      </c>
      <c r="E53" s="4"/>
      <c r="F53" s="4"/>
      <c r="G53" s="4"/>
      <c r="H53" s="4">
        <v>109</v>
      </c>
    </row>
    <row r="54" spans="1:8" ht="13.5" customHeight="1">
      <c r="A54" s="4" t="s">
        <v>456</v>
      </c>
      <c r="B54" s="190">
        <v>1369</v>
      </c>
      <c r="C54" s="190">
        <v>6320</v>
      </c>
      <c r="D54" s="190">
        <v>4752</v>
      </c>
      <c r="E54" s="4"/>
      <c r="F54" s="4"/>
      <c r="G54" s="190">
        <v>4147</v>
      </c>
      <c r="H54" s="4"/>
    </row>
    <row r="55" spans="1:8" ht="13.5" customHeight="1">
      <c r="A55" s="4" t="s">
        <v>541</v>
      </c>
      <c r="B55" s="190">
        <v>1670</v>
      </c>
      <c r="C55" s="190">
        <v>4998</v>
      </c>
      <c r="D55" s="4"/>
      <c r="E55" s="4"/>
      <c r="F55" s="4">
        <v>130</v>
      </c>
      <c r="G55" s="4"/>
      <c r="H55" s="4">
        <v>636</v>
      </c>
    </row>
    <row r="56" spans="1:8" ht="13.5" customHeight="1">
      <c r="A56" s="63"/>
      <c r="B56" s="636"/>
      <c r="C56" s="636"/>
      <c r="D56" s="636"/>
      <c r="E56" s="636"/>
      <c r="F56" s="636"/>
      <c r="G56" s="636"/>
      <c r="H56" s="636"/>
    </row>
    <row r="57" spans="1:8" ht="13.5" customHeight="1">
      <c r="A57" s="63"/>
      <c r="B57" s="636"/>
      <c r="C57" s="636"/>
      <c r="D57" s="636"/>
      <c r="E57" s="636"/>
      <c r="F57" s="636"/>
      <c r="G57" s="636"/>
      <c r="H57" s="636"/>
    </row>
    <row r="58" spans="1:8" ht="13.5" customHeight="1">
      <c r="A58" s="63"/>
      <c r="B58" s="636"/>
      <c r="C58" s="636"/>
      <c r="D58" s="636"/>
      <c r="E58" s="636"/>
      <c r="F58" s="636"/>
      <c r="G58" s="636"/>
      <c r="H58" s="636"/>
    </row>
    <row r="59" spans="1:8" ht="12.95" customHeight="1">
      <c r="B59" s="136"/>
      <c r="C59" s="136"/>
      <c r="D59" s="136"/>
    </row>
    <row r="60" spans="1:8" ht="12.75" customHeight="1">
      <c r="B60" s="136"/>
      <c r="C60" s="136"/>
      <c r="D60" s="136"/>
    </row>
    <row r="61" spans="1:8" ht="12.75" customHeight="1">
      <c r="B61" s="136"/>
      <c r="C61" s="136"/>
      <c r="D61" s="136"/>
    </row>
    <row r="62" spans="1:8" ht="12.75" customHeight="1">
      <c r="B62" s="136"/>
      <c r="C62" s="136"/>
      <c r="D62" s="136"/>
    </row>
    <row r="63" spans="1:8" ht="12.75" customHeight="1">
      <c r="B63" s="250"/>
      <c r="C63" s="250"/>
      <c r="D63" s="250"/>
    </row>
    <row r="64" spans="1:8" ht="12.75" customHeight="1">
      <c r="B64" s="136"/>
      <c r="C64" s="136"/>
      <c r="D64" s="136"/>
    </row>
    <row r="65" spans="2:4" ht="12.75" customHeight="1">
      <c r="B65" s="136"/>
      <c r="C65" s="136"/>
      <c r="D65" s="136"/>
    </row>
    <row r="66" spans="2:4" ht="12.75" customHeight="1">
      <c r="B66" s="136"/>
      <c r="C66" s="136"/>
      <c r="D66" s="136"/>
    </row>
    <row r="67" spans="2:4" ht="12.75" customHeight="1">
      <c r="B67" s="136"/>
      <c r="C67" s="136"/>
      <c r="D67" s="136"/>
    </row>
    <row r="68" spans="2:4" ht="12.75" customHeight="1">
      <c r="B68" s="136"/>
      <c r="C68" s="136"/>
      <c r="D68" s="136"/>
    </row>
    <row r="69" spans="2:4" ht="12.75" customHeight="1">
      <c r="B69" s="136"/>
      <c r="C69" s="136"/>
      <c r="D69" s="136"/>
    </row>
    <row r="70" spans="2:4" ht="12.75" customHeight="1">
      <c r="B70" s="136"/>
      <c r="C70" s="136"/>
      <c r="D70" s="136"/>
    </row>
    <row r="71" spans="2:4" ht="12.75" customHeight="1">
      <c r="B71" s="136"/>
      <c r="C71" s="136"/>
      <c r="D71" s="136"/>
    </row>
    <row r="72" spans="2:4" ht="12.75" customHeight="1">
      <c r="B72" s="136"/>
      <c r="C72" s="136"/>
      <c r="D72" s="136"/>
    </row>
    <row r="73" spans="2:4" ht="12.75" customHeight="1">
      <c r="B73" s="136"/>
      <c r="C73" s="136"/>
      <c r="D73" s="136"/>
    </row>
    <row r="74" spans="2:4" ht="12.75" customHeight="1">
      <c r="B74" s="136"/>
      <c r="C74" s="136"/>
      <c r="D74" s="136"/>
    </row>
    <row r="75" spans="2:4" ht="12.75" customHeight="1">
      <c r="B75" s="136"/>
      <c r="C75" s="136"/>
      <c r="D75" s="136"/>
    </row>
    <row r="76" spans="2:4" ht="12.75" customHeight="1">
      <c r="B76" s="136"/>
      <c r="C76" s="136"/>
      <c r="D76" s="136"/>
    </row>
    <row r="77" spans="2:4" ht="12.75" customHeight="1">
      <c r="B77" s="136"/>
      <c r="C77" s="136"/>
      <c r="D77" s="136"/>
    </row>
    <row r="78" spans="2:4" ht="12.75" customHeight="1">
      <c r="B78" s="136"/>
      <c r="C78" s="136"/>
      <c r="D78" s="136"/>
    </row>
    <row r="79" spans="2:4" ht="12.75" customHeight="1">
      <c r="B79" s="136"/>
      <c r="C79" s="136"/>
      <c r="D79" s="136"/>
    </row>
    <row r="80" spans="2:4" ht="12.75" customHeight="1">
      <c r="B80" s="136"/>
      <c r="C80" s="136"/>
      <c r="D80" s="136"/>
    </row>
    <row r="81" spans="2:4" ht="12.75" customHeight="1">
      <c r="B81" s="136"/>
      <c r="C81" s="136"/>
      <c r="D81" s="136"/>
    </row>
    <row r="82" spans="2:4" ht="12.75" customHeight="1">
      <c r="B82" s="136"/>
      <c r="C82" s="136"/>
      <c r="D82" s="136"/>
    </row>
    <row r="83" spans="2:4" ht="12.75" customHeight="1">
      <c r="B83" s="136"/>
      <c r="C83" s="136"/>
      <c r="D83" s="136"/>
    </row>
    <row r="84" spans="2:4" ht="12.75" customHeight="1">
      <c r="B84" s="136"/>
      <c r="C84" s="136"/>
      <c r="D84" s="136"/>
    </row>
    <row r="85" spans="2:4" ht="12.75" customHeight="1">
      <c r="B85" s="136"/>
      <c r="C85" s="136"/>
      <c r="D85" s="136"/>
    </row>
    <row r="86" spans="2:4" ht="12.75" customHeight="1">
      <c r="B86" s="136"/>
      <c r="C86" s="136"/>
      <c r="D86" s="136"/>
    </row>
    <row r="87" spans="2:4" ht="12.75" customHeight="1">
      <c r="B87" s="136"/>
      <c r="C87" s="136"/>
      <c r="D87" s="136"/>
    </row>
    <row r="88" spans="2:4" ht="12.75" customHeight="1">
      <c r="B88" s="136"/>
      <c r="C88" s="136"/>
      <c r="D88" s="136"/>
    </row>
    <row r="89" spans="2:4" ht="12.75" customHeight="1">
      <c r="B89" s="136"/>
      <c r="C89" s="136"/>
      <c r="D89" s="136"/>
    </row>
    <row r="90" spans="2:4" ht="12.75" customHeight="1">
      <c r="B90" s="136"/>
      <c r="C90" s="136"/>
      <c r="D90" s="136"/>
    </row>
    <row r="91" spans="2:4" ht="12.75" customHeight="1">
      <c r="B91" s="136"/>
      <c r="C91" s="136"/>
      <c r="D91" s="136"/>
    </row>
    <row r="92" spans="2:4" ht="12.75" customHeight="1">
      <c r="B92" s="136"/>
      <c r="C92" s="136"/>
      <c r="D92" s="136"/>
    </row>
    <row r="93" spans="2:4" ht="12.75" customHeight="1">
      <c r="B93" s="136"/>
      <c r="C93" s="136"/>
      <c r="D93" s="136"/>
    </row>
    <row r="94" spans="2:4" ht="12.75" customHeight="1">
      <c r="B94" s="136"/>
      <c r="C94" s="136"/>
      <c r="D94" s="136"/>
    </row>
    <row r="95" spans="2:4" ht="12.75" customHeight="1">
      <c r="B95" s="136"/>
      <c r="C95" s="136"/>
      <c r="D95" s="136"/>
    </row>
    <row r="96" spans="2:4" ht="12.75" customHeight="1">
      <c r="B96" s="136"/>
      <c r="C96" s="136"/>
      <c r="D96" s="136"/>
    </row>
    <row r="97" spans="2:5" ht="12.75" customHeight="1">
      <c r="B97" s="136"/>
      <c r="C97" s="136"/>
      <c r="D97" s="136"/>
    </row>
    <row r="98" spans="2:5" ht="12.75" customHeight="1">
      <c r="B98" s="136"/>
      <c r="C98" s="136"/>
      <c r="D98" s="136"/>
    </row>
    <row r="99" spans="2:5" ht="12.75" customHeight="1">
      <c r="B99" s="431"/>
      <c r="C99" s="431"/>
      <c r="D99" s="431"/>
      <c r="E99" s="45"/>
    </row>
    <row r="100" spans="2:5" ht="12.75" customHeight="1">
      <c r="B100" s="431"/>
      <c r="C100" s="431"/>
      <c r="D100" s="431"/>
      <c r="E100" s="45"/>
    </row>
    <row r="101" spans="2:5" ht="12.75" customHeight="1">
      <c r="B101" s="431"/>
      <c r="C101" s="431"/>
      <c r="D101" s="431"/>
      <c r="E101" s="45"/>
    </row>
    <row r="102" spans="2:5" ht="12.75" customHeight="1">
      <c r="B102" s="249"/>
      <c r="C102" s="249"/>
      <c r="D102" s="249"/>
    </row>
  </sheetData>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2011/12&amp;C&amp;9&amp;P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I372"/>
  <sheetViews>
    <sheetView zoomScaleNormal="100" workbookViewId="0">
      <selection activeCell="A2" sqref="A2"/>
    </sheetView>
  </sheetViews>
  <sheetFormatPr defaultRowHeight="12.75"/>
  <cols>
    <col min="1" max="1" width="19.7109375" style="22" customWidth="1"/>
    <col min="2" max="2" width="10" style="22" customWidth="1"/>
    <col min="3" max="3" width="11.28515625" style="22" customWidth="1"/>
    <col min="4" max="4" width="12.140625" style="22" customWidth="1"/>
    <col min="5" max="5" width="9.140625" style="186"/>
    <col min="6" max="6" width="9.7109375" style="613" customWidth="1"/>
    <col min="7" max="7" width="13" style="613" customWidth="1"/>
    <col min="8" max="8" width="9.140625" style="613"/>
    <col min="9" max="9" width="8.85546875" style="613" customWidth="1"/>
    <col min="10" max="16384" width="9.140625" style="22"/>
  </cols>
  <sheetData>
    <row r="1" spans="1:9" ht="15">
      <c r="A1" s="39" t="s">
        <v>613</v>
      </c>
      <c r="F1" s="617"/>
    </row>
    <row r="2" spans="1:9" ht="12.75" customHeight="1">
      <c r="A2" s="46"/>
      <c r="F2" s="617"/>
    </row>
    <row r="3" spans="1:9" s="359" customFormat="1" ht="25.5" customHeight="1">
      <c r="A3" s="634"/>
      <c r="B3" s="372" t="s">
        <v>55</v>
      </c>
      <c r="C3" s="372" t="s">
        <v>56</v>
      </c>
      <c r="D3" s="372" t="s">
        <v>57</v>
      </c>
      <c r="E3" s="372" t="s">
        <v>58</v>
      </c>
      <c r="F3" s="372" t="s">
        <v>59</v>
      </c>
      <c r="G3" s="372" t="s">
        <v>60</v>
      </c>
      <c r="H3" s="372" t="s">
        <v>558</v>
      </c>
      <c r="I3" s="635"/>
    </row>
    <row r="4" spans="1:9" ht="13.5" customHeight="1">
      <c r="A4" s="4" t="s">
        <v>457</v>
      </c>
      <c r="B4" s="190">
        <v>14891</v>
      </c>
      <c r="C4" s="190">
        <v>22870</v>
      </c>
      <c r="D4" s="190">
        <v>92537</v>
      </c>
      <c r="E4" s="4">
        <v>27</v>
      </c>
      <c r="F4" s="4">
        <v>2</v>
      </c>
      <c r="G4" s="4"/>
      <c r="H4" s="190">
        <v>26042</v>
      </c>
    </row>
    <row r="5" spans="1:9" ht="13.5" customHeight="1">
      <c r="A5" s="4" t="s">
        <v>339</v>
      </c>
      <c r="B5" s="4">
        <v>11</v>
      </c>
      <c r="C5" s="190">
        <v>35982</v>
      </c>
      <c r="D5" s="4"/>
      <c r="E5" s="4">
        <v>1</v>
      </c>
      <c r="F5" s="4">
        <v>185</v>
      </c>
      <c r="G5" s="4"/>
      <c r="H5" s="4"/>
    </row>
    <row r="6" spans="1:9" ht="13.5" customHeight="1">
      <c r="A6" s="4" t="s">
        <v>458</v>
      </c>
      <c r="B6" s="4">
        <v>97</v>
      </c>
      <c r="C6" s="190">
        <v>22585</v>
      </c>
      <c r="D6" s="4">
        <v>4</v>
      </c>
      <c r="E6" s="4"/>
      <c r="F6" s="4"/>
      <c r="G6" s="4"/>
      <c r="H6" s="190">
        <v>3035</v>
      </c>
    </row>
    <row r="7" spans="1:9" ht="13.5" customHeight="1">
      <c r="A7" s="4" t="s">
        <v>459</v>
      </c>
      <c r="B7" s="190">
        <v>14456</v>
      </c>
      <c r="C7" s="190">
        <v>10480</v>
      </c>
      <c r="D7" s="190">
        <v>2487</v>
      </c>
      <c r="E7" s="4"/>
      <c r="F7" s="4">
        <v>279</v>
      </c>
      <c r="G7" s="4"/>
      <c r="H7" s="190">
        <v>1979</v>
      </c>
    </row>
    <row r="8" spans="1:9" ht="13.5" customHeight="1">
      <c r="A8" s="4" t="s">
        <v>460</v>
      </c>
      <c r="B8" s="190">
        <v>3812</v>
      </c>
      <c r="C8" s="190">
        <v>7661</v>
      </c>
      <c r="D8" s="190">
        <v>72569</v>
      </c>
      <c r="E8" s="4"/>
      <c r="F8" s="4">
        <v>6</v>
      </c>
      <c r="G8" s="4">
        <v>5</v>
      </c>
      <c r="H8" s="190">
        <v>18586</v>
      </c>
    </row>
    <row r="9" spans="1:9" ht="13.5" customHeight="1">
      <c r="A9" s="4" t="s">
        <v>168</v>
      </c>
      <c r="B9" s="4"/>
      <c r="C9" s="190">
        <v>12484</v>
      </c>
      <c r="D9" s="4"/>
      <c r="E9" s="4"/>
      <c r="F9" s="4">
        <v>1</v>
      </c>
      <c r="G9" s="4"/>
      <c r="H9" s="4">
        <v>140</v>
      </c>
    </row>
    <row r="10" spans="1:9" ht="13.5" customHeight="1">
      <c r="A10" s="4" t="s">
        <v>340</v>
      </c>
      <c r="B10" s="4"/>
      <c r="C10" s="190">
        <v>5906</v>
      </c>
      <c r="D10" s="4"/>
      <c r="E10" s="4">
        <v>2</v>
      </c>
      <c r="F10" s="4">
        <v>20</v>
      </c>
      <c r="G10" s="4"/>
      <c r="H10" s="4">
        <v>518</v>
      </c>
    </row>
    <row r="11" spans="1:9" ht="13.5" customHeight="1">
      <c r="A11" s="4" t="s">
        <v>461</v>
      </c>
      <c r="B11" s="190">
        <v>11664</v>
      </c>
      <c r="C11" s="190">
        <v>10149</v>
      </c>
      <c r="D11" s="4"/>
      <c r="E11" s="4"/>
      <c r="F11" s="4"/>
      <c r="G11" s="4"/>
      <c r="H11" s="190">
        <v>2171</v>
      </c>
    </row>
    <row r="12" spans="1:9" ht="13.5" customHeight="1">
      <c r="A12" s="4" t="s">
        <v>462</v>
      </c>
      <c r="B12" s="4"/>
      <c r="C12" s="190">
        <v>120105</v>
      </c>
      <c r="D12" s="190">
        <v>6520</v>
      </c>
      <c r="E12" s="4"/>
      <c r="F12" s="4"/>
      <c r="G12" s="4"/>
      <c r="H12" s="4"/>
    </row>
    <row r="13" spans="1:9" ht="13.5" customHeight="1">
      <c r="A13" s="4" t="s">
        <v>463</v>
      </c>
      <c r="B13" s="190">
        <v>7906</v>
      </c>
      <c r="C13" s="190">
        <v>9646</v>
      </c>
      <c r="D13" s="4"/>
      <c r="E13" s="4"/>
      <c r="F13" s="4"/>
      <c r="G13" s="190">
        <v>9678</v>
      </c>
      <c r="H13" s="190">
        <v>3855</v>
      </c>
    </row>
    <row r="14" spans="1:9" ht="13.5" customHeight="1">
      <c r="A14" s="4" t="s">
        <v>685</v>
      </c>
      <c r="B14" s="4"/>
      <c r="C14" s="190">
        <v>6682</v>
      </c>
      <c r="D14" s="4"/>
      <c r="E14" s="4">
        <v>5</v>
      </c>
      <c r="F14" s="4"/>
      <c r="G14" s="4"/>
      <c r="H14" s="4"/>
    </row>
    <row r="15" spans="1:9" ht="13.5" customHeight="1">
      <c r="A15" s="4" t="s">
        <v>341</v>
      </c>
      <c r="B15" s="4"/>
      <c r="C15" s="190">
        <v>8646</v>
      </c>
      <c r="D15" s="4"/>
      <c r="E15" s="4"/>
      <c r="F15" s="4">
        <v>61</v>
      </c>
      <c r="G15" s="190">
        <v>11944</v>
      </c>
      <c r="H15" s="4">
        <v>653</v>
      </c>
    </row>
    <row r="16" spans="1:9" ht="13.5" customHeight="1">
      <c r="A16" s="4" t="s">
        <v>552</v>
      </c>
      <c r="B16" s="4"/>
      <c r="C16" s="4">
        <v>121</v>
      </c>
      <c r="D16" s="4"/>
      <c r="E16" s="4"/>
      <c r="F16" s="4">
        <v>12</v>
      </c>
      <c r="G16" s="4"/>
      <c r="H16" s="4">
        <v>1</v>
      </c>
    </row>
    <row r="17" spans="1:8" ht="13.5" customHeight="1">
      <c r="A17" s="4" t="s">
        <v>554</v>
      </c>
      <c r="B17" s="190">
        <v>2149</v>
      </c>
      <c r="C17" s="190">
        <v>10947</v>
      </c>
      <c r="D17" s="4"/>
      <c r="E17" s="4"/>
      <c r="F17" s="4"/>
      <c r="G17" s="4"/>
      <c r="H17" s="4"/>
    </row>
    <row r="18" spans="1:8" ht="13.5" customHeight="1">
      <c r="A18" s="4" t="s">
        <v>464</v>
      </c>
      <c r="B18" s="190">
        <v>18172</v>
      </c>
      <c r="C18" s="190">
        <v>23162</v>
      </c>
      <c r="D18" s="190">
        <v>134178</v>
      </c>
      <c r="E18" s="4"/>
      <c r="F18" s="4"/>
      <c r="G18" s="190">
        <v>14048</v>
      </c>
      <c r="H18" s="190">
        <v>11085</v>
      </c>
    </row>
    <row r="19" spans="1:8" ht="13.5" customHeight="1">
      <c r="A19" s="4" t="s">
        <v>465</v>
      </c>
      <c r="B19" s="4"/>
      <c r="C19" s="190">
        <v>49433</v>
      </c>
      <c r="D19" s="190">
        <v>5377</v>
      </c>
      <c r="E19" s="4"/>
      <c r="F19" s="4"/>
      <c r="G19" s="190">
        <v>15286</v>
      </c>
      <c r="H19" s="190">
        <v>21716</v>
      </c>
    </row>
    <row r="20" spans="1:8" ht="13.5" customHeight="1">
      <c r="A20" s="4" t="s">
        <v>466</v>
      </c>
      <c r="B20" s="4">
        <v>123</v>
      </c>
      <c r="C20" s="190">
        <v>17175</v>
      </c>
      <c r="D20" s="4">
        <v>924</v>
      </c>
      <c r="E20" s="4"/>
      <c r="F20" s="4">
        <v>342</v>
      </c>
      <c r="G20" s="4"/>
      <c r="H20" s="190">
        <v>2705</v>
      </c>
    </row>
    <row r="21" spans="1:8" ht="13.5" customHeight="1">
      <c r="A21" s="4" t="s">
        <v>21</v>
      </c>
      <c r="B21" s="190">
        <v>1833</v>
      </c>
      <c r="C21" s="190">
        <v>124927</v>
      </c>
      <c r="D21" s="4">
        <v>39</v>
      </c>
      <c r="E21" s="4"/>
      <c r="F21" s="4"/>
      <c r="G21" s="190">
        <v>9341</v>
      </c>
      <c r="H21" s="190">
        <v>2877</v>
      </c>
    </row>
    <row r="22" spans="1:8" ht="13.5" customHeight="1">
      <c r="A22" s="4" t="s">
        <v>467</v>
      </c>
      <c r="B22" s="4">
        <v>200</v>
      </c>
      <c r="C22" s="190">
        <v>14149</v>
      </c>
      <c r="D22" s="190">
        <v>3992</v>
      </c>
      <c r="E22" s="4"/>
      <c r="F22" s="4"/>
      <c r="G22" s="190">
        <v>9482</v>
      </c>
      <c r="H22" s="190">
        <v>3670</v>
      </c>
    </row>
    <row r="23" spans="1:8" ht="13.5" customHeight="1">
      <c r="A23" s="4" t="s">
        <v>468</v>
      </c>
      <c r="B23" s="190">
        <v>3538</v>
      </c>
      <c r="C23" s="190">
        <v>24210</v>
      </c>
      <c r="D23" s="190">
        <v>92240</v>
      </c>
      <c r="E23" s="4"/>
      <c r="F23" s="4">
        <v>16</v>
      </c>
      <c r="G23" s="190">
        <v>30576</v>
      </c>
      <c r="H23" s="190">
        <v>6806</v>
      </c>
    </row>
    <row r="24" spans="1:8" ht="13.5" customHeight="1">
      <c r="A24" s="4" t="s">
        <v>343</v>
      </c>
      <c r="B24" s="4"/>
      <c r="C24" s="190">
        <v>141709</v>
      </c>
      <c r="D24" s="4"/>
      <c r="E24" s="4">
        <v>2</v>
      </c>
      <c r="F24" s="4">
        <v>98</v>
      </c>
      <c r="G24" s="4"/>
      <c r="H24" s="4"/>
    </row>
    <row r="25" spans="1:8" ht="13.5" customHeight="1">
      <c r="A25" s="4" t="s">
        <v>344</v>
      </c>
      <c r="B25" s="4"/>
      <c r="C25" s="190">
        <v>14319</v>
      </c>
      <c r="D25" s="4"/>
      <c r="E25" s="4"/>
      <c r="F25" s="4"/>
      <c r="G25" s="190">
        <v>14684</v>
      </c>
      <c r="H25" s="4"/>
    </row>
    <row r="26" spans="1:8" ht="13.5" customHeight="1">
      <c r="A26" s="4" t="s">
        <v>345</v>
      </c>
      <c r="B26" s="190">
        <v>1313</v>
      </c>
      <c r="C26" s="190">
        <v>29478</v>
      </c>
      <c r="D26" s="4"/>
      <c r="E26" s="4"/>
      <c r="F26" s="4">
        <v>71</v>
      </c>
      <c r="G26" s="4"/>
      <c r="H26" s="4"/>
    </row>
    <row r="27" spans="1:8" ht="13.5" customHeight="1">
      <c r="A27" s="4" t="s">
        <v>469</v>
      </c>
      <c r="B27" s="190">
        <v>5035</v>
      </c>
      <c r="C27" s="190">
        <v>27368</v>
      </c>
      <c r="D27" s="190">
        <v>65664</v>
      </c>
      <c r="E27" s="4"/>
      <c r="F27" s="4"/>
      <c r="G27" s="4"/>
      <c r="H27" s="190">
        <v>10655</v>
      </c>
    </row>
    <row r="28" spans="1:8" ht="13.5" customHeight="1">
      <c r="A28" s="4" t="s">
        <v>470</v>
      </c>
      <c r="B28" s="190">
        <v>6942</v>
      </c>
      <c r="C28" s="190">
        <v>36343</v>
      </c>
      <c r="D28" s="190">
        <v>100915</v>
      </c>
      <c r="E28" s="4">
        <v>1</v>
      </c>
      <c r="F28" s="4">
        <v>3</v>
      </c>
      <c r="G28" s="4"/>
      <c r="H28" s="190">
        <v>22738</v>
      </c>
    </row>
    <row r="29" spans="1:8" ht="13.5" customHeight="1">
      <c r="A29" s="4" t="s">
        <v>471</v>
      </c>
      <c r="B29" s="4">
        <v>377</v>
      </c>
      <c r="C29" s="190">
        <v>24870</v>
      </c>
      <c r="D29" s="4"/>
      <c r="E29" s="4"/>
      <c r="F29" s="4"/>
      <c r="G29" s="4">
        <v>769</v>
      </c>
      <c r="H29" s="190">
        <v>4500</v>
      </c>
    </row>
    <row r="30" spans="1:8" ht="13.5" customHeight="1">
      <c r="A30" s="4" t="s">
        <v>306</v>
      </c>
      <c r="B30" s="4">
        <v>15</v>
      </c>
      <c r="C30" s="190">
        <v>58650</v>
      </c>
      <c r="D30" s="4"/>
      <c r="E30" s="4"/>
      <c r="F30" s="4">
        <v>2</v>
      </c>
      <c r="G30" s="4"/>
      <c r="H30" s="4"/>
    </row>
    <row r="31" spans="1:8" ht="13.5" customHeight="1">
      <c r="A31" s="4" t="s">
        <v>307</v>
      </c>
      <c r="B31" s="4"/>
      <c r="C31" s="190">
        <v>7347</v>
      </c>
      <c r="D31" s="4"/>
      <c r="E31" s="4">
        <v>16</v>
      </c>
      <c r="F31" s="4">
        <v>171</v>
      </c>
      <c r="G31" s="4"/>
      <c r="H31" s="190">
        <v>1914</v>
      </c>
    </row>
    <row r="32" spans="1:8" ht="13.5" customHeight="1">
      <c r="A32" s="4" t="s">
        <v>186</v>
      </c>
      <c r="B32" s="4"/>
      <c r="C32" s="190">
        <v>10488</v>
      </c>
      <c r="D32" s="4"/>
      <c r="E32" s="4"/>
      <c r="F32" s="4"/>
      <c r="G32" s="4"/>
      <c r="H32" s="4"/>
    </row>
    <row r="33" spans="1:8" ht="13.5" customHeight="1">
      <c r="A33" s="4" t="s">
        <v>346</v>
      </c>
      <c r="B33" s="190">
        <v>1156</v>
      </c>
      <c r="C33" s="190">
        <v>29233</v>
      </c>
      <c r="D33" s="4"/>
      <c r="E33" s="4"/>
      <c r="F33" s="4">
        <v>12</v>
      </c>
      <c r="G33" s="4"/>
      <c r="H33" s="190">
        <v>2894</v>
      </c>
    </row>
    <row r="34" spans="1:8" ht="13.5" customHeight="1">
      <c r="A34" s="4" t="s">
        <v>473</v>
      </c>
      <c r="B34" s="190">
        <v>1682</v>
      </c>
      <c r="C34" s="190">
        <v>6033</v>
      </c>
      <c r="D34" s="190">
        <v>25243</v>
      </c>
      <c r="E34" s="4"/>
      <c r="F34" s="4"/>
      <c r="G34" s="4"/>
      <c r="H34" s="190">
        <v>8920</v>
      </c>
    </row>
    <row r="35" spans="1:8" ht="13.5" customHeight="1">
      <c r="A35" s="4" t="s">
        <v>474</v>
      </c>
      <c r="B35" s="190">
        <v>1553</v>
      </c>
      <c r="C35" s="190">
        <v>78562</v>
      </c>
      <c r="D35" s="190">
        <v>23487</v>
      </c>
      <c r="E35" s="4"/>
      <c r="F35" s="4"/>
      <c r="G35" s="190">
        <v>44273</v>
      </c>
      <c r="H35" s="190">
        <v>19114</v>
      </c>
    </row>
    <row r="36" spans="1:8" ht="13.5" customHeight="1">
      <c r="A36" s="4" t="s">
        <v>476</v>
      </c>
      <c r="B36" s="190">
        <v>2376</v>
      </c>
      <c r="C36" s="190">
        <v>14737</v>
      </c>
      <c r="D36" s="190">
        <v>169753</v>
      </c>
      <c r="E36" s="4"/>
      <c r="F36" s="4">
        <v>17</v>
      </c>
      <c r="G36" s="4"/>
      <c r="H36" s="190">
        <v>14585</v>
      </c>
    </row>
    <row r="37" spans="1:8" ht="13.5" customHeight="1">
      <c r="A37" s="4" t="s">
        <v>310</v>
      </c>
      <c r="B37" s="4"/>
      <c r="C37" s="190">
        <v>2421</v>
      </c>
      <c r="D37" s="4"/>
      <c r="E37" s="4">
        <v>31</v>
      </c>
      <c r="F37" s="4"/>
      <c r="G37" s="190">
        <v>2442</v>
      </c>
      <c r="H37" s="4"/>
    </row>
    <row r="38" spans="1:8" ht="13.5" customHeight="1">
      <c r="A38" s="174" t="s">
        <v>679</v>
      </c>
      <c r="B38" s="190">
        <v>1339</v>
      </c>
      <c r="C38" s="190">
        <v>5898</v>
      </c>
      <c r="D38" s="4">
        <v>37</v>
      </c>
      <c r="E38" s="4"/>
      <c r="F38" s="4"/>
      <c r="G38" s="190">
        <v>4276</v>
      </c>
      <c r="H38" s="4"/>
    </row>
    <row r="39" spans="1:8" ht="13.5" customHeight="1">
      <c r="A39" s="4" t="s">
        <v>356</v>
      </c>
      <c r="B39" s="4"/>
      <c r="C39" s="190">
        <v>42409</v>
      </c>
      <c r="D39" s="4">
        <v>676</v>
      </c>
      <c r="E39" s="4"/>
      <c r="F39" s="4">
        <v>1</v>
      </c>
      <c r="G39" s="4"/>
      <c r="H39" s="4"/>
    </row>
    <row r="40" spans="1:8" ht="13.5" customHeight="1">
      <c r="A40" s="4" t="s">
        <v>317</v>
      </c>
      <c r="B40" s="4"/>
      <c r="C40" s="190">
        <v>2651</v>
      </c>
      <c r="D40" s="4"/>
      <c r="E40" s="4"/>
      <c r="F40" s="4"/>
      <c r="G40" s="4"/>
      <c r="H40" s="4"/>
    </row>
    <row r="41" spans="1:8" ht="13.5" customHeight="1">
      <c r="A41" s="4" t="s">
        <v>477</v>
      </c>
      <c r="B41" s="190">
        <v>5591</v>
      </c>
      <c r="C41" s="190">
        <v>29939</v>
      </c>
      <c r="D41" s="190">
        <v>10893</v>
      </c>
      <c r="E41" s="4"/>
      <c r="F41" s="4"/>
      <c r="G41" s="4"/>
      <c r="H41" s="190">
        <v>17883</v>
      </c>
    </row>
    <row r="42" spans="1:8" ht="13.5" customHeight="1">
      <c r="A42" s="4" t="s">
        <v>478</v>
      </c>
      <c r="B42" s="190">
        <v>2090</v>
      </c>
      <c r="C42" s="190">
        <v>24481</v>
      </c>
      <c r="D42" s="190">
        <v>25597</v>
      </c>
      <c r="E42" s="4"/>
      <c r="F42" s="4"/>
      <c r="G42" s="190">
        <v>21198</v>
      </c>
      <c r="H42" s="190">
        <v>3445</v>
      </c>
    </row>
    <row r="43" spans="1:8" ht="13.5" customHeight="1">
      <c r="A43" s="4" t="s">
        <v>323</v>
      </c>
      <c r="B43" s="4">
        <v>3</v>
      </c>
      <c r="C43" s="190">
        <v>2842</v>
      </c>
      <c r="D43" s="4"/>
      <c r="E43" s="4"/>
      <c r="F43" s="4"/>
      <c r="G43" s="4">
        <v>248</v>
      </c>
      <c r="H43" s="4"/>
    </row>
    <row r="44" spans="1:8" ht="13.5" customHeight="1">
      <c r="A44" s="4" t="s">
        <v>348</v>
      </c>
      <c r="B44" s="4">
        <v>626</v>
      </c>
      <c r="C44" s="190">
        <v>28264</v>
      </c>
      <c r="D44" s="190">
        <v>1592</v>
      </c>
      <c r="E44" s="4"/>
      <c r="F44" s="4">
        <v>38</v>
      </c>
      <c r="G44" s="4"/>
      <c r="H44" s="4"/>
    </row>
    <row r="45" spans="1:8" ht="13.5" customHeight="1">
      <c r="A45" s="4" t="s">
        <v>479</v>
      </c>
      <c r="B45" s="190">
        <v>16086</v>
      </c>
      <c r="C45" s="190">
        <v>16185</v>
      </c>
      <c r="D45" s="190">
        <v>204765</v>
      </c>
      <c r="E45" s="4"/>
      <c r="F45" s="4">
        <v>13</v>
      </c>
      <c r="G45" s="190">
        <v>26369</v>
      </c>
      <c r="H45" s="190">
        <v>14071</v>
      </c>
    </row>
    <row r="46" spans="1:8" ht="13.5" customHeight="1">
      <c r="A46" s="4" t="s">
        <v>324</v>
      </c>
      <c r="B46" s="190">
        <v>3213</v>
      </c>
      <c r="C46" s="190">
        <v>21316</v>
      </c>
      <c r="D46" s="4"/>
      <c r="E46" s="4"/>
      <c r="F46" s="4"/>
      <c r="G46" s="4"/>
      <c r="H46" s="4"/>
    </row>
    <row r="47" spans="1:8" ht="13.5" customHeight="1">
      <c r="A47" s="4" t="s">
        <v>480</v>
      </c>
      <c r="B47" s="4">
        <v>66</v>
      </c>
      <c r="C47" s="190">
        <v>5130</v>
      </c>
      <c r="D47" s="4"/>
      <c r="E47" s="4"/>
      <c r="F47" s="4">
        <v>30</v>
      </c>
      <c r="G47" s="4"/>
      <c r="H47" s="190">
        <v>2238</v>
      </c>
    </row>
    <row r="48" spans="1:8" ht="13.5" customHeight="1">
      <c r="A48" s="4" t="s">
        <v>481</v>
      </c>
      <c r="B48" s="190">
        <v>4540</v>
      </c>
      <c r="C48" s="190">
        <v>97348</v>
      </c>
      <c r="D48" s="190">
        <v>17249</v>
      </c>
      <c r="E48" s="4"/>
      <c r="F48" s="4"/>
      <c r="G48" s="4"/>
      <c r="H48" s="190">
        <v>7264</v>
      </c>
    </row>
    <row r="49" spans="1:8" ht="13.5" customHeight="1">
      <c r="A49" s="4" t="s">
        <v>482</v>
      </c>
      <c r="B49" s="4">
        <v>221</v>
      </c>
      <c r="C49" s="190">
        <v>5540</v>
      </c>
      <c r="D49" s="190">
        <v>1286</v>
      </c>
      <c r="E49" s="4"/>
      <c r="F49" s="4"/>
      <c r="G49" s="4"/>
      <c r="H49" s="4"/>
    </row>
    <row r="50" spans="1:8" ht="13.5" customHeight="1">
      <c r="A50" s="4" t="s">
        <v>483</v>
      </c>
      <c r="B50" s="4">
        <v>171</v>
      </c>
      <c r="C50" s="190">
        <v>117357</v>
      </c>
      <c r="D50" s="4"/>
      <c r="E50" s="190">
        <v>1038</v>
      </c>
      <c r="F50" s="4">
        <v>15</v>
      </c>
      <c r="G50" s="4"/>
      <c r="H50" s="190">
        <v>6109</v>
      </c>
    </row>
    <row r="51" spans="1:8" ht="13.5" customHeight="1">
      <c r="A51" s="340"/>
      <c r="B51" s="428"/>
      <c r="C51" s="427"/>
      <c r="D51" s="428"/>
    </row>
    <row r="52" spans="1:8" ht="13.5" customHeight="1">
      <c r="A52" s="195"/>
      <c r="B52" s="25"/>
      <c r="C52" s="25"/>
      <c r="D52" s="25"/>
      <c r="E52" s="22"/>
    </row>
    <row r="53" spans="1:8" ht="13.5" customHeight="1">
      <c r="A53" s="63" t="s">
        <v>411</v>
      </c>
      <c r="B53" s="41">
        <f>MEDIAN(B4:B50,'Circ Seperate collections A-L'!B4:B55)</f>
        <v>1682</v>
      </c>
      <c r="C53" s="41">
        <f>MEDIAN(C4:C50,'Circ Seperate collections A-L'!C4:C55)</f>
        <v>15461</v>
      </c>
      <c r="D53" s="41">
        <f>MEDIAN(D4:D50,'Circ Seperate collections A-L'!D4:D55)</f>
        <v>14705</v>
      </c>
      <c r="E53" s="41">
        <f>MEDIAN(E4:E50,'Circ Seperate collections A-L'!E4:E55)</f>
        <v>6</v>
      </c>
      <c r="F53" s="41">
        <f>MEDIAN(F4:F50,'Circ Seperate collections A-L'!F4:F55)</f>
        <v>20</v>
      </c>
      <c r="G53" s="41">
        <f>MEDIAN(G4:G50,'Circ Seperate collections A-L'!G4:G55)</f>
        <v>9341</v>
      </c>
      <c r="H53" s="41">
        <f>MEDIAN(H4:H50,'Circ Seperate collections A-L'!H4:H55)</f>
        <v>4121</v>
      </c>
    </row>
    <row r="54" spans="1:8" ht="13.5" customHeight="1">
      <c r="A54" s="63" t="s">
        <v>410</v>
      </c>
      <c r="B54" s="41">
        <f>AVERAGE(B4:B50,'Circ Seperate collections A-L'!B4:B55)</f>
        <v>3420.4626865671644</v>
      </c>
      <c r="C54" s="41">
        <f>AVERAGE(C4:C50,'Circ Seperate collections A-L'!C4:C55)</f>
        <v>26714.755102040817</v>
      </c>
      <c r="D54" s="41">
        <f>AVERAGE(D4:D50,'Circ Seperate collections A-L'!D4:D55)</f>
        <v>45841.882352941175</v>
      </c>
      <c r="E54" s="41">
        <f>AVERAGE(E4:E50,'Circ Seperate collections A-L'!E4:E55)</f>
        <v>94.777777777777771</v>
      </c>
      <c r="F54" s="41">
        <f>AVERAGE(F4:F50,'Circ Seperate collections A-L'!F4:F55)</f>
        <v>132.80851063829786</v>
      </c>
      <c r="G54" s="41">
        <f>AVERAGE(G4:G50,'Circ Seperate collections A-L'!G4:G55)</f>
        <v>10754.322580645161</v>
      </c>
      <c r="H54" s="41">
        <f>AVERAGE(H4:H50,'Circ Seperate collections A-L'!H4:H55)</f>
        <v>8038.936507936508</v>
      </c>
    </row>
    <row r="55" spans="1:8" ht="13.5" customHeight="1">
      <c r="A55" s="63" t="s">
        <v>359</v>
      </c>
      <c r="B55" s="41">
        <f>SUM(B4:B50,'Circ Seperate collections A-L'!B4:B55)</f>
        <v>229171</v>
      </c>
      <c r="C55" s="41">
        <f>SUM(C4:C50,'Circ Seperate collections A-L'!C4:C55)</f>
        <v>2618046</v>
      </c>
      <c r="D55" s="41">
        <f>SUM(D4:D50,'Circ Seperate collections A-L'!D4:D55)</f>
        <v>2337936</v>
      </c>
      <c r="E55" s="41">
        <f>SUM(E4:E50,'Circ Seperate collections A-L'!E4:E55)</f>
        <v>1706</v>
      </c>
      <c r="F55" s="41">
        <f>SUM(F4:F50,'Circ Seperate collections A-L'!F4:F55)</f>
        <v>6242</v>
      </c>
      <c r="G55" s="41">
        <f>SUM(G4:G50,'Circ Seperate collections A-L'!G4:G55)</f>
        <v>333384</v>
      </c>
      <c r="H55" s="41">
        <f>SUM(H4:H50,'Circ Seperate collections A-L'!H4:H55)</f>
        <v>506453</v>
      </c>
    </row>
    <row r="56" spans="1:8" ht="13.5" customHeight="1">
      <c r="A56" s="432"/>
      <c r="B56" s="42"/>
      <c r="C56" s="42"/>
      <c r="D56" s="42"/>
    </row>
    <row r="57" spans="1:8">
      <c r="A57" s="433"/>
      <c r="B57" s="434"/>
      <c r="C57" s="434"/>
    </row>
    <row r="58" spans="1:8">
      <c r="A58" s="433"/>
      <c r="B58" s="434"/>
      <c r="C58" s="434"/>
    </row>
    <row r="59" spans="1:8">
      <c r="A59" s="433"/>
      <c r="B59" s="434"/>
      <c r="C59" s="434"/>
    </row>
    <row r="60" spans="1:8">
      <c r="A60" s="433"/>
      <c r="B60" s="434"/>
      <c r="C60" s="434"/>
    </row>
    <row r="61" spans="1:8">
      <c r="A61" s="433"/>
      <c r="B61" s="434"/>
      <c r="C61" s="434"/>
    </row>
    <row r="62" spans="1:8">
      <c r="A62" s="433"/>
      <c r="B62" s="434"/>
      <c r="C62" s="434"/>
    </row>
    <row r="63" spans="1:8">
      <c r="A63" s="433"/>
      <c r="B63" s="434"/>
      <c r="C63" s="434"/>
    </row>
    <row r="64" spans="1:8">
      <c r="A64" s="433"/>
      <c r="B64" s="435"/>
      <c r="C64" s="435"/>
    </row>
    <row r="65" spans="1:3">
      <c r="A65" s="433"/>
      <c r="B65" s="434"/>
      <c r="C65" s="434"/>
    </row>
    <row r="66" spans="1:3">
      <c r="A66" s="433"/>
      <c r="B66" s="434"/>
      <c r="C66" s="434"/>
    </row>
    <row r="67" spans="1:3">
      <c r="A67" s="433"/>
      <c r="B67" s="434"/>
      <c r="C67" s="434"/>
    </row>
    <row r="68" spans="1:3">
      <c r="A68" s="433"/>
      <c r="B68" s="434"/>
      <c r="C68" s="434"/>
    </row>
    <row r="69" spans="1:3">
      <c r="A69" s="433"/>
      <c r="B69" s="434"/>
      <c r="C69" s="434"/>
    </row>
    <row r="70" spans="1:3">
      <c r="A70" s="47"/>
      <c r="B70" s="136"/>
      <c r="C70" s="136"/>
    </row>
    <row r="71" spans="1:3">
      <c r="A71" s="47"/>
      <c r="B71" s="136"/>
      <c r="C71" s="136"/>
    </row>
    <row r="72" spans="1:3">
      <c r="A72" s="47"/>
      <c r="B72" s="136"/>
      <c r="C72" s="136"/>
    </row>
    <row r="73" spans="1:3">
      <c r="A73" s="47"/>
      <c r="B73" s="136"/>
      <c r="C73" s="136"/>
    </row>
    <row r="74" spans="1:3">
      <c r="A74" s="47"/>
      <c r="B74" s="136"/>
      <c r="C74" s="136"/>
    </row>
    <row r="75" spans="1:3">
      <c r="A75" s="47"/>
      <c r="B75" s="136"/>
      <c r="C75" s="136"/>
    </row>
    <row r="76" spans="1:3">
      <c r="A76" s="47"/>
      <c r="B76" s="136"/>
      <c r="C76" s="136"/>
    </row>
    <row r="77" spans="1:3">
      <c r="A77" s="47"/>
      <c r="B77" s="136"/>
      <c r="C77" s="136"/>
    </row>
    <row r="78" spans="1:3">
      <c r="A78" s="47"/>
      <c r="B78" s="136"/>
      <c r="C78" s="136"/>
    </row>
    <row r="79" spans="1:3">
      <c r="A79" s="47"/>
      <c r="B79" s="136"/>
      <c r="C79" s="136"/>
    </row>
    <row r="80" spans="1:3">
      <c r="A80" s="47"/>
      <c r="B80" s="136"/>
      <c r="C80" s="136"/>
    </row>
    <row r="81" spans="1:3">
      <c r="A81" s="47"/>
      <c r="B81" s="136"/>
      <c r="C81" s="136"/>
    </row>
    <row r="82" spans="1:3">
      <c r="A82" s="47"/>
      <c r="B82" s="136"/>
      <c r="C82" s="136"/>
    </row>
    <row r="83" spans="1:3">
      <c r="A83" s="47"/>
      <c r="B83" s="136"/>
      <c r="C83" s="136"/>
    </row>
    <row r="84" spans="1:3">
      <c r="A84" s="47"/>
      <c r="B84" s="136"/>
      <c r="C84" s="136"/>
    </row>
    <row r="85" spans="1:3">
      <c r="A85" s="47"/>
      <c r="B85" s="136"/>
      <c r="C85" s="136"/>
    </row>
    <row r="86" spans="1:3">
      <c r="A86" s="47"/>
      <c r="B86" s="136"/>
      <c r="C86" s="136"/>
    </row>
    <row r="87" spans="1:3">
      <c r="A87" s="47"/>
      <c r="B87" s="136"/>
      <c r="C87" s="136"/>
    </row>
    <row r="88" spans="1:3">
      <c r="A88" s="47"/>
      <c r="B88" s="136"/>
      <c r="C88" s="136"/>
    </row>
    <row r="89" spans="1:3">
      <c r="A89" s="47"/>
      <c r="B89" s="136"/>
      <c r="C89" s="136"/>
    </row>
    <row r="90" spans="1:3">
      <c r="A90" s="47"/>
      <c r="B90" s="136"/>
      <c r="C90" s="136"/>
    </row>
    <row r="91" spans="1:3">
      <c r="A91" s="47"/>
      <c r="B91" s="136"/>
      <c r="C91" s="136"/>
    </row>
    <row r="92" spans="1:3">
      <c r="A92" s="47"/>
      <c r="B92" s="136"/>
      <c r="C92" s="136"/>
    </row>
    <row r="93" spans="1:3">
      <c r="A93" s="47"/>
      <c r="B93" s="136"/>
      <c r="C93" s="136"/>
    </row>
    <row r="94" spans="1:3">
      <c r="A94" s="47"/>
      <c r="B94" s="136"/>
      <c r="C94" s="136"/>
    </row>
    <row r="95" spans="1:3">
      <c r="A95" s="47"/>
      <c r="B95" s="136"/>
      <c r="C95" s="136"/>
    </row>
    <row r="96" spans="1:3">
      <c r="A96" s="47"/>
      <c r="B96" s="136"/>
      <c r="C96" s="136"/>
    </row>
    <row r="97" spans="1:4">
      <c r="A97" s="47"/>
      <c r="B97" s="136"/>
      <c r="C97" s="136"/>
    </row>
    <row r="98" spans="1:4">
      <c r="A98" s="47"/>
      <c r="B98" s="136"/>
      <c r="C98" s="136"/>
    </row>
    <row r="99" spans="1:4">
      <c r="A99" s="47"/>
      <c r="B99" s="136"/>
    </row>
    <row r="100" spans="1:4">
      <c r="A100" s="26"/>
      <c r="B100" s="25"/>
      <c r="C100" s="25"/>
    </row>
    <row r="101" spans="1:4">
      <c r="A101" s="28"/>
      <c r="B101" s="41"/>
      <c r="C101" s="41"/>
      <c r="D101" s="41"/>
    </row>
    <row r="102" spans="1:4">
      <c r="A102" s="28"/>
      <c r="B102" s="41"/>
      <c r="C102" s="41"/>
      <c r="D102" s="41"/>
    </row>
    <row r="103" spans="1:4">
      <c r="A103" s="28"/>
      <c r="B103" s="41"/>
      <c r="C103" s="41"/>
      <c r="D103" s="41"/>
    </row>
    <row r="104" spans="1:4">
      <c r="B104" s="26"/>
      <c r="C104" s="26"/>
    </row>
    <row r="105" spans="1:4">
      <c r="B105" s="26"/>
      <c r="C105" s="26"/>
    </row>
    <row r="106" spans="1:4">
      <c r="B106" s="26"/>
      <c r="C106" s="26"/>
    </row>
    <row r="107" spans="1:4">
      <c r="B107" s="26"/>
      <c r="C107" s="26"/>
    </row>
    <row r="108" spans="1:4">
      <c r="B108" s="26"/>
      <c r="C108" s="26"/>
    </row>
    <row r="109" spans="1:4">
      <c r="B109" s="26"/>
      <c r="C109" s="26"/>
    </row>
    <row r="110" spans="1:4">
      <c r="B110" s="26"/>
      <c r="C110" s="26"/>
    </row>
    <row r="111" spans="1:4">
      <c r="B111" s="26"/>
      <c r="C111" s="26"/>
    </row>
    <row r="112" spans="1:4">
      <c r="B112" s="26"/>
      <c r="C112" s="26"/>
    </row>
    <row r="113" spans="2:3">
      <c r="B113" s="26"/>
      <c r="C113" s="26"/>
    </row>
    <row r="114" spans="2:3">
      <c r="B114" s="26"/>
      <c r="C114" s="26"/>
    </row>
    <row r="115" spans="2:3">
      <c r="B115" s="26"/>
      <c r="C115" s="26"/>
    </row>
    <row r="116" spans="2:3">
      <c r="B116" s="26"/>
      <c r="C116" s="26"/>
    </row>
    <row r="117" spans="2:3">
      <c r="B117" s="26"/>
      <c r="C117" s="26"/>
    </row>
    <row r="118" spans="2:3">
      <c r="B118" s="26"/>
      <c r="C118" s="26"/>
    </row>
    <row r="119" spans="2:3">
      <c r="B119" s="26"/>
      <c r="C119" s="26"/>
    </row>
    <row r="120" spans="2:3">
      <c r="B120" s="26"/>
      <c r="C120" s="26"/>
    </row>
    <row r="121" spans="2:3">
      <c r="B121" s="26"/>
      <c r="C121" s="26"/>
    </row>
    <row r="122" spans="2:3">
      <c r="B122" s="26"/>
      <c r="C122" s="26"/>
    </row>
    <row r="123" spans="2:3">
      <c r="B123" s="26"/>
      <c r="C123" s="26"/>
    </row>
    <row r="124" spans="2:3">
      <c r="B124" s="26"/>
      <c r="C124" s="26"/>
    </row>
    <row r="125" spans="2:3">
      <c r="B125" s="26"/>
      <c r="C125" s="26"/>
    </row>
    <row r="126" spans="2:3">
      <c r="B126" s="26"/>
      <c r="C126" s="26"/>
    </row>
    <row r="127" spans="2:3">
      <c r="B127" s="26"/>
      <c r="C127" s="26"/>
    </row>
    <row r="128" spans="2:3">
      <c r="B128" s="26"/>
      <c r="C128" s="26"/>
    </row>
    <row r="129" spans="2:3">
      <c r="B129" s="26"/>
      <c r="C129" s="26"/>
    </row>
    <row r="130" spans="2:3">
      <c r="B130" s="26"/>
      <c r="C130" s="26"/>
    </row>
    <row r="131" spans="2:3">
      <c r="B131" s="26"/>
      <c r="C131" s="26"/>
    </row>
    <row r="132" spans="2:3">
      <c r="B132" s="26"/>
      <c r="C132" s="26"/>
    </row>
    <row r="133" spans="2:3">
      <c r="B133" s="26"/>
      <c r="C133" s="26"/>
    </row>
    <row r="134" spans="2:3">
      <c r="B134" s="26"/>
      <c r="C134" s="26"/>
    </row>
    <row r="135" spans="2:3">
      <c r="B135" s="26"/>
      <c r="C135" s="26"/>
    </row>
    <row r="136" spans="2:3">
      <c r="B136" s="26"/>
      <c r="C136" s="26"/>
    </row>
    <row r="137" spans="2:3">
      <c r="B137" s="26"/>
      <c r="C137" s="26"/>
    </row>
    <row r="138" spans="2:3">
      <c r="B138" s="26"/>
      <c r="C138" s="26"/>
    </row>
    <row r="139" spans="2:3">
      <c r="B139" s="26"/>
      <c r="C139" s="26"/>
    </row>
    <row r="140" spans="2:3">
      <c r="B140" s="26"/>
      <c r="C140" s="26"/>
    </row>
    <row r="141" spans="2:3">
      <c r="B141" s="26"/>
      <c r="C141" s="26"/>
    </row>
    <row r="142" spans="2:3">
      <c r="B142" s="26"/>
      <c r="C142" s="26"/>
    </row>
    <row r="143" spans="2:3">
      <c r="B143" s="26"/>
      <c r="C143" s="26"/>
    </row>
    <row r="144" spans="2:3">
      <c r="B144" s="26"/>
      <c r="C144" s="26"/>
    </row>
    <row r="145" spans="2:3">
      <c r="B145" s="26"/>
      <c r="C145" s="26"/>
    </row>
    <row r="146" spans="2:3">
      <c r="B146" s="26"/>
      <c r="C146" s="26"/>
    </row>
    <row r="147" spans="2:3">
      <c r="B147" s="26"/>
      <c r="C147" s="26"/>
    </row>
    <row r="148" spans="2:3">
      <c r="B148" s="26"/>
      <c r="C148" s="26"/>
    </row>
    <row r="149" spans="2:3">
      <c r="B149" s="26"/>
      <c r="C149" s="26"/>
    </row>
    <row r="150" spans="2:3">
      <c r="B150" s="26"/>
      <c r="C150" s="26"/>
    </row>
    <row r="151" spans="2:3">
      <c r="B151" s="26"/>
      <c r="C151" s="26"/>
    </row>
    <row r="152" spans="2:3">
      <c r="B152" s="26"/>
      <c r="C152" s="26"/>
    </row>
    <row r="153" spans="2:3">
      <c r="B153" s="26"/>
      <c r="C153" s="26"/>
    </row>
    <row r="154" spans="2:3">
      <c r="B154" s="26"/>
      <c r="C154" s="26"/>
    </row>
    <row r="155" spans="2:3">
      <c r="B155" s="26"/>
      <c r="C155" s="26"/>
    </row>
    <row r="156" spans="2:3">
      <c r="B156" s="26"/>
      <c r="C156" s="26"/>
    </row>
    <row r="157" spans="2:3">
      <c r="B157" s="26"/>
      <c r="C157" s="26"/>
    </row>
    <row r="158" spans="2:3">
      <c r="B158" s="26"/>
      <c r="C158" s="26"/>
    </row>
    <row r="159" spans="2:3">
      <c r="B159" s="26"/>
      <c r="C159" s="26"/>
    </row>
    <row r="160" spans="2:3">
      <c r="B160" s="26"/>
      <c r="C160" s="26"/>
    </row>
    <row r="161" spans="2:3">
      <c r="B161" s="26"/>
      <c r="C161" s="26"/>
    </row>
    <row r="162" spans="2:3">
      <c r="B162" s="26"/>
      <c r="C162" s="26"/>
    </row>
    <row r="163" spans="2:3">
      <c r="B163" s="26"/>
      <c r="C163" s="26"/>
    </row>
    <row r="164" spans="2:3">
      <c r="B164" s="26"/>
      <c r="C164" s="26"/>
    </row>
    <row r="165" spans="2:3">
      <c r="B165" s="26"/>
      <c r="C165" s="26"/>
    </row>
    <row r="166" spans="2:3">
      <c r="B166" s="26"/>
      <c r="C166" s="26"/>
    </row>
    <row r="167" spans="2:3">
      <c r="B167" s="26"/>
      <c r="C167" s="26"/>
    </row>
    <row r="168" spans="2:3">
      <c r="B168" s="26"/>
      <c r="C168" s="26"/>
    </row>
    <row r="169" spans="2:3">
      <c r="B169" s="26"/>
      <c r="C169" s="26"/>
    </row>
    <row r="170" spans="2:3">
      <c r="B170" s="26"/>
      <c r="C170" s="26"/>
    </row>
    <row r="171" spans="2:3">
      <c r="B171" s="26"/>
      <c r="C171" s="26"/>
    </row>
    <row r="172" spans="2:3">
      <c r="B172" s="26"/>
      <c r="C172" s="26"/>
    </row>
    <row r="173" spans="2:3">
      <c r="B173" s="26"/>
      <c r="C173" s="26"/>
    </row>
    <row r="174" spans="2:3">
      <c r="B174" s="26"/>
      <c r="C174" s="26"/>
    </row>
    <row r="175" spans="2:3">
      <c r="B175" s="26"/>
      <c r="C175" s="26"/>
    </row>
    <row r="176" spans="2:3">
      <c r="B176" s="26"/>
      <c r="C176" s="26"/>
    </row>
    <row r="177" spans="2:3">
      <c r="B177" s="26"/>
      <c r="C177" s="26"/>
    </row>
    <row r="178" spans="2:3">
      <c r="B178" s="26"/>
      <c r="C178" s="26"/>
    </row>
    <row r="179" spans="2:3">
      <c r="B179" s="26"/>
      <c r="C179" s="26"/>
    </row>
    <row r="180" spans="2:3">
      <c r="B180" s="26"/>
      <c r="C180" s="26"/>
    </row>
    <row r="181" spans="2:3">
      <c r="B181" s="26"/>
      <c r="C181" s="26"/>
    </row>
    <row r="182" spans="2:3">
      <c r="B182" s="26"/>
      <c r="C182" s="26"/>
    </row>
    <row r="183" spans="2:3">
      <c r="B183" s="26"/>
      <c r="C183" s="26"/>
    </row>
    <row r="184" spans="2:3">
      <c r="B184" s="26"/>
      <c r="C184" s="26"/>
    </row>
    <row r="185" spans="2:3">
      <c r="B185" s="26"/>
      <c r="C185" s="26"/>
    </row>
    <row r="186" spans="2:3">
      <c r="B186" s="26"/>
      <c r="C186" s="26"/>
    </row>
    <row r="187" spans="2:3">
      <c r="B187" s="26"/>
      <c r="C187" s="26"/>
    </row>
    <row r="188" spans="2:3">
      <c r="B188" s="26"/>
      <c r="C188" s="26"/>
    </row>
    <row r="189" spans="2:3">
      <c r="B189" s="26"/>
      <c r="C189" s="26"/>
    </row>
    <row r="190" spans="2:3">
      <c r="B190" s="26"/>
      <c r="C190" s="26"/>
    </row>
    <row r="191" spans="2:3">
      <c r="B191" s="26"/>
      <c r="C191" s="26"/>
    </row>
    <row r="192" spans="2:3">
      <c r="B192" s="26"/>
      <c r="C192" s="26"/>
    </row>
    <row r="193" spans="2:3">
      <c r="B193" s="26"/>
      <c r="C193" s="26"/>
    </row>
    <row r="194" spans="2:3">
      <c r="B194" s="26"/>
      <c r="C194" s="26"/>
    </row>
    <row r="195" spans="2:3">
      <c r="B195" s="26"/>
      <c r="C195" s="26"/>
    </row>
    <row r="196" spans="2:3">
      <c r="B196" s="26"/>
      <c r="C196" s="26"/>
    </row>
    <row r="197" spans="2:3">
      <c r="B197" s="26"/>
      <c r="C197" s="26"/>
    </row>
    <row r="198" spans="2:3">
      <c r="B198" s="26"/>
      <c r="C198" s="26"/>
    </row>
    <row r="199" spans="2:3">
      <c r="B199" s="26"/>
      <c r="C199" s="26"/>
    </row>
    <row r="200" spans="2:3">
      <c r="B200" s="26"/>
      <c r="C200" s="26"/>
    </row>
    <row r="201" spans="2:3">
      <c r="B201" s="26"/>
      <c r="C201" s="26"/>
    </row>
    <row r="202" spans="2:3">
      <c r="B202" s="26"/>
      <c r="C202" s="26"/>
    </row>
    <row r="203" spans="2:3">
      <c r="B203" s="26"/>
      <c r="C203" s="26"/>
    </row>
    <row r="204" spans="2:3">
      <c r="B204" s="26"/>
      <c r="C204" s="26"/>
    </row>
    <row r="205" spans="2:3">
      <c r="B205" s="26"/>
      <c r="C205" s="26"/>
    </row>
    <row r="206" spans="2:3">
      <c r="B206" s="26"/>
      <c r="C206" s="26"/>
    </row>
    <row r="207" spans="2:3">
      <c r="B207" s="26"/>
      <c r="C207" s="26"/>
    </row>
    <row r="208" spans="2:3">
      <c r="B208" s="26"/>
      <c r="C208" s="26"/>
    </row>
    <row r="209" spans="2:3">
      <c r="B209" s="26"/>
      <c r="C209" s="26"/>
    </row>
    <row r="210" spans="2:3">
      <c r="B210" s="26"/>
      <c r="C210" s="26"/>
    </row>
    <row r="211" spans="2:3">
      <c r="B211" s="26"/>
      <c r="C211" s="26"/>
    </row>
    <row r="212" spans="2:3">
      <c r="B212" s="26"/>
      <c r="C212" s="26"/>
    </row>
    <row r="213" spans="2:3">
      <c r="B213" s="26"/>
      <c r="C213" s="26"/>
    </row>
    <row r="214" spans="2:3">
      <c r="B214" s="26"/>
      <c r="C214" s="26"/>
    </row>
    <row r="215" spans="2:3">
      <c r="B215" s="26"/>
      <c r="C215" s="26"/>
    </row>
    <row r="216" spans="2:3">
      <c r="B216" s="26"/>
      <c r="C216" s="26"/>
    </row>
    <row r="217" spans="2:3">
      <c r="B217" s="26"/>
      <c r="C217" s="26"/>
    </row>
    <row r="218" spans="2:3">
      <c r="B218" s="26"/>
      <c r="C218" s="26"/>
    </row>
    <row r="219" spans="2:3">
      <c r="B219" s="26"/>
      <c r="C219" s="26"/>
    </row>
    <row r="220" spans="2:3">
      <c r="B220" s="26"/>
      <c r="C220" s="26"/>
    </row>
    <row r="221" spans="2:3">
      <c r="B221" s="26"/>
      <c r="C221" s="26"/>
    </row>
    <row r="222" spans="2:3">
      <c r="B222" s="26"/>
      <c r="C222" s="26"/>
    </row>
    <row r="223" spans="2:3">
      <c r="B223" s="26"/>
      <c r="C223" s="26"/>
    </row>
    <row r="224" spans="2:3">
      <c r="B224" s="26"/>
      <c r="C224" s="26"/>
    </row>
    <row r="225" spans="2:3">
      <c r="B225" s="26"/>
      <c r="C225" s="26"/>
    </row>
    <row r="226" spans="2:3">
      <c r="B226" s="26"/>
      <c r="C226" s="26"/>
    </row>
    <row r="227" spans="2:3">
      <c r="B227" s="26"/>
      <c r="C227" s="26"/>
    </row>
    <row r="228" spans="2:3">
      <c r="B228" s="26"/>
      <c r="C228" s="26"/>
    </row>
    <row r="229" spans="2:3">
      <c r="B229" s="26"/>
      <c r="C229" s="26"/>
    </row>
    <row r="230" spans="2:3">
      <c r="B230" s="26"/>
      <c r="C230" s="26"/>
    </row>
    <row r="231" spans="2:3">
      <c r="B231" s="26"/>
      <c r="C231" s="26"/>
    </row>
    <row r="232" spans="2:3">
      <c r="B232" s="26"/>
      <c r="C232" s="26"/>
    </row>
    <row r="233" spans="2:3">
      <c r="B233" s="26"/>
      <c r="C233" s="26"/>
    </row>
    <row r="234" spans="2:3">
      <c r="B234" s="26"/>
      <c r="C234" s="26"/>
    </row>
    <row r="235" spans="2:3">
      <c r="B235" s="26"/>
      <c r="C235" s="26"/>
    </row>
    <row r="236" spans="2:3">
      <c r="B236" s="26"/>
      <c r="C236" s="26"/>
    </row>
    <row r="237" spans="2:3">
      <c r="B237" s="26"/>
      <c r="C237" s="26"/>
    </row>
    <row r="238" spans="2:3">
      <c r="B238" s="26"/>
      <c r="C238" s="26"/>
    </row>
    <row r="239" spans="2:3">
      <c r="B239" s="26"/>
      <c r="C239" s="26"/>
    </row>
    <row r="240" spans="2:3">
      <c r="B240" s="26"/>
      <c r="C240" s="26"/>
    </row>
    <row r="241" spans="2:3">
      <c r="B241" s="26"/>
      <c r="C241" s="26"/>
    </row>
    <row r="242" spans="2:3">
      <c r="B242" s="26"/>
      <c r="C242" s="26"/>
    </row>
    <row r="243" spans="2:3">
      <c r="B243" s="26"/>
      <c r="C243" s="26"/>
    </row>
    <row r="244" spans="2:3">
      <c r="B244" s="26"/>
      <c r="C244" s="26"/>
    </row>
    <row r="245" spans="2:3">
      <c r="B245" s="26"/>
      <c r="C245" s="26"/>
    </row>
    <row r="246" spans="2:3">
      <c r="B246" s="26"/>
      <c r="C246" s="26"/>
    </row>
    <row r="247" spans="2:3">
      <c r="B247" s="26"/>
      <c r="C247" s="26"/>
    </row>
    <row r="248" spans="2:3">
      <c r="B248" s="26"/>
      <c r="C248" s="26"/>
    </row>
    <row r="249" spans="2:3">
      <c r="B249" s="26"/>
      <c r="C249" s="26"/>
    </row>
    <row r="250" spans="2:3">
      <c r="B250" s="26"/>
      <c r="C250" s="26"/>
    </row>
    <row r="251" spans="2:3">
      <c r="B251" s="26"/>
      <c r="C251" s="26"/>
    </row>
    <row r="252" spans="2:3">
      <c r="B252" s="26"/>
      <c r="C252" s="26"/>
    </row>
    <row r="253" spans="2:3">
      <c r="B253" s="26"/>
      <c r="C253" s="26"/>
    </row>
    <row r="254" spans="2:3">
      <c r="B254" s="26"/>
      <c r="C254" s="26"/>
    </row>
    <row r="255" spans="2:3">
      <c r="B255" s="26"/>
      <c r="C255" s="26"/>
    </row>
    <row r="256" spans="2:3">
      <c r="B256" s="26"/>
      <c r="C256" s="26"/>
    </row>
    <row r="257" spans="2:3">
      <c r="B257" s="26"/>
      <c r="C257" s="26"/>
    </row>
    <row r="258" spans="2:3">
      <c r="B258" s="26"/>
      <c r="C258" s="26"/>
    </row>
    <row r="259" spans="2:3">
      <c r="B259" s="26"/>
      <c r="C259" s="26"/>
    </row>
    <row r="260" spans="2:3">
      <c r="B260" s="26"/>
      <c r="C260" s="26"/>
    </row>
    <row r="261" spans="2:3">
      <c r="B261" s="26"/>
      <c r="C261" s="26"/>
    </row>
    <row r="262" spans="2:3">
      <c r="B262" s="26"/>
      <c r="C262" s="26"/>
    </row>
    <row r="263" spans="2:3">
      <c r="B263" s="26"/>
      <c r="C263" s="26"/>
    </row>
    <row r="264" spans="2:3">
      <c r="B264" s="26"/>
      <c r="C264" s="26"/>
    </row>
    <row r="265" spans="2:3">
      <c r="B265" s="26"/>
      <c r="C265" s="26"/>
    </row>
    <row r="266" spans="2:3">
      <c r="B266" s="26"/>
      <c r="C266" s="26"/>
    </row>
    <row r="267" spans="2:3">
      <c r="B267" s="26"/>
      <c r="C267" s="26"/>
    </row>
    <row r="268" spans="2:3">
      <c r="B268" s="26"/>
      <c r="C268" s="26"/>
    </row>
    <row r="269" spans="2:3">
      <c r="B269" s="26"/>
      <c r="C269" s="26"/>
    </row>
    <row r="270" spans="2:3">
      <c r="B270" s="26"/>
      <c r="C270" s="26"/>
    </row>
    <row r="271" spans="2:3">
      <c r="B271" s="26"/>
      <c r="C271" s="26"/>
    </row>
    <row r="272" spans="2:3">
      <c r="B272" s="26"/>
      <c r="C272" s="26"/>
    </row>
    <row r="273" spans="2:3">
      <c r="B273" s="26"/>
      <c r="C273" s="26"/>
    </row>
    <row r="274" spans="2:3">
      <c r="B274" s="26"/>
      <c r="C274" s="26"/>
    </row>
    <row r="275" spans="2:3">
      <c r="B275" s="26"/>
      <c r="C275" s="26"/>
    </row>
    <row r="276" spans="2:3">
      <c r="B276" s="26"/>
      <c r="C276" s="26"/>
    </row>
    <row r="277" spans="2:3">
      <c r="B277" s="26"/>
      <c r="C277" s="26"/>
    </row>
    <row r="278" spans="2:3">
      <c r="B278" s="26"/>
      <c r="C278" s="26"/>
    </row>
    <row r="279" spans="2:3">
      <c r="B279" s="26"/>
      <c r="C279" s="26"/>
    </row>
    <row r="280" spans="2:3">
      <c r="B280" s="26"/>
      <c r="C280" s="26"/>
    </row>
    <row r="281" spans="2:3">
      <c r="B281" s="26"/>
      <c r="C281" s="26"/>
    </row>
    <row r="282" spans="2:3">
      <c r="B282" s="26"/>
      <c r="C282" s="26"/>
    </row>
    <row r="283" spans="2:3">
      <c r="B283" s="26"/>
      <c r="C283" s="26"/>
    </row>
    <row r="284" spans="2:3">
      <c r="B284" s="26"/>
      <c r="C284" s="26"/>
    </row>
    <row r="285" spans="2:3">
      <c r="B285" s="26"/>
      <c r="C285" s="26"/>
    </row>
    <row r="286" spans="2:3">
      <c r="B286" s="26"/>
      <c r="C286" s="26"/>
    </row>
    <row r="287" spans="2:3">
      <c r="B287" s="26"/>
      <c r="C287" s="26"/>
    </row>
    <row r="288" spans="2:3">
      <c r="B288" s="26"/>
      <c r="C288" s="26"/>
    </row>
    <row r="289" spans="2:3">
      <c r="B289" s="26"/>
      <c r="C289" s="26"/>
    </row>
    <row r="290" spans="2:3">
      <c r="B290" s="26"/>
      <c r="C290" s="26"/>
    </row>
    <row r="291" spans="2:3">
      <c r="B291" s="26"/>
      <c r="C291" s="26"/>
    </row>
    <row r="292" spans="2:3">
      <c r="B292" s="26"/>
      <c r="C292" s="26"/>
    </row>
    <row r="293" spans="2:3">
      <c r="B293" s="26"/>
      <c r="C293" s="26"/>
    </row>
    <row r="294" spans="2:3">
      <c r="B294" s="26"/>
      <c r="C294" s="26"/>
    </row>
    <row r="295" spans="2:3">
      <c r="B295" s="26"/>
      <c r="C295" s="26"/>
    </row>
    <row r="296" spans="2:3">
      <c r="B296" s="26"/>
      <c r="C296" s="26"/>
    </row>
    <row r="297" spans="2:3">
      <c r="B297" s="26"/>
      <c r="C297" s="26"/>
    </row>
    <row r="298" spans="2:3">
      <c r="B298" s="26"/>
      <c r="C298" s="26"/>
    </row>
    <row r="299" spans="2:3">
      <c r="B299" s="26"/>
      <c r="C299" s="26"/>
    </row>
    <row r="300" spans="2:3">
      <c r="B300" s="26"/>
      <c r="C300" s="26"/>
    </row>
    <row r="301" spans="2:3">
      <c r="B301" s="26"/>
      <c r="C301" s="26"/>
    </row>
    <row r="302" spans="2:3">
      <c r="B302" s="26"/>
      <c r="C302" s="26"/>
    </row>
    <row r="303" spans="2:3">
      <c r="B303" s="26"/>
      <c r="C303" s="26"/>
    </row>
    <row r="304" spans="2:3">
      <c r="B304" s="26"/>
      <c r="C304" s="26"/>
    </row>
    <row r="305" spans="2:3">
      <c r="B305" s="26"/>
      <c r="C305" s="26"/>
    </row>
    <row r="306" spans="2:3">
      <c r="B306" s="26"/>
      <c r="C306" s="26"/>
    </row>
    <row r="307" spans="2:3">
      <c r="B307" s="26"/>
      <c r="C307" s="26"/>
    </row>
    <row r="308" spans="2:3">
      <c r="B308" s="26"/>
      <c r="C308" s="26"/>
    </row>
    <row r="309" spans="2:3">
      <c r="B309" s="26"/>
      <c r="C309" s="26"/>
    </row>
    <row r="310" spans="2:3">
      <c r="B310" s="26"/>
      <c r="C310" s="26"/>
    </row>
    <row r="311" spans="2:3">
      <c r="B311" s="26"/>
      <c r="C311" s="26"/>
    </row>
    <row r="312" spans="2:3">
      <c r="B312" s="26"/>
      <c r="C312" s="26"/>
    </row>
    <row r="313" spans="2:3">
      <c r="B313" s="26"/>
      <c r="C313" s="26"/>
    </row>
    <row r="314" spans="2:3">
      <c r="B314" s="26"/>
      <c r="C314" s="26"/>
    </row>
    <row r="315" spans="2:3">
      <c r="B315" s="26"/>
      <c r="C315" s="26"/>
    </row>
    <row r="316" spans="2:3">
      <c r="B316" s="26"/>
      <c r="C316" s="26"/>
    </row>
    <row r="317" spans="2:3">
      <c r="B317" s="26"/>
      <c r="C317" s="26"/>
    </row>
    <row r="318" spans="2:3">
      <c r="B318" s="26"/>
      <c r="C318" s="26"/>
    </row>
    <row r="319" spans="2:3">
      <c r="B319" s="26"/>
      <c r="C319" s="26"/>
    </row>
    <row r="320" spans="2:3">
      <c r="B320" s="26"/>
      <c r="C320" s="26"/>
    </row>
    <row r="321" spans="2:3">
      <c r="B321" s="26"/>
      <c r="C321" s="26"/>
    </row>
    <row r="322" spans="2:3">
      <c r="B322" s="26"/>
      <c r="C322" s="26"/>
    </row>
    <row r="323" spans="2:3">
      <c r="B323" s="26"/>
      <c r="C323" s="26"/>
    </row>
    <row r="324" spans="2:3">
      <c r="B324" s="26"/>
      <c r="C324" s="26"/>
    </row>
    <row r="325" spans="2:3">
      <c r="B325" s="26"/>
      <c r="C325" s="26"/>
    </row>
    <row r="326" spans="2:3">
      <c r="B326" s="26"/>
      <c r="C326" s="26"/>
    </row>
    <row r="327" spans="2:3">
      <c r="B327" s="26"/>
      <c r="C327" s="26"/>
    </row>
    <row r="328" spans="2:3">
      <c r="B328" s="26"/>
      <c r="C328" s="26"/>
    </row>
    <row r="329" spans="2:3">
      <c r="B329" s="26"/>
      <c r="C329" s="26"/>
    </row>
    <row r="330" spans="2:3">
      <c r="B330" s="26"/>
      <c r="C330" s="26"/>
    </row>
    <row r="331" spans="2:3">
      <c r="B331" s="26"/>
      <c r="C331" s="26"/>
    </row>
    <row r="332" spans="2:3">
      <c r="B332" s="26"/>
      <c r="C332" s="26"/>
    </row>
    <row r="333" spans="2:3">
      <c r="B333" s="26"/>
      <c r="C333" s="26"/>
    </row>
    <row r="334" spans="2:3">
      <c r="B334" s="26"/>
      <c r="C334" s="26"/>
    </row>
    <row r="335" spans="2:3">
      <c r="B335" s="26"/>
      <c r="C335" s="26"/>
    </row>
    <row r="336" spans="2:3">
      <c r="B336" s="26"/>
      <c r="C336" s="26"/>
    </row>
    <row r="337" spans="2:3">
      <c r="B337" s="26"/>
      <c r="C337" s="26"/>
    </row>
    <row r="338" spans="2:3">
      <c r="B338" s="26"/>
      <c r="C338" s="26"/>
    </row>
    <row r="339" spans="2:3">
      <c r="B339" s="26"/>
      <c r="C339" s="26"/>
    </row>
    <row r="340" spans="2:3">
      <c r="B340" s="26"/>
      <c r="C340" s="26"/>
    </row>
    <row r="341" spans="2:3">
      <c r="B341" s="26"/>
      <c r="C341" s="26"/>
    </row>
    <row r="342" spans="2:3">
      <c r="B342" s="26"/>
      <c r="C342" s="26"/>
    </row>
    <row r="343" spans="2:3">
      <c r="B343" s="26"/>
      <c r="C343" s="26"/>
    </row>
    <row r="344" spans="2:3">
      <c r="B344" s="26"/>
      <c r="C344" s="26"/>
    </row>
    <row r="345" spans="2:3">
      <c r="B345" s="26"/>
      <c r="C345" s="26"/>
    </row>
    <row r="346" spans="2:3">
      <c r="B346" s="26"/>
      <c r="C346" s="26"/>
    </row>
    <row r="347" spans="2:3">
      <c r="B347" s="26"/>
      <c r="C347" s="26"/>
    </row>
    <row r="348" spans="2:3">
      <c r="B348" s="26"/>
      <c r="C348" s="26"/>
    </row>
    <row r="349" spans="2:3">
      <c r="B349" s="26"/>
      <c r="C349" s="26"/>
    </row>
    <row r="350" spans="2:3">
      <c r="B350" s="26"/>
      <c r="C350" s="26"/>
    </row>
    <row r="351" spans="2:3">
      <c r="B351" s="26"/>
      <c r="C351" s="26"/>
    </row>
    <row r="352" spans="2:3">
      <c r="B352" s="26"/>
      <c r="C352" s="26"/>
    </row>
    <row r="353" spans="2:3">
      <c r="B353" s="26"/>
      <c r="C353" s="26"/>
    </row>
    <row r="354" spans="2:3">
      <c r="B354" s="26"/>
      <c r="C354" s="26"/>
    </row>
    <row r="355" spans="2:3">
      <c r="B355" s="26"/>
      <c r="C355" s="26"/>
    </row>
    <row r="356" spans="2:3">
      <c r="B356" s="26"/>
      <c r="C356" s="26"/>
    </row>
    <row r="357" spans="2:3">
      <c r="B357" s="26"/>
      <c r="C357" s="26"/>
    </row>
    <row r="358" spans="2:3">
      <c r="B358" s="26"/>
      <c r="C358" s="26"/>
    </row>
    <row r="359" spans="2:3">
      <c r="B359" s="26"/>
      <c r="C359" s="26"/>
    </row>
    <row r="360" spans="2:3">
      <c r="B360" s="26"/>
      <c r="C360" s="26"/>
    </row>
    <row r="361" spans="2:3">
      <c r="B361" s="26"/>
      <c r="C361" s="26"/>
    </row>
    <row r="362" spans="2:3">
      <c r="B362" s="26"/>
      <c r="C362" s="26"/>
    </row>
    <row r="363" spans="2:3">
      <c r="B363" s="26"/>
      <c r="C363" s="26"/>
    </row>
    <row r="364" spans="2:3">
      <c r="B364" s="26"/>
      <c r="C364" s="26"/>
    </row>
    <row r="365" spans="2:3">
      <c r="B365" s="26"/>
      <c r="C365" s="26"/>
    </row>
    <row r="366" spans="2:3">
      <c r="B366" s="26"/>
      <c r="C366" s="26"/>
    </row>
    <row r="367" spans="2:3">
      <c r="B367" s="26"/>
      <c r="C367" s="26"/>
    </row>
    <row r="368" spans="2:3">
      <c r="B368" s="26"/>
      <c r="C368" s="26"/>
    </row>
    <row r="369" spans="2:3">
      <c r="B369" s="26"/>
      <c r="C369" s="26"/>
    </row>
    <row r="370" spans="2:3">
      <c r="B370" s="26"/>
      <c r="C370" s="26"/>
    </row>
    <row r="371" spans="2:3">
      <c r="B371" s="26"/>
      <c r="C371" s="26"/>
    </row>
    <row r="372" spans="2:3">
      <c r="B372" s="26"/>
      <c r="C372" s="26"/>
    </row>
  </sheetData>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2011/12&amp;C&amp;9&amp;P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
  <sheetViews>
    <sheetView workbookViewId="0">
      <selection activeCell="E9" sqref="E9"/>
    </sheetView>
  </sheetViews>
  <sheetFormatPr defaultColWidth="8.85546875" defaultRowHeight="12.75"/>
  <sheetData>
    <row r="1" spans="1:9">
      <c r="A1" s="740" t="s">
        <v>555</v>
      </c>
      <c r="B1" s="740"/>
      <c r="C1" s="740"/>
      <c r="D1" s="740"/>
      <c r="E1" s="740"/>
      <c r="F1" s="740"/>
      <c r="G1" s="740"/>
      <c r="H1" s="740"/>
      <c r="I1" s="740"/>
    </row>
    <row r="2" spans="1:9">
      <c r="A2" s="740"/>
      <c r="B2" s="740"/>
      <c r="C2" s="740"/>
      <c r="D2" s="740"/>
      <c r="E2" s="740"/>
      <c r="F2" s="740"/>
      <c r="G2" s="740"/>
      <c r="H2" s="740"/>
      <c r="I2" s="740"/>
    </row>
  </sheetData>
  <mergeCells count="1">
    <mergeCell ref="A1:I2"/>
  </mergeCells>
  <phoneticPr fontId="25" type="noConversion"/>
  <pageMargins left="0.51181102362204722" right="0.51181102362204722" top="0.51181102362204722" bottom="0.51181102362204722" header="0.39370078740157483" footer="0.23622047244094491"/>
  <pageSetup paperSize="9" orientation="portrait" r:id="rId1"/>
  <headerFooter alignWithMargins="0">
    <oddFooter>&amp;L&amp;9Public Library Statistics 2011/12&amp;C&amp;9&amp;P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28"/>
  <sheetViews>
    <sheetView workbookViewId="0">
      <pane ySplit="2" topLeftCell="A6" activePane="bottomLeft" state="frozen"/>
      <selection pane="bottomLeft" activeCell="K53" sqref="K53"/>
    </sheetView>
  </sheetViews>
  <sheetFormatPr defaultColWidth="8.85546875" defaultRowHeight="12.75"/>
  <cols>
    <col min="1" max="1" width="15" customWidth="1"/>
    <col min="2" max="2" width="9.7109375" customWidth="1"/>
    <col min="3" max="3" width="6" customWidth="1"/>
    <col min="4" max="4" width="1.7109375" customWidth="1"/>
    <col min="5" max="5" width="14.28515625" customWidth="1"/>
    <col min="6" max="6" width="9.7109375" customWidth="1"/>
    <col min="7" max="7" width="6" customWidth="1"/>
    <col min="8" max="8" width="1.7109375" customWidth="1"/>
    <col min="9" max="9" width="17.42578125" customWidth="1"/>
    <col min="10" max="10" width="9.7109375" style="585" customWidth="1"/>
    <col min="11" max="11" width="6.42578125" customWidth="1"/>
    <col min="12" max="13" width="8.85546875" customWidth="1"/>
    <col min="14" max="14" width="28" customWidth="1"/>
    <col min="15" max="16" width="8.85546875" customWidth="1"/>
    <col min="17" max="17" width="19.42578125" customWidth="1"/>
    <col min="18" max="19" width="8.85546875" customWidth="1"/>
    <col min="20" max="20" width="30.140625" customWidth="1"/>
    <col min="21" max="22" width="8.85546875" customWidth="1"/>
    <col min="23" max="23" width="22.42578125" customWidth="1"/>
  </cols>
  <sheetData>
    <row r="1" spans="1:24" ht="15">
      <c r="A1" s="39" t="s">
        <v>614</v>
      </c>
    </row>
    <row r="2" spans="1:24">
      <c r="A2" t="s">
        <v>12</v>
      </c>
    </row>
    <row r="3" spans="1:24" ht="10.5" customHeight="1">
      <c r="A3" s="208"/>
    </row>
    <row r="4" spans="1:24" ht="23.25" customHeight="1">
      <c r="A4" s="413"/>
      <c r="B4" s="596" t="s">
        <v>353</v>
      </c>
      <c r="C4" s="597" t="s">
        <v>13</v>
      </c>
      <c r="D4" s="597"/>
      <c r="E4" s="598"/>
      <c r="F4" s="596" t="s">
        <v>353</v>
      </c>
      <c r="G4" s="597" t="s">
        <v>13</v>
      </c>
      <c r="H4" s="597"/>
      <c r="I4" s="598"/>
      <c r="J4" s="596" t="s">
        <v>353</v>
      </c>
      <c r="K4" s="597" t="s">
        <v>13</v>
      </c>
      <c r="N4" s="21"/>
      <c r="O4" s="563"/>
      <c r="P4" s="563"/>
      <c r="Q4" s="21"/>
      <c r="R4" s="564"/>
      <c r="S4" s="564"/>
      <c r="T4" s="21"/>
      <c r="U4" s="563"/>
      <c r="V4" s="565"/>
      <c r="W4" s="21"/>
      <c r="X4" s="566"/>
    </row>
    <row r="5" spans="1:24" ht="13.5" customHeight="1">
      <c r="A5" s="4" t="s">
        <v>484</v>
      </c>
      <c r="B5" s="190">
        <v>413240</v>
      </c>
      <c r="C5" s="394">
        <f>AVERAGE(B5/'Expenditure &amp; Subsidy A-G'!D10)</f>
        <v>8.04610681672151</v>
      </c>
      <c r="D5" s="394"/>
      <c r="E5" s="4" t="s">
        <v>171</v>
      </c>
      <c r="F5" s="190">
        <v>211852</v>
      </c>
      <c r="G5" s="394">
        <f>AVERAGE(F5/'Expenditure &amp; Subsidy G-N'!D11)</f>
        <v>7.3244364541557188</v>
      </c>
      <c r="H5" s="394"/>
      <c r="I5" s="4" t="s">
        <v>553</v>
      </c>
      <c r="J5" s="190">
        <v>230649</v>
      </c>
      <c r="K5" s="394">
        <f>AVERAGE(J5/'Expenditure &amp; Subsidy N-Y'!D12)</f>
        <v>5.757301183166093</v>
      </c>
      <c r="N5" s="21"/>
      <c r="O5" s="563"/>
      <c r="P5" s="563"/>
      <c r="Q5" s="19"/>
      <c r="R5" s="567"/>
      <c r="S5" s="567"/>
      <c r="T5" s="21"/>
      <c r="U5" s="563"/>
      <c r="V5" s="565"/>
      <c r="W5" s="21"/>
      <c r="X5" s="566"/>
    </row>
    <row r="6" spans="1:24" ht="13.5" customHeight="1">
      <c r="A6" s="4" t="s">
        <v>203</v>
      </c>
      <c r="B6" s="190">
        <v>293776</v>
      </c>
      <c r="C6" s="394">
        <f>AVERAGE(B6/'Expenditure &amp; Subsidy A-G'!D11)</f>
        <v>11.296904441453567</v>
      </c>
      <c r="D6" s="394"/>
      <c r="E6" s="4" t="s">
        <v>524</v>
      </c>
      <c r="F6" s="190">
        <v>380624</v>
      </c>
      <c r="G6" s="394">
        <f>AVERAGE(F6/'Expenditure &amp; Subsidy G-N'!D12)</f>
        <v>10.522905089712753</v>
      </c>
      <c r="H6" s="394"/>
      <c r="I6" s="4" t="s">
        <v>162</v>
      </c>
      <c r="J6" s="190">
        <v>69976</v>
      </c>
      <c r="K6" s="394">
        <f>AVERAGE(J6/'Expenditure &amp; Subsidy N-Y'!D13)</f>
        <v>4.7172711338816233</v>
      </c>
      <c r="N6" s="21"/>
      <c r="O6" s="563"/>
      <c r="P6" s="563"/>
      <c r="Q6" s="19"/>
      <c r="R6" s="567"/>
      <c r="S6" s="567"/>
      <c r="T6" s="19"/>
      <c r="U6" s="565"/>
      <c r="V6" s="568"/>
      <c r="W6" s="21"/>
      <c r="X6" s="566"/>
    </row>
    <row r="7" spans="1:24" ht="13.5" customHeight="1">
      <c r="A7" s="8" t="s">
        <v>423</v>
      </c>
      <c r="B7" s="190">
        <v>386347</v>
      </c>
      <c r="C7" s="394">
        <f>AVERAGE(B7/'Expenditure &amp; Subsidy A-G'!D12)</f>
        <v>8.9531655543196145</v>
      </c>
      <c r="D7" s="394"/>
      <c r="E7" s="4" t="s">
        <v>159</v>
      </c>
      <c r="F7" s="603">
        <v>34479</v>
      </c>
      <c r="G7" s="394">
        <f>AVERAGE(F7/'Expenditure &amp; Subsidy G-N'!D13)</f>
        <v>3.3079727525664397</v>
      </c>
      <c r="H7" s="394"/>
      <c r="I7" s="4" t="s">
        <v>554</v>
      </c>
      <c r="J7" s="190">
        <v>88547</v>
      </c>
      <c r="K7" s="394">
        <f>AVERAGE(J7/'Expenditure &amp; Subsidy N-Y'!D14)</f>
        <v>5.7998951987947862</v>
      </c>
      <c r="N7" s="21"/>
      <c r="O7" s="563"/>
      <c r="P7" s="563"/>
      <c r="Q7" s="19"/>
      <c r="R7" s="567"/>
      <c r="S7" s="567"/>
      <c r="T7" s="19"/>
      <c r="U7" s="565"/>
      <c r="V7" s="563"/>
      <c r="W7" s="21"/>
      <c r="X7" s="566"/>
    </row>
    <row r="8" spans="1:24" ht="13.5" customHeight="1">
      <c r="A8" s="8" t="s">
        <v>424</v>
      </c>
      <c r="B8" s="190">
        <v>264641</v>
      </c>
      <c r="C8" s="394">
        <f>AVERAGE(B8/'Expenditure &amp; Subsidy A-G'!D13)</f>
        <v>3.2935210075667065</v>
      </c>
      <c r="D8" s="394"/>
      <c r="E8" s="4" t="s">
        <v>525</v>
      </c>
      <c r="F8" s="190">
        <v>441902</v>
      </c>
      <c r="G8" s="394">
        <f>AVERAGE(F8/'Expenditure &amp; Subsidy G-N'!D14)</f>
        <v>8.935797626028755</v>
      </c>
      <c r="H8" s="394"/>
      <c r="I8" s="8" t="s">
        <v>464</v>
      </c>
      <c r="J8" s="190">
        <v>880076</v>
      </c>
      <c r="K8" s="394">
        <f>AVERAGE(J8/'Expenditure &amp; Subsidy N-Y'!D15)</f>
        <v>4.9903660230784501</v>
      </c>
      <c r="N8" s="21"/>
      <c r="O8" s="563"/>
      <c r="P8" s="563"/>
      <c r="Q8" s="21"/>
      <c r="R8" s="569"/>
      <c r="S8" s="569"/>
      <c r="T8" s="19"/>
      <c r="U8" s="565"/>
      <c r="V8" s="563"/>
      <c r="W8" s="19"/>
      <c r="X8" s="550"/>
    </row>
    <row r="9" spans="1:24" ht="13.5" customHeight="1">
      <c r="A9" s="4" t="s">
        <v>485</v>
      </c>
      <c r="B9" s="190">
        <v>444666</v>
      </c>
      <c r="C9" s="394">
        <f>AVERAGE(B9/'Expenditure &amp; Subsidy A-G'!D14)</f>
        <v>10.359862075392572</v>
      </c>
      <c r="D9" s="394"/>
      <c r="E9" s="4" t="s">
        <v>526</v>
      </c>
      <c r="F9" s="190">
        <v>134067</v>
      </c>
      <c r="G9" s="394">
        <f>AVERAGE(F9/'Expenditure &amp; Subsidy G-N'!D15)</f>
        <v>5.1562247605861309</v>
      </c>
      <c r="H9" s="394"/>
      <c r="I9" s="8" t="s">
        <v>465</v>
      </c>
      <c r="J9" s="190">
        <v>784711</v>
      </c>
      <c r="K9" s="394">
        <f>AVERAGE(J9/'Expenditure &amp; Subsidy N-Y'!D16)</f>
        <v>4.1721749024361712</v>
      </c>
      <c r="N9" s="21"/>
      <c r="O9" s="569"/>
      <c r="P9" s="569"/>
      <c r="Q9" s="21"/>
      <c r="R9" s="569"/>
      <c r="S9" s="569"/>
      <c r="T9" s="19"/>
      <c r="U9" s="565"/>
      <c r="V9" s="565"/>
      <c r="W9" s="19"/>
      <c r="X9" s="550"/>
    </row>
    <row r="10" spans="1:24" ht="13.5" customHeight="1">
      <c r="A10" s="4" t="s">
        <v>487</v>
      </c>
      <c r="B10" s="190">
        <v>23336</v>
      </c>
      <c r="C10" s="394">
        <f>AVERAGE(B10/'Expenditure &amp; Subsidy A-G'!D15)</f>
        <v>9.5717801476620181</v>
      </c>
      <c r="D10" s="394"/>
      <c r="E10" s="4" t="s">
        <v>527</v>
      </c>
      <c r="F10" s="190">
        <v>14353</v>
      </c>
      <c r="G10" s="394">
        <f>AVERAGE(F10/'Expenditure &amp; Subsidy G-N'!D16)</f>
        <v>3.7011346054667356</v>
      </c>
      <c r="H10" s="394"/>
      <c r="I10" s="8" t="s">
        <v>466</v>
      </c>
      <c r="J10" s="190">
        <v>398746</v>
      </c>
      <c r="K10" s="394">
        <f>AVERAGE(J10/'Expenditure &amp; Subsidy N-Y'!D17)</f>
        <v>6.5708588754861248</v>
      </c>
      <c r="N10" s="21"/>
      <c r="O10" s="563"/>
      <c r="P10" s="563"/>
      <c r="Q10" s="21"/>
      <c r="R10" s="569"/>
      <c r="S10" s="569"/>
      <c r="T10" s="21"/>
      <c r="U10" s="563"/>
      <c r="V10" s="565"/>
      <c r="W10" s="19"/>
      <c r="X10" s="550"/>
    </row>
    <row r="11" spans="1:24" ht="13.5" customHeight="1">
      <c r="A11" s="8" t="s">
        <v>426</v>
      </c>
      <c r="B11" s="190">
        <v>906769</v>
      </c>
      <c r="C11" s="394">
        <f>AVERAGE(B11/'Expenditure &amp; Subsidy A-G'!D16)</f>
        <v>4.7360754204533588</v>
      </c>
      <c r="D11" s="394"/>
      <c r="E11" s="4" t="s">
        <v>528</v>
      </c>
      <c r="F11" s="190">
        <v>39347</v>
      </c>
      <c r="G11" s="394">
        <f>AVERAGE(F11/'Expenditure &amp; Subsidy G-N'!D17)</f>
        <v>3.1852181656277829</v>
      </c>
      <c r="H11" s="394"/>
      <c r="I11" s="4" t="s">
        <v>21</v>
      </c>
      <c r="J11" s="190">
        <v>785004</v>
      </c>
      <c r="K11" s="394">
        <f>AVERAGE(J11/'Expenditure &amp; Subsidy N-Y'!D18)</f>
        <v>10.188902589395807</v>
      </c>
      <c r="N11" s="21"/>
      <c r="O11" s="563"/>
      <c r="P11" s="563"/>
      <c r="Q11" s="21"/>
      <c r="R11" s="569"/>
      <c r="S11" s="569"/>
      <c r="T11" s="21"/>
      <c r="U11" s="570"/>
      <c r="V11" s="571"/>
      <c r="W11" s="21"/>
      <c r="X11" s="566"/>
    </row>
    <row r="12" spans="1:24" ht="13.5" customHeight="1">
      <c r="A12" s="4" t="s">
        <v>190</v>
      </c>
      <c r="B12" s="190">
        <v>336099</v>
      </c>
      <c r="C12" s="394">
        <f>AVERAGE(B12/'Expenditure &amp; Subsidy A-G'!D17)</f>
        <v>8.3633762161893141</v>
      </c>
      <c r="D12" s="394"/>
      <c r="E12" s="4" t="s">
        <v>529</v>
      </c>
      <c r="F12" s="190">
        <v>16863</v>
      </c>
      <c r="G12" s="394">
        <f>AVERAGE(F12/'Expenditure &amp; Subsidy G-N'!D18)</f>
        <v>3.6923582220275892</v>
      </c>
      <c r="H12" s="394"/>
      <c r="I12" s="4" t="s">
        <v>304</v>
      </c>
      <c r="J12" s="190">
        <v>404319</v>
      </c>
      <c r="K12" s="394">
        <f>AVERAGE(J12/'Expenditure &amp; Subsidy N-Y'!D19)</f>
        <v>5.9022086623943473</v>
      </c>
      <c r="N12" s="21"/>
      <c r="O12" s="563"/>
      <c r="P12" s="563"/>
      <c r="Q12" s="21"/>
      <c r="R12" s="569"/>
      <c r="S12" s="569"/>
      <c r="T12" s="572"/>
      <c r="U12" s="565"/>
      <c r="V12" s="568"/>
      <c r="W12" s="175"/>
      <c r="X12" s="550"/>
    </row>
    <row r="13" spans="1:24" ht="13.5" customHeight="1">
      <c r="A13" s="4" t="s">
        <v>489</v>
      </c>
      <c r="B13" s="190">
        <v>203220</v>
      </c>
      <c r="C13" s="394">
        <f>AVERAGE(B13/'Expenditure &amp; Subsidy A-G'!D18)</f>
        <v>5.9709122961657117</v>
      </c>
      <c r="D13" s="394"/>
      <c r="E13" s="4" t="s">
        <v>160</v>
      </c>
      <c r="F13" s="190">
        <v>12148</v>
      </c>
      <c r="G13" s="394">
        <f>AVERAGE(F13/'Expenditure &amp; Subsidy G-N'!D19)</f>
        <v>2.2533852717492118</v>
      </c>
      <c r="H13" s="394"/>
      <c r="I13" s="8" t="s">
        <v>467</v>
      </c>
      <c r="J13" s="190">
        <v>217926</v>
      </c>
      <c r="K13" s="394">
        <f>AVERAGE(J13/'Expenditure &amp; Subsidy N-Y'!D20)</f>
        <v>5.2277983015880629</v>
      </c>
      <c r="N13" s="21"/>
      <c r="O13" s="563"/>
      <c r="P13" s="563"/>
      <c r="Q13" s="21"/>
      <c r="R13" s="569"/>
      <c r="S13" s="569"/>
      <c r="T13" s="175"/>
      <c r="U13" s="565"/>
      <c r="V13" s="563"/>
      <c r="W13" s="19"/>
      <c r="X13" s="550"/>
    </row>
    <row r="14" spans="1:24" ht="13.5" customHeight="1">
      <c r="A14" s="4" t="s">
        <v>490</v>
      </c>
      <c r="B14" s="190">
        <v>90546</v>
      </c>
      <c r="C14" s="394">
        <f>AVERAGE(B14/'Expenditure &amp; Subsidy A-G'!D19)</f>
        <v>6.7120830244625651</v>
      </c>
      <c r="D14" s="394"/>
      <c r="E14" s="4" t="s">
        <v>530</v>
      </c>
      <c r="F14" s="190">
        <v>12554</v>
      </c>
      <c r="G14" s="394">
        <f>AVERAGE(F14/'Expenditure &amp; Subsidy G-N'!D20)</f>
        <v>3.4123403098668117</v>
      </c>
      <c r="H14" s="394"/>
      <c r="I14" s="8" t="s">
        <v>468</v>
      </c>
      <c r="J14" s="190">
        <v>1008885</v>
      </c>
      <c r="K14" s="394">
        <f>AVERAGE(J14/'Expenditure &amp; Subsidy N-Y'!D21)</f>
        <v>7.5320840643547724</v>
      </c>
      <c r="N14" s="21"/>
      <c r="O14" s="563"/>
      <c r="P14" s="563"/>
      <c r="Q14" s="21"/>
      <c r="R14" s="569"/>
      <c r="S14" s="569"/>
      <c r="T14" s="175"/>
      <c r="U14" s="565"/>
      <c r="V14" s="563"/>
      <c r="W14" s="175"/>
      <c r="X14" s="550"/>
    </row>
    <row r="15" spans="1:24" ht="13.5" customHeight="1">
      <c r="A15" s="4" t="s">
        <v>492</v>
      </c>
      <c r="B15" s="190">
        <v>34925</v>
      </c>
      <c r="C15" s="394">
        <f>AVERAGE(B15/'Expenditure &amp; Subsidy A-G'!D20)</f>
        <v>4.0525644000928294</v>
      </c>
      <c r="D15" s="394"/>
      <c r="E15" s="8" t="s">
        <v>443</v>
      </c>
      <c r="F15" s="190">
        <v>301597</v>
      </c>
      <c r="G15" s="394">
        <f>AVERAGE(F15/'Expenditure &amp; Subsidy G-N'!D21)</f>
        <v>4.6895913670854581</v>
      </c>
      <c r="H15" s="394"/>
      <c r="I15" s="4" t="s">
        <v>204</v>
      </c>
      <c r="J15" s="190">
        <v>135889</v>
      </c>
      <c r="K15" s="394">
        <f>AVERAGE(J15/'Expenditure &amp; Subsidy N-Y'!D22)</f>
        <v>5.854004221772283</v>
      </c>
      <c r="N15" s="21"/>
      <c r="O15" s="563"/>
      <c r="P15" s="563"/>
      <c r="Q15" s="21"/>
      <c r="R15" s="569"/>
      <c r="S15" s="569"/>
      <c r="T15" s="175"/>
      <c r="U15" s="565"/>
      <c r="V15" s="565"/>
      <c r="W15" s="175"/>
      <c r="X15" s="550"/>
    </row>
    <row r="16" spans="1:24" ht="13.5" customHeight="1">
      <c r="A16" s="8" t="s">
        <v>429</v>
      </c>
      <c r="B16" s="190">
        <v>1196715</v>
      </c>
      <c r="C16" s="394">
        <f>AVERAGE(B16/'Expenditure &amp; Subsidy A-G'!D21)</f>
        <v>3.8226744650335243</v>
      </c>
      <c r="D16" s="394"/>
      <c r="E16" s="4" t="s">
        <v>532</v>
      </c>
      <c r="F16" s="190">
        <v>23962</v>
      </c>
      <c r="G16" s="394">
        <f>AVERAGE(F16/'Expenditure &amp; Subsidy G-N'!D22)</f>
        <v>7.2283559577677226</v>
      </c>
      <c r="H16" s="394"/>
      <c r="I16" s="8" t="s">
        <v>469</v>
      </c>
      <c r="J16" s="190">
        <v>632215</v>
      </c>
      <c r="K16" s="394">
        <f>AVERAGE(J16/'Expenditure &amp; Subsidy N-Y'!D23)</f>
        <v>6.1160986369220947</v>
      </c>
      <c r="N16" s="21"/>
      <c r="O16" s="563"/>
      <c r="P16" s="563"/>
      <c r="Q16" s="21"/>
      <c r="R16" s="569"/>
      <c r="S16" s="569"/>
      <c r="T16" s="21"/>
      <c r="U16" s="563"/>
      <c r="V16" s="565"/>
      <c r="W16" s="21"/>
      <c r="X16" s="566"/>
    </row>
    <row r="17" spans="1:24" ht="13.5" customHeight="1">
      <c r="A17" s="4" t="s">
        <v>493</v>
      </c>
      <c r="B17" s="190">
        <v>38219</v>
      </c>
      <c r="C17" s="394">
        <f>AVERAGE(B17/'Expenditure &amp; Subsidy A-G'!D22)</f>
        <v>5.9420087064676617</v>
      </c>
      <c r="D17" s="394"/>
      <c r="E17" s="611" t="s">
        <v>563</v>
      </c>
      <c r="F17" s="190">
        <v>1453111</v>
      </c>
      <c r="G17" s="394">
        <f>AVERAGE(F17/'Expenditure &amp; Subsidy G-N'!D23)</f>
        <v>7.9838193036531564</v>
      </c>
      <c r="H17" s="394"/>
      <c r="I17" s="8" t="s">
        <v>470</v>
      </c>
      <c r="J17" s="190">
        <v>882434</v>
      </c>
      <c r="K17" s="394">
        <f>AVERAGE(J17/'Expenditure &amp; Subsidy N-Y'!D24)</f>
        <v>8.2234523376853321</v>
      </c>
      <c r="N17" s="21"/>
      <c r="O17" s="563"/>
      <c r="P17" s="563"/>
      <c r="Q17" s="21"/>
      <c r="R17" s="569"/>
      <c r="S17" s="569"/>
      <c r="T17" s="175"/>
      <c r="U17" s="573"/>
      <c r="V17" s="574"/>
      <c r="W17" s="21"/>
      <c r="X17" s="566"/>
    </row>
    <row r="18" spans="1:24" ht="13.5" customHeight="1">
      <c r="A18" s="4" t="s">
        <v>494</v>
      </c>
      <c r="B18" s="190">
        <v>13797</v>
      </c>
      <c r="C18" s="394">
        <f>AVERAGE(B18/'Expenditure &amp; Subsidy A-G'!D23)</f>
        <v>1.8843212237093689</v>
      </c>
      <c r="D18" s="394"/>
      <c r="E18" s="8" t="s">
        <v>445</v>
      </c>
      <c r="F18" s="190">
        <v>740579</v>
      </c>
      <c r="G18" s="394">
        <f>AVERAGE(F18/'Expenditure &amp; Subsidy G-N'!D24)</f>
        <v>7.120061915337506</v>
      </c>
      <c r="H18" s="394"/>
      <c r="I18" s="8" t="s">
        <v>471</v>
      </c>
      <c r="J18" s="190">
        <v>356608</v>
      </c>
      <c r="K18" s="394">
        <f>AVERAGE(J18/'Expenditure &amp; Subsidy N-Y'!D25)</f>
        <v>5.2182209280206031</v>
      </c>
      <c r="N18" s="21"/>
      <c r="O18" s="563"/>
      <c r="P18" s="563"/>
      <c r="Q18" s="21"/>
      <c r="R18" s="569"/>
      <c r="S18" s="569"/>
      <c r="T18" s="175"/>
      <c r="U18" s="565"/>
      <c r="V18" s="565"/>
      <c r="W18" s="21"/>
      <c r="X18" s="566"/>
    </row>
    <row r="19" spans="1:24" ht="13.5" customHeight="1">
      <c r="A19" s="8" t="s">
        <v>431</v>
      </c>
      <c r="B19" s="190">
        <v>571754</v>
      </c>
      <c r="C19" s="394">
        <f>AVERAGE(B19/'Expenditure &amp; Subsidy A-G'!D24)</f>
        <v>7.3245452216243914</v>
      </c>
      <c r="D19" s="394"/>
      <c r="E19" s="8" t="s">
        <v>446</v>
      </c>
      <c r="F19" s="190">
        <v>1301304</v>
      </c>
      <c r="G19" s="394">
        <f>AVERAGE(F19/'Expenditure &amp; Subsidy G-N'!D25)</f>
        <v>7.8898468478300412</v>
      </c>
      <c r="H19" s="394"/>
      <c r="I19" s="4" t="s">
        <v>306</v>
      </c>
      <c r="J19" s="190">
        <v>531380</v>
      </c>
      <c r="K19" s="394">
        <f>AVERAGE(J19/'Expenditure &amp; Subsidy N-Y'!D26)</f>
        <v>5.4180431502100408</v>
      </c>
      <c r="N19" s="21"/>
      <c r="O19" s="563"/>
      <c r="P19" s="563"/>
      <c r="Q19" s="21"/>
      <c r="R19" s="569"/>
      <c r="S19" s="569"/>
      <c r="T19" s="175"/>
      <c r="U19" s="565"/>
      <c r="V19" s="563"/>
      <c r="W19" s="21"/>
      <c r="X19" s="566"/>
    </row>
    <row r="20" spans="1:24" ht="13.5" customHeight="1">
      <c r="A20" s="4" t="s">
        <v>495</v>
      </c>
      <c r="B20" s="190">
        <v>18016</v>
      </c>
      <c r="C20" s="394">
        <f>AVERAGE(B20/'Expenditure &amp; Subsidy A-G'!D25)</f>
        <v>6.0153589315525879</v>
      </c>
      <c r="D20" s="394"/>
      <c r="E20" s="8" t="s">
        <v>447</v>
      </c>
      <c r="F20" s="190">
        <v>100237</v>
      </c>
      <c r="G20" s="394">
        <f>AVERAGE(F20/'Expenditure &amp; Subsidy G-N'!D26)</f>
        <v>6.836049921571302</v>
      </c>
      <c r="H20" s="394"/>
      <c r="I20" s="4" t="s">
        <v>307</v>
      </c>
      <c r="J20" s="190">
        <v>134235</v>
      </c>
      <c r="K20" s="394">
        <f>AVERAGE(J20/'Expenditure &amp; Subsidy N-Y'!D27)</f>
        <v>5.5170358801528918</v>
      </c>
      <c r="N20" s="21"/>
      <c r="O20" s="563"/>
      <c r="P20" s="563"/>
      <c r="Q20" s="21"/>
      <c r="R20" s="569"/>
      <c r="S20" s="569"/>
      <c r="T20" s="572"/>
      <c r="U20" s="565"/>
      <c r="V20" s="565"/>
      <c r="W20" s="21"/>
      <c r="X20" s="566"/>
    </row>
    <row r="21" spans="1:24" ht="13.5" customHeight="1">
      <c r="A21" s="4" t="s">
        <v>496</v>
      </c>
      <c r="B21" s="190">
        <v>9728</v>
      </c>
      <c r="C21" s="394">
        <f>AVERAGE(B21/'Expenditure &amp; Subsidy A-G'!D26)</f>
        <v>3.7243491577335375</v>
      </c>
      <c r="D21" s="394"/>
      <c r="E21" s="8" t="s">
        <v>448</v>
      </c>
      <c r="F21" s="190">
        <v>814100</v>
      </c>
      <c r="G21" s="394">
        <f>AVERAGE(F21/'Expenditure &amp; Subsidy G-N'!D27)</f>
        <v>9.9977894581716367</v>
      </c>
      <c r="H21" s="394"/>
      <c r="I21" s="4" t="s">
        <v>308</v>
      </c>
      <c r="J21" s="190">
        <v>9851</v>
      </c>
      <c r="K21" s="394">
        <f>AVERAGE(J21/'Expenditure &amp; Subsidy N-Y'!D28)</f>
        <v>1.1933373712901272</v>
      </c>
      <c r="N21" s="21"/>
      <c r="O21" s="563"/>
      <c r="P21" s="563"/>
      <c r="Q21" s="21"/>
      <c r="R21" s="569"/>
      <c r="S21" s="569"/>
      <c r="T21" s="21"/>
      <c r="U21" s="563"/>
      <c r="V21" s="565"/>
      <c r="W21" s="19"/>
      <c r="X21" s="550"/>
    </row>
    <row r="22" spans="1:24" ht="13.5" customHeight="1">
      <c r="A22" s="4" t="s">
        <v>497</v>
      </c>
      <c r="B22" s="190">
        <v>3777</v>
      </c>
      <c r="C22" s="394">
        <f>AVERAGE(B22/'Expenditure &amp; Subsidy A-G'!D27)</f>
        <v>1.5217566478646254</v>
      </c>
      <c r="D22" s="394"/>
      <c r="E22" s="4" t="s">
        <v>533</v>
      </c>
      <c r="F22" s="190">
        <v>143280</v>
      </c>
      <c r="G22" s="394">
        <f>AVERAGE(F22/'Expenditure &amp; Subsidy G-N'!D28)</f>
        <v>8.4516014864625735</v>
      </c>
      <c r="H22" s="394"/>
      <c r="I22" s="8" t="s">
        <v>473</v>
      </c>
      <c r="J22" s="190">
        <v>235930</v>
      </c>
      <c r="K22" s="394">
        <f>AVERAGE(J22/'Expenditure &amp; Subsidy N-Y'!D29)</f>
        <v>6.3687407207450395</v>
      </c>
      <c r="N22" s="21"/>
      <c r="O22" s="563"/>
      <c r="P22" s="563"/>
      <c r="Q22" s="21"/>
      <c r="R22" s="569"/>
      <c r="S22" s="569"/>
      <c r="T22" s="21"/>
      <c r="U22" s="563"/>
      <c r="V22" s="565"/>
      <c r="W22" s="19"/>
      <c r="X22" s="550"/>
    </row>
    <row r="23" spans="1:24" ht="13.5" customHeight="1">
      <c r="A23" s="8" t="s">
        <v>184</v>
      </c>
      <c r="B23" s="190">
        <v>185531</v>
      </c>
      <c r="C23" s="394">
        <f>AVERAGE(B23/'Expenditure &amp; Subsidy A-G'!D28)</f>
        <v>4.5394289349416459</v>
      </c>
      <c r="D23" s="394"/>
      <c r="E23" s="4" t="s">
        <v>534</v>
      </c>
      <c r="F23" s="190">
        <v>12329</v>
      </c>
      <c r="G23" s="394">
        <f>AVERAGE(F23/'Expenditure &amp; Subsidy G-N'!D29)</f>
        <v>7.4360675512665866</v>
      </c>
      <c r="H23" s="394"/>
      <c r="I23" s="8" t="s">
        <v>474</v>
      </c>
      <c r="J23" s="190">
        <v>1803915</v>
      </c>
      <c r="K23" s="394">
        <f>AVERAGE(J23/'Expenditure &amp; Subsidy N-Y'!D30)</f>
        <v>8.1699788947363654</v>
      </c>
      <c r="N23" s="21"/>
      <c r="O23" s="563"/>
      <c r="P23" s="563"/>
      <c r="Q23" s="21"/>
      <c r="R23" s="569"/>
      <c r="S23" s="569"/>
      <c r="T23" s="21"/>
      <c r="U23" s="563"/>
      <c r="V23" s="565"/>
      <c r="W23" s="21"/>
      <c r="X23" s="566"/>
    </row>
    <row r="24" spans="1:24" ht="13.5" customHeight="1">
      <c r="A24" s="4" t="s">
        <v>498</v>
      </c>
      <c r="B24" s="190">
        <v>13919</v>
      </c>
      <c r="C24" s="394">
        <f>AVERAGE(B24/'Expenditure &amp; Subsidy A-G'!D29)</f>
        <v>4.4958010335917313</v>
      </c>
      <c r="D24" s="394"/>
      <c r="E24" s="4" t="s">
        <v>535</v>
      </c>
      <c r="F24" s="190">
        <v>23351</v>
      </c>
      <c r="G24" s="394">
        <f>AVERAGE(F24/'Expenditure &amp; Subsidy G-N'!D30)</f>
        <v>3.6906906906906909</v>
      </c>
      <c r="H24" s="394"/>
      <c r="I24" s="8" t="s">
        <v>169</v>
      </c>
      <c r="J24" s="190">
        <v>1175501</v>
      </c>
      <c r="K24" s="394">
        <f>AVERAGE(J24/'Expenditure &amp; Subsidy N-Y'!D31)</f>
        <v>6.3395983216662533</v>
      </c>
      <c r="N24" s="21"/>
      <c r="O24" s="569"/>
      <c r="P24" s="569"/>
      <c r="Q24" s="21"/>
      <c r="R24" s="569"/>
      <c r="S24" s="569"/>
      <c r="T24" s="21"/>
      <c r="U24" s="563"/>
      <c r="V24" s="563"/>
      <c r="W24" s="19"/>
      <c r="X24" s="550"/>
    </row>
    <row r="25" spans="1:24" ht="13.5" customHeight="1">
      <c r="A25" s="4" t="s">
        <v>499</v>
      </c>
      <c r="B25" s="4">
        <v>912</v>
      </c>
      <c r="C25" s="394">
        <f>AVERAGE(B25/'Expenditure &amp; Subsidy A-G'!D30)</f>
        <v>0.47723704866562011</v>
      </c>
      <c r="D25" s="394"/>
      <c r="E25" s="4" t="s">
        <v>536</v>
      </c>
      <c r="F25" s="190">
        <v>208481</v>
      </c>
      <c r="G25" s="394">
        <f>AVERAGE(F25/'Expenditure &amp; Subsidy G-N'!D31)</f>
        <v>7.0478009533146277</v>
      </c>
      <c r="H25" s="394"/>
      <c r="I25" s="4" t="s">
        <v>573</v>
      </c>
      <c r="J25" s="190">
        <v>248389</v>
      </c>
      <c r="K25" s="394">
        <f>AVERAGE(J25/'Expenditure &amp; Subsidy N-Y'!D32)</f>
        <v>4.1283261588578455</v>
      </c>
      <c r="N25" s="19"/>
      <c r="O25" s="571"/>
      <c r="P25" s="571"/>
      <c r="Q25" s="21"/>
      <c r="R25" s="569"/>
      <c r="S25" s="569"/>
      <c r="T25" s="21"/>
      <c r="U25" s="563"/>
      <c r="V25" s="563"/>
      <c r="W25" s="19"/>
      <c r="X25" s="550"/>
    </row>
    <row r="26" spans="1:24" ht="13.5" customHeight="1">
      <c r="A26" s="4" t="s">
        <v>500</v>
      </c>
      <c r="B26" s="190">
        <v>110778</v>
      </c>
      <c r="C26" s="394">
        <f>AVERAGE(B26/'Expenditure &amp; Subsidy A-G'!D31)</f>
        <v>5.6223925290564889</v>
      </c>
      <c r="D26" s="394"/>
      <c r="E26" s="8" t="s">
        <v>450</v>
      </c>
      <c r="F26" s="190">
        <v>153081</v>
      </c>
      <c r="G26" s="394">
        <f>AVERAGE(F26/'Expenditure &amp; Subsidy G-N'!D32)</f>
        <v>7.2416386773262689</v>
      </c>
      <c r="H26" s="394"/>
      <c r="I26" s="4" t="s">
        <v>309</v>
      </c>
      <c r="J26" s="190">
        <v>36209</v>
      </c>
      <c r="K26" s="394">
        <f>AVERAGE(J26/'Expenditure &amp; Subsidy N-Y'!D33)</f>
        <v>5.8232550659376008</v>
      </c>
      <c r="N26" s="19"/>
      <c r="O26" s="565"/>
      <c r="P26" s="565"/>
      <c r="Q26" s="21"/>
      <c r="R26" s="569"/>
      <c r="S26" s="569"/>
      <c r="T26" s="21"/>
      <c r="U26" s="563"/>
      <c r="V26" s="563"/>
      <c r="W26" s="19"/>
      <c r="X26" s="550"/>
    </row>
    <row r="27" spans="1:24" ht="13.5" customHeight="1">
      <c r="A27" s="8" t="s">
        <v>434</v>
      </c>
      <c r="B27" s="190">
        <v>292860</v>
      </c>
      <c r="C27" s="394">
        <f>AVERAGE(B27/'Expenditure &amp; Subsidy A-G'!D32)</f>
        <v>8.5935620176648371</v>
      </c>
      <c r="D27" s="394"/>
      <c r="E27" s="8" t="s">
        <v>451</v>
      </c>
      <c r="F27" s="190">
        <v>507209</v>
      </c>
      <c r="G27" s="394">
        <f>AVERAGE(F27/'Expenditure &amp; Subsidy G-N'!D33)</f>
        <v>8.4536242270704509</v>
      </c>
      <c r="H27" s="394"/>
      <c r="I27" s="4" t="s">
        <v>310</v>
      </c>
      <c r="J27" s="190">
        <v>37900</v>
      </c>
      <c r="K27" s="394">
        <f>AVERAGE(J27/'Expenditure &amp; Subsidy N-Y'!D34)</f>
        <v>5.324529362180388</v>
      </c>
      <c r="N27" s="19"/>
      <c r="O27" s="565"/>
      <c r="P27" s="565"/>
      <c r="Q27" s="21"/>
      <c r="R27" s="569"/>
      <c r="S27" s="569"/>
      <c r="T27" s="21"/>
      <c r="U27" s="563"/>
      <c r="V27" s="563"/>
      <c r="W27" s="19"/>
      <c r="X27" s="550"/>
    </row>
    <row r="28" spans="1:24" ht="13.5" customHeight="1">
      <c r="A28" s="4" t="s">
        <v>501</v>
      </c>
      <c r="B28" s="190">
        <v>316062</v>
      </c>
      <c r="C28" s="394">
        <f>AVERAGE(B28/'Expenditure &amp; Subsidy A-G'!D33)</f>
        <v>9.6770460181868287</v>
      </c>
      <c r="D28" s="394"/>
      <c r="E28" s="8" t="s">
        <v>452</v>
      </c>
      <c r="F28" s="190">
        <v>907712</v>
      </c>
      <c r="G28" s="394">
        <f>AVERAGE(F28/'Expenditure &amp; Subsidy G-N'!D34)</f>
        <v>7.7989500726013627</v>
      </c>
      <c r="H28" s="394"/>
      <c r="I28" s="4" t="s">
        <v>311</v>
      </c>
      <c r="J28" s="190">
        <v>23722</v>
      </c>
      <c r="K28" s="394">
        <f>AVERAGE(J28/'Expenditure &amp; Subsidy N-Y'!D35)</f>
        <v>6.2989909718534252</v>
      </c>
      <c r="N28" s="21"/>
      <c r="O28" s="563"/>
      <c r="P28" s="565"/>
      <c r="Q28" s="21"/>
      <c r="R28" s="569"/>
      <c r="S28" s="569"/>
      <c r="T28" s="19"/>
      <c r="U28" s="565"/>
      <c r="V28" s="568"/>
      <c r="W28" s="19"/>
      <c r="X28" s="550"/>
    </row>
    <row r="29" spans="1:24" ht="13.5" customHeight="1">
      <c r="A29" s="4" t="s">
        <v>503</v>
      </c>
      <c r="B29" s="190">
        <v>32012</v>
      </c>
      <c r="C29" s="394">
        <f>AVERAGE(B29/'Expenditure &amp; Subsidy A-G'!D34)</f>
        <v>2.3807823888145174</v>
      </c>
      <c r="D29" s="394"/>
      <c r="E29" s="4" t="s">
        <v>537</v>
      </c>
      <c r="F29" s="190">
        <v>53571</v>
      </c>
      <c r="G29" s="394">
        <f>AVERAGE(F29/'Expenditure &amp; Subsidy G-N'!D35)</f>
        <v>5.4161358811040339</v>
      </c>
      <c r="H29" s="394"/>
      <c r="I29" s="4" t="s">
        <v>312</v>
      </c>
      <c r="J29" s="190">
        <v>58901</v>
      </c>
      <c r="K29" s="394">
        <f>AVERAGE(J29/'Expenditure &amp; Subsidy N-Y'!D36)</f>
        <v>5.1213807495000436</v>
      </c>
      <c r="N29" s="19"/>
      <c r="O29" s="565"/>
      <c r="P29" s="565"/>
      <c r="Q29" s="21"/>
      <c r="R29" s="569"/>
      <c r="S29" s="569"/>
      <c r="T29" s="19"/>
      <c r="U29" s="565"/>
      <c r="W29" s="21"/>
      <c r="X29" s="566"/>
    </row>
    <row r="30" spans="1:24" ht="13.5" customHeight="1">
      <c r="A30" s="8" t="s">
        <v>435</v>
      </c>
      <c r="B30" s="190">
        <v>269274</v>
      </c>
      <c r="C30" s="394">
        <f>AVERAGE(B30/'Expenditure &amp; Subsidy A-G'!D35)</f>
        <v>4.6182897128940414</v>
      </c>
      <c r="D30" s="394"/>
      <c r="E30" s="4" t="s">
        <v>538</v>
      </c>
      <c r="F30" s="190">
        <v>19448</v>
      </c>
      <c r="G30" s="394">
        <f>AVERAGE(F30/'Expenditure &amp; Subsidy G-N'!D36)</f>
        <v>2.836639439906651</v>
      </c>
      <c r="H30" s="394"/>
      <c r="I30" s="4" t="s">
        <v>313</v>
      </c>
      <c r="J30" s="190">
        <v>723430</v>
      </c>
      <c r="K30" s="394">
        <f>AVERAGE(J30/'Expenditure &amp; Subsidy N-Y'!D37)</f>
        <v>7.9899935941331091</v>
      </c>
      <c r="N30" s="19"/>
      <c r="O30" s="565"/>
      <c r="P30" s="565"/>
      <c r="Q30" s="21"/>
      <c r="R30" s="569"/>
      <c r="S30" s="569"/>
      <c r="T30" s="21"/>
      <c r="U30" s="563"/>
      <c r="W30" s="21"/>
      <c r="X30" s="566"/>
    </row>
    <row r="31" spans="1:24" ht="13.5" customHeight="1">
      <c r="A31" s="8" t="s">
        <v>436</v>
      </c>
      <c r="B31" s="190">
        <v>734037</v>
      </c>
      <c r="C31" s="394">
        <f>AVERAGE(B31/'Expenditure &amp; Subsidy A-G'!D36)</f>
        <v>4.749480753925889</v>
      </c>
      <c r="D31" s="394"/>
      <c r="E31" s="8" t="s">
        <v>454</v>
      </c>
      <c r="F31" s="190">
        <v>1357413</v>
      </c>
      <c r="G31" s="394">
        <f>AVERAGE(F31/'Expenditure &amp; Subsidy G-N'!D37)</f>
        <v>6.7083425995937676</v>
      </c>
      <c r="H31" s="394"/>
      <c r="I31" s="4" t="s">
        <v>347</v>
      </c>
      <c r="J31" s="190">
        <v>42560</v>
      </c>
      <c r="K31" s="394">
        <f>AVERAGE(J31/'Expenditure &amp; Subsidy N-Y'!D38)</f>
        <v>2.9611076323662422</v>
      </c>
      <c r="N31" s="19"/>
      <c r="O31" s="565"/>
      <c r="P31" s="565"/>
      <c r="Q31" s="21"/>
      <c r="R31" s="569"/>
      <c r="S31" s="569"/>
      <c r="T31" s="21"/>
      <c r="U31" s="563"/>
      <c r="V31" s="565"/>
      <c r="W31" s="21"/>
      <c r="X31" s="566"/>
    </row>
    <row r="32" spans="1:24" ht="13.5" customHeight="1">
      <c r="A32" s="8" t="s">
        <v>208</v>
      </c>
      <c r="B32" s="190">
        <v>473185</v>
      </c>
      <c r="C32" s="394">
        <f>AVERAGE(B32/'Expenditure &amp; Subsidy A-G'!D37)</f>
        <v>5.8451095683968672</v>
      </c>
      <c r="D32" s="394"/>
      <c r="E32" s="8" t="s">
        <v>455</v>
      </c>
      <c r="F32" s="190">
        <v>670240</v>
      </c>
      <c r="G32" s="394">
        <f>AVERAGE(F32/'Expenditure &amp; Subsidy G-N'!D38)</f>
        <v>19.726866023075111</v>
      </c>
      <c r="H32" s="394"/>
      <c r="I32" s="4" t="s">
        <v>163</v>
      </c>
      <c r="J32" s="190">
        <v>59570</v>
      </c>
      <c r="K32" s="394">
        <f>AVERAGE(J32/'Expenditure &amp; Subsidy N-Y'!D39)</f>
        <v>7.8464172813487885</v>
      </c>
      <c r="N32" s="19"/>
      <c r="O32" s="565"/>
      <c r="P32" s="565"/>
      <c r="Q32" s="21"/>
      <c r="R32" s="564"/>
      <c r="S32" s="564"/>
      <c r="T32" s="19"/>
      <c r="U32" s="565"/>
      <c r="V32" s="575"/>
      <c r="W32" s="21"/>
      <c r="X32" s="566"/>
    </row>
    <row r="33" spans="1:24" ht="13.5" customHeight="1">
      <c r="A33" s="8" t="s">
        <v>437</v>
      </c>
      <c r="B33" s="190">
        <v>732481</v>
      </c>
      <c r="C33" s="394">
        <f>AVERAGE(B33/'Expenditure &amp; Subsidy A-G'!D38)</f>
        <v>4.9852378683726943</v>
      </c>
      <c r="D33" s="394"/>
      <c r="E33" s="4" t="s">
        <v>539</v>
      </c>
      <c r="F33" s="190">
        <v>49632</v>
      </c>
      <c r="G33" s="394">
        <f>AVERAGE(F33/'Expenditure &amp; Subsidy G-N'!D39)</f>
        <v>4.1595709017767346</v>
      </c>
      <c r="H33" s="394"/>
      <c r="I33" s="4" t="s">
        <v>314</v>
      </c>
      <c r="J33" s="190">
        <v>21114</v>
      </c>
      <c r="K33" s="394">
        <f>AVERAGE(J33/'Expenditure &amp; Subsidy N-Y'!D40)</f>
        <v>3.3434679334916866</v>
      </c>
      <c r="N33" s="19"/>
      <c r="O33" s="565"/>
      <c r="P33" s="565"/>
      <c r="Q33" s="21"/>
      <c r="R33" s="569"/>
      <c r="S33" s="569"/>
      <c r="T33" s="19"/>
      <c r="U33" s="565"/>
      <c r="V33" s="563"/>
      <c r="W33" s="21"/>
      <c r="X33" s="566"/>
    </row>
    <row r="34" spans="1:24" ht="13.5" customHeight="1">
      <c r="A34" s="4" t="s">
        <v>504</v>
      </c>
      <c r="B34" s="190">
        <v>26928</v>
      </c>
      <c r="C34" s="394">
        <f>AVERAGE(B34/'Expenditure &amp; Subsidy A-G'!D39)</f>
        <v>9.1654186521443162</v>
      </c>
      <c r="D34" s="394"/>
      <c r="E34" s="8" t="s">
        <v>170</v>
      </c>
      <c r="F34" s="190">
        <v>543613</v>
      </c>
      <c r="G34" s="394">
        <f>AVERAGE(F34/'Expenditure &amp; Subsidy G-N'!D40)</f>
        <v>9.6551338294584657</v>
      </c>
      <c r="H34" s="394"/>
      <c r="I34" s="4" t="s">
        <v>315</v>
      </c>
      <c r="J34" s="190">
        <v>6843</v>
      </c>
      <c r="K34" s="394">
        <f>AVERAGE(J34/'Expenditure &amp; Subsidy N-Y'!D41)</f>
        <v>5.4700239808153475</v>
      </c>
      <c r="N34" s="19"/>
      <c r="O34" s="567"/>
      <c r="P34" s="565"/>
      <c r="Q34" s="21"/>
      <c r="R34" s="564"/>
      <c r="S34" s="564"/>
      <c r="T34" s="19"/>
      <c r="U34" s="573"/>
      <c r="V34" s="563"/>
      <c r="W34" s="19"/>
      <c r="X34" s="550"/>
    </row>
    <row r="35" spans="1:24" ht="13.5" customHeight="1">
      <c r="A35" s="8" t="s">
        <v>439</v>
      </c>
      <c r="B35" s="190">
        <v>234218</v>
      </c>
      <c r="C35" s="394">
        <f>AVERAGE(B35/'Expenditure &amp; Subsidy A-G'!D40)</f>
        <v>4.4519673065957042</v>
      </c>
      <c r="D35" s="394"/>
      <c r="E35" s="4" t="s">
        <v>540</v>
      </c>
      <c r="F35" s="190">
        <v>449489</v>
      </c>
      <c r="G35" s="394">
        <f>AVERAGE(F35/'Expenditure &amp; Subsidy G-N'!D41)</f>
        <v>9.7522075893341427</v>
      </c>
      <c r="H35" s="394"/>
      <c r="I35" s="4" t="s">
        <v>316</v>
      </c>
      <c r="J35" s="190">
        <v>323391</v>
      </c>
      <c r="K35" s="394">
        <f>AVERAGE(J35/'Expenditure &amp; Subsidy N-Y'!D42)</f>
        <v>5.0604168622664538</v>
      </c>
      <c r="N35" s="21"/>
      <c r="O35" s="563"/>
      <c r="P35" s="569"/>
      <c r="Q35" s="19"/>
      <c r="R35" s="576"/>
      <c r="S35" s="576"/>
      <c r="T35" s="19"/>
      <c r="U35" s="565"/>
      <c r="V35" s="565"/>
      <c r="W35" s="19"/>
      <c r="X35" s="550"/>
    </row>
    <row r="36" spans="1:24" ht="13.5" customHeight="1">
      <c r="A36" s="8" t="s">
        <v>167</v>
      </c>
      <c r="B36" s="190">
        <v>289030</v>
      </c>
      <c r="C36" s="394">
        <f>AVERAGE(B36/'Expenditure &amp; Subsidy A-G'!D41)</f>
        <v>5.4723947288700394</v>
      </c>
      <c r="D36" s="394"/>
      <c r="E36" s="4" t="s">
        <v>541</v>
      </c>
      <c r="F36" s="190">
        <v>70508</v>
      </c>
      <c r="G36" s="394">
        <f>AVERAGE(F36/'Expenditure &amp; Subsidy G-N'!D42)</f>
        <v>3.3315063315063314</v>
      </c>
      <c r="H36" s="394"/>
      <c r="I36" s="4" t="s">
        <v>317</v>
      </c>
      <c r="J36" s="190">
        <v>23018</v>
      </c>
      <c r="K36" s="394">
        <f>AVERAGE(J36/'Expenditure &amp; Subsidy N-Y'!D43)</f>
        <v>5.2769371847776245</v>
      </c>
      <c r="N36" s="19"/>
      <c r="O36" s="565"/>
      <c r="P36" s="565"/>
      <c r="Q36" s="19"/>
      <c r="R36" s="567"/>
      <c r="S36" s="567"/>
      <c r="T36" s="21"/>
      <c r="U36" s="563"/>
      <c r="V36" s="565"/>
      <c r="W36" s="19"/>
      <c r="X36" s="550"/>
    </row>
    <row r="37" spans="1:24" ht="13.5" customHeight="1">
      <c r="A37" s="4" t="s">
        <v>506</v>
      </c>
      <c r="B37" s="190">
        <v>28234</v>
      </c>
      <c r="C37" s="394">
        <f>AVERAGE(B37/'Expenditure &amp; Subsidy A-G'!D42)</f>
        <v>5.4876579203109817</v>
      </c>
      <c r="D37" s="394"/>
      <c r="E37" s="8" t="s">
        <v>457</v>
      </c>
      <c r="F37" s="190">
        <v>819137</v>
      </c>
      <c r="G37" s="394">
        <f>AVERAGE(F37/'Expenditure &amp; Subsidy G-N'!D43)</f>
        <v>4.3437799943789539</v>
      </c>
      <c r="H37" s="394"/>
      <c r="I37" s="4" t="s">
        <v>318</v>
      </c>
      <c r="J37" s="190">
        <v>9687</v>
      </c>
      <c r="K37" s="394">
        <f>AVERAGE(J37/'Expenditure &amp; Subsidy N-Y'!D44)</f>
        <v>2.9542543458371453</v>
      </c>
      <c r="N37" s="19"/>
      <c r="O37" s="565"/>
      <c r="P37" s="565"/>
      <c r="Q37" s="19"/>
      <c r="R37" s="567"/>
      <c r="S37" s="567"/>
      <c r="T37" s="19"/>
      <c r="U37" s="565"/>
      <c r="V37" s="568"/>
      <c r="W37" s="19"/>
      <c r="X37" s="550"/>
    </row>
    <row r="38" spans="1:24" ht="13.5" customHeight="1">
      <c r="A38" s="4" t="s">
        <v>507</v>
      </c>
      <c r="B38" s="190">
        <v>413015</v>
      </c>
      <c r="C38" s="394">
        <f>AVERAGE(B38/'Expenditure &amp; Subsidy A-G'!D43)</f>
        <v>5.6348913992578042</v>
      </c>
      <c r="D38" s="394"/>
      <c r="E38" s="8" t="s">
        <v>161</v>
      </c>
      <c r="F38" s="190">
        <v>32406</v>
      </c>
      <c r="G38" s="394">
        <f>AVERAGE(F38/'Expenditure &amp; Subsidy G-N'!D44)</f>
        <v>4.0522696011004129</v>
      </c>
      <c r="H38" s="394"/>
      <c r="I38" s="4" t="s">
        <v>319</v>
      </c>
      <c r="J38" s="190">
        <v>13598</v>
      </c>
      <c r="K38" s="394">
        <f>AVERAGE(J38/'Expenditure &amp; Subsidy N-Y'!D45)</f>
        <v>1.8962487798075582</v>
      </c>
      <c r="N38" s="19"/>
      <c r="O38" s="565"/>
      <c r="P38" s="565"/>
      <c r="Q38" s="19"/>
      <c r="R38" s="567"/>
      <c r="S38" s="567"/>
      <c r="T38" s="19"/>
      <c r="U38" s="565"/>
      <c r="V38" s="565"/>
      <c r="W38" s="19"/>
      <c r="X38" s="550"/>
    </row>
    <row r="39" spans="1:24" ht="13.5" customHeight="1">
      <c r="A39" s="4" t="s">
        <v>509</v>
      </c>
      <c r="B39" s="190">
        <v>8664</v>
      </c>
      <c r="C39" s="394">
        <f>AVERAGE(B39/'Expenditure &amp; Subsidy A-G'!D44)</f>
        <v>5.1632896305125149</v>
      </c>
      <c r="D39" s="394"/>
      <c r="E39" s="4" t="s">
        <v>542</v>
      </c>
      <c r="F39" s="190">
        <v>8293</v>
      </c>
      <c r="G39" s="394">
        <f>AVERAGE(F39/'Expenditure &amp; Subsidy G-N'!D45)</f>
        <v>2.5291247331503506</v>
      </c>
      <c r="H39" s="394"/>
      <c r="I39" s="4" t="s">
        <v>320</v>
      </c>
      <c r="J39" s="190">
        <v>28394</v>
      </c>
      <c r="K39" s="394">
        <f>AVERAGE(J39/'Expenditure &amp; Subsidy N-Y'!D46)</f>
        <v>9.9838255977496484</v>
      </c>
      <c r="N39" s="19"/>
      <c r="O39" s="565"/>
      <c r="P39" s="565"/>
      <c r="Q39" s="21"/>
      <c r="R39" s="569"/>
      <c r="S39" s="569"/>
      <c r="T39" s="21"/>
      <c r="U39" s="563"/>
      <c r="V39" s="563"/>
      <c r="W39" s="19"/>
      <c r="X39" s="550"/>
    </row>
    <row r="40" spans="1:24" ht="13.5" customHeight="1">
      <c r="A40" s="4" t="s">
        <v>511</v>
      </c>
      <c r="B40" s="190">
        <v>30118</v>
      </c>
      <c r="C40" s="394">
        <f>AVERAGE(B40/'Expenditure &amp; Subsidy A-G'!D45)</f>
        <v>7.1522203752077891</v>
      </c>
      <c r="D40" s="394"/>
      <c r="E40" s="8" t="s">
        <v>458</v>
      </c>
      <c r="F40" s="190">
        <v>469546</v>
      </c>
      <c r="G40" s="394">
        <f>AVERAGE(F40/'Expenditure &amp; Subsidy G-N'!D46)</f>
        <v>6.5530543033787838</v>
      </c>
      <c r="H40" s="394"/>
      <c r="I40" s="8" t="s">
        <v>477</v>
      </c>
      <c r="J40" s="190">
        <v>1219750</v>
      </c>
      <c r="K40" s="394">
        <f>AVERAGE(J40/'Expenditure &amp; Subsidy N-Y'!D47)</f>
        <v>8.2949669153399928</v>
      </c>
      <c r="N40" s="19"/>
      <c r="O40" s="565"/>
      <c r="P40" s="565"/>
      <c r="Q40" s="21"/>
      <c r="R40" s="569"/>
      <c r="S40" s="569"/>
      <c r="T40" s="19"/>
      <c r="U40" s="577"/>
      <c r="V40" s="563"/>
      <c r="W40" s="21"/>
      <c r="X40" s="566"/>
    </row>
    <row r="41" spans="1:24" ht="13.5" customHeight="1">
      <c r="A41" s="4" t="s">
        <v>512</v>
      </c>
      <c r="B41" s="190">
        <v>110079</v>
      </c>
      <c r="C41" s="394">
        <f>AVERAGE(B41/'Expenditure &amp; Subsidy A-G'!D46)</f>
        <v>10.459806157354619</v>
      </c>
      <c r="D41" s="394"/>
      <c r="E41" s="8" t="s">
        <v>459</v>
      </c>
      <c r="F41" s="190">
        <v>383529</v>
      </c>
      <c r="G41" s="394">
        <f>AVERAGE(F41/'Expenditure &amp; Subsidy G-N'!D47)</f>
        <v>8.9661952074810056</v>
      </c>
      <c r="H41" s="394"/>
      <c r="I41" s="8" t="s">
        <v>164</v>
      </c>
      <c r="J41" s="190">
        <v>39221</v>
      </c>
      <c r="K41" s="394">
        <f>AVERAGE(J41/'Expenditure &amp; Subsidy N-Y'!D48)</f>
        <v>3.8097134531325887</v>
      </c>
      <c r="N41" s="21"/>
      <c r="O41" s="563"/>
      <c r="P41" s="563"/>
      <c r="Q41" s="21"/>
      <c r="R41" s="569"/>
      <c r="S41" s="569"/>
      <c r="T41" s="19"/>
      <c r="U41" s="578"/>
      <c r="V41" s="563"/>
      <c r="W41" s="21"/>
      <c r="X41" s="566"/>
    </row>
    <row r="42" spans="1:24" ht="13.5" customHeight="1">
      <c r="A42" s="4" t="s">
        <v>513</v>
      </c>
      <c r="B42" s="190">
        <v>19193</v>
      </c>
      <c r="C42" s="394">
        <f>AVERAGE(B42/'Expenditure &amp; Subsidy A-G'!D47)</f>
        <v>4.4728501514798413</v>
      </c>
      <c r="D42" s="394"/>
      <c r="E42" s="8" t="s">
        <v>460</v>
      </c>
      <c r="F42" s="190">
        <v>478615</v>
      </c>
      <c r="G42" s="394">
        <f>AVERAGE(F42/'Expenditure &amp; Subsidy G-N'!D48)</f>
        <v>6.0219809255391432</v>
      </c>
      <c r="H42" s="394"/>
      <c r="I42" s="8" t="s">
        <v>478</v>
      </c>
      <c r="J42" s="190">
        <v>580454</v>
      </c>
      <c r="K42" s="394">
        <f>AVERAGE(J42/'Expenditure &amp; Subsidy N-Y'!D49)</f>
        <v>8.2641020530197338</v>
      </c>
      <c r="N42" s="468"/>
      <c r="O42" s="22"/>
      <c r="P42" s="22"/>
      <c r="Q42" s="21"/>
      <c r="R42" s="569"/>
      <c r="S42" s="569"/>
      <c r="T42" s="19"/>
      <c r="U42" s="577"/>
      <c r="V42" s="565"/>
      <c r="W42" s="21"/>
      <c r="X42" s="566"/>
    </row>
    <row r="43" spans="1:24" ht="13.5" customHeight="1">
      <c r="A43" s="4" t="s">
        <v>514</v>
      </c>
      <c r="B43" s="190">
        <v>55414</v>
      </c>
      <c r="C43" s="394">
        <f>AVERAGE(B43/'Expenditure &amp; Subsidy A-G'!D48)</f>
        <v>7.1207915702904137</v>
      </c>
      <c r="D43" s="394"/>
      <c r="E43" s="4" t="s">
        <v>168</v>
      </c>
      <c r="F43" s="190">
        <v>105038</v>
      </c>
      <c r="G43" s="394">
        <f>AVERAGE(F43/'Expenditure &amp; Subsidy G-N'!D49)</f>
        <v>4.5654800712826535</v>
      </c>
      <c r="H43" s="394"/>
      <c r="I43" s="4" t="s">
        <v>321</v>
      </c>
      <c r="J43" s="190">
        <v>17478</v>
      </c>
      <c r="K43" s="394">
        <f>AVERAGE(J43/'Expenditure &amp; Subsidy N-Y'!D50)</f>
        <v>4.5982636148382001</v>
      </c>
      <c r="N43" s="579"/>
      <c r="P43" s="22"/>
      <c r="Q43" s="21"/>
      <c r="R43" s="569"/>
      <c r="S43" s="569"/>
      <c r="T43" s="19"/>
      <c r="U43" s="577"/>
      <c r="V43" s="571"/>
      <c r="W43" s="21"/>
      <c r="X43" s="566"/>
    </row>
    <row r="44" spans="1:24" ht="13.5" customHeight="1">
      <c r="A44" s="4" t="s">
        <v>515</v>
      </c>
      <c r="B44" s="190">
        <v>58437</v>
      </c>
      <c r="C44" s="394">
        <f>AVERAGE(B44/'Expenditure &amp; Subsidy A-G'!D49)</f>
        <v>4.944745303773904</v>
      </c>
      <c r="D44" s="394"/>
      <c r="E44" s="4" t="s">
        <v>543</v>
      </c>
      <c r="F44" s="190">
        <v>33605</v>
      </c>
      <c r="G44" s="394">
        <f>AVERAGE(F44/'Expenditure &amp; Subsidy G-N'!D50)</f>
        <v>2.3231939163498101</v>
      </c>
      <c r="H44" s="394"/>
      <c r="I44" s="4" t="s">
        <v>322</v>
      </c>
      <c r="J44" s="190">
        <v>27617</v>
      </c>
      <c r="K44" s="394">
        <f>AVERAGE(J44/'Expenditure &amp; Subsidy N-Y'!D51)</f>
        <v>3.1652722063037251</v>
      </c>
      <c r="N44" s="579"/>
      <c r="Q44" s="19"/>
      <c r="R44" s="576"/>
      <c r="S44" s="576"/>
      <c r="T44" s="19"/>
      <c r="U44" s="577"/>
      <c r="V44" s="571"/>
      <c r="W44" s="21"/>
      <c r="X44" s="566"/>
    </row>
    <row r="45" spans="1:24" ht="13.5" customHeight="1">
      <c r="A45" s="4" t="s">
        <v>516</v>
      </c>
      <c r="B45" s="190">
        <v>44409</v>
      </c>
      <c r="C45" s="394">
        <f>AVERAGE(B45/'Expenditure &amp; Subsidy A-G'!D50)</f>
        <v>3.4319165378670786</v>
      </c>
      <c r="D45" s="394"/>
      <c r="E45" s="8" t="s">
        <v>461</v>
      </c>
      <c r="F45" s="190">
        <v>401332</v>
      </c>
      <c r="G45" s="394">
        <f>AVERAGE(F45/'Expenditure &amp; Subsidy G-N'!D51)</f>
        <v>13.644251036921194</v>
      </c>
      <c r="H45" s="394"/>
      <c r="I45" s="4" t="s">
        <v>323</v>
      </c>
      <c r="J45" s="190">
        <v>25597</v>
      </c>
      <c r="K45" s="394">
        <f>AVERAGE(J45/'Expenditure &amp; Subsidy N-Y'!D52)</f>
        <v>3.6230714791224345</v>
      </c>
      <c r="N45" s="579"/>
      <c r="Q45" s="19"/>
      <c r="R45" s="567"/>
      <c r="S45" s="567"/>
      <c r="T45" s="19"/>
      <c r="U45" s="577"/>
      <c r="V45" s="571"/>
      <c r="W45" s="21"/>
      <c r="X45" s="566"/>
    </row>
    <row r="46" spans="1:24" ht="13.5" customHeight="1">
      <c r="A46" s="4" t="s">
        <v>517</v>
      </c>
      <c r="B46" s="190">
        <v>64286</v>
      </c>
      <c r="C46" s="394">
        <f>AVERAGE(B46/'Expenditure &amp; Subsidy A-G'!D51)</f>
        <v>8.4687129495455142</v>
      </c>
      <c r="D46" s="394"/>
      <c r="E46" s="4" t="s">
        <v>545</v>
      </c>
      <c r="F46" s="190">
        <v>7642</v>
      </c>
      <c r="G46" s="394">
        <f>AVERAGE(F46/'Expenditure &amp; Subsidy G-N'!D52)</f>
        <v>1.0401524431740847</v>
      </c>
      <c r="H46" s="394"/>
      <c r="I46" s="8" t="s">
        <v>479</v>
      </c>
      <c r="J46" s="190">
        <v>1056080</v>
      </c>
      <c r="K46" s="394">
        <f>AVERAGE(J46/'Expenditure &amp; Subsidy N-Y'!D53)</f>
        <v>14.936425995332721</v>
      </c>
      <c r="N46" s="579"/>
      <c r="Q46" s="19"/>
      <c r="R46" s="577"/>
      <c r="S46" s="577"/>
      <c r="T46" s="19"/>
      <c r="U46" s="580"/>
      <c r="V46" s="571"/>
      <c r="W46" s="468"/>
      <c r="X46" s="566"/>
    </row>
    <row r="47" spans="1:24" ht="13.5" customHeight="1">
      <c r="A47" s="4" t="s">
        <v>518</v>
      </c>
      <c r="B47" s="190">
        <v>205266</v>
      </c>
      <c r="C47" s="394">
        <f>AVERAGE(B47/'Expenditure &amp; Subsidy A-G'!D52)</f>
        <v>4.8747506412083217</v>
      </c>
      <c r="D47" s="394"/>
      <c r="E47" s="4" t="s">
        <v>546</v>
      </c>
      <c r="F47" s="190">
        <v>32027</v>
      </c>
      <c r="G47" s="394">
        <f>AVERAGE(F47/'Expenditure &amp; Subsidy G-N'!D53)</f>
        <v>12.520328381548085</v>
      </c>
      <c r="H47" s="394"/>
      <c r="I47" s="4" t="s">
        <v>324</v>
      </c>
      <c r="J47" s="190">
        <v>383945</v>
      </c>
      <c r="K47" s="394">
        <f>AVERAGE(J47/'Expenditure &amp; Subsidy N-Y'!D54)</f>
        <v>8.1182602444284679</v>
      </c>
      <c r="N47" s="468"/>
      <c r="Q47" s="19"/>
      <c r="R47" s="577"/>
      <c r="S47" s="577"/>
      <c r="T47" s="19"/>
      <c r="U47" s="580"/>
      <c r="V47" s="571"/>
      <c r="W47" s="468"/>
      <c r="X47" s="550"/>
    </row>
    <row r="48" spans="1:24" ht="13.5" customHeight="1">
      <c r="A48" s="4" t="s">
        <v>519</v>
      </c>
      <c r="B48" s="190">
        <v>40120</v>
      </c>
      <c r="C48" s="394">
        <f>AVERAGE(B48/'Expenditure &amp; Subsidy A-G'!D53)</f>
        <v>4.5788632732252914</v>
      </c>
      <c r="D48" s="394"/>
      <c r="E48" s="4" t="s">
        <v>547</v>
      </c>
      <c r="F48" s="190">
        <v>52403</v>
      </c>
      <c r="G48" s="394">
        <f>AVERAGE(F48/'Expenditure &amp; Subsidy G-N'!D54)</f>
        <v>3.096554984340838</v>
      </c>
      <c r="H48" s="394"/>
      <c r="I48" s="8" t="s">
        <v>480</v>
      </c>
      <c r="J48" s="190">
        <v>127671</v>
      </c>
      <c r="K48" s="394">
        <f>AVERAGE(J48/'Expenditure &amp; Subsidy N-Y'!D55)</f>
        <v>2.8504353650368386</v>
      </c>
      <c r="N48" s="468"/>
      <c r="Q48" s="507"/>
      <c r="R48" s="576"/>
      <c r="S48" s="576"/>
      <c r="T48" s="19"/>
      <c r="U48" s="580"/>
      <c r="V48" s="571"/>
      <c r="W48" s="581"/>
      <c r="X48" s="550"/>
    </row>
    <row r="49" spans="1:24" ht="13.5" customHeight="1">
      <c r="A49" s="4" t="s">
        <v>520</v>
      </c>
      <c r="B49" s="190">
        <v>288546</v>
      </c>
      <c r="C49" s="394">
        <f>AVERAGE(B49/'Expenditure &amp; Subsidy A-G'!D54)</f>
        <v>7.6242139195687786</v>
      </c>
      <c r="D49" s="394"/>
      <c r="E49" s="4" t="s">
        <v>548</v>
      </c>
      <c r="F49" s="190">
        <v>112670</v>
      </c>
      <c r="G49" s="394">
        <f>AVERAGE(F49/'Expenditure &amp; Subsidy G-N'!D55)</f>
        <v>5.8029460238978166</v>
      </c>
      <c r="H49" s="394"/>
      <c r="I49" s="469" t="s">
        <v>481</v>
      </c>
      <c r="J49" s="190">
        <v>1389646</v>
      </c>
      <c r="K49" s="394">
        <f>AVERAGE(J49/'Expenditure &amp; Subsidy N-Y'!D56)</f>
        <v>6.8111554956500431</v>
      </c>
      <c r="N49" s="468"/>
      <c r="Q49" s="579"/>
      <c r="R49" s="569"/>
      <c r="S49" s="569"/>
      <c r="T49" s="21"/>
      <c r="U49" s="570"/>
      <c r="V49" s="571"/>
      <c r="W49" s="582"/>
      <c r="X49" s="550"/>
    </row>
    <row r="50" spans="1:24" ht="13.5" customHeight="1">
      <c r="A50" s="8" t="s">
        <v>440</v>
      </c>
      <c r="B50" s="190">
        <v>759866</v>
      </c>
      <c r="C50" s="394">
        <f>AVERAGE(B50/'Expenditure &amp; Subsidy A-G'!D55)</f>
        <v>3.8425782178418095</v>
      </c>
      <c r="D50" s="394"/>
      <c r="E50" s="4" t="s">
        <v>549</v>
      </c>
      <c r="F50" s="190">
        <v>60895</v>
      </c>
      <c r="G50" s="394">
        <f>AVERAGE(F50/'Expenditure &amp; Subsidy G-N'!D56)</f>
        <v>4.4226160214975669</v>
      </c>
      <c r="H50" s="394"/>
      <c r="I50" s="8" t="s">
        <v>482</v>
      </c>
      <c r="J50" s="190">
        <v>393124</v>
      </c>
      <c r="K50" s="394">
        <f>AVERAGE(J50/'Expenditure &amp; Subsidy N-Y'!D57)</f>
        <v>6.908304923909605</v>
      </c>
      <c r="N50" s="468"/>
      <c r="Q50" s="468"/>
      <c r="R50" s="1"/>
      <c r="S50" s="1"/>
      <c r="T50" s="21"/>
      <c r="U50" s="570"/>
      <c r="V50" s="583"/>
      <c r="W50" s="579"/>
      <c r="X50" s="550"/>
    </row>
    <row r="51" spans="1:24" ht="13.5" customHeight="1">
      <c r="A51" s="4" t="s">
        <v>521</v>
      </c>
      <c r="B51" s="190">
        <v>32427</v>
      </c>
      <c r="C51" s="394">
        <f>AVERAGE(B51/'Expenditure &amp; Subsidy A-G'!D56)</f>
        <v>3.3028111631696881</v>
      </c>
      <c r="D51" s="394"/>
      <c r="E51" s="4" t="s">
        <v>550</v>
      </c>
      <c r="F51" s="190">
        <v>44965</v>
      </c>
      <c r="G51" s="394">
        <f>AVERAGE(F51/'Expenditure &amp; Subsidy G-N'!D57)</f>
        <v>7.1475123191861387</v>
      </c>
      <c r="H51" s="394"/>
      <c r="I51" s="8" t="s">
        <v>483</v>
      </c>
      <c r="J51" s="190">
        <v>882829</v>
      </c>
      <c r="K51" s="394">
        <f>AVERAGE(J51/'Expenditure &amp; Subsidy N-Y'!D58)</f>
        <v>5.7792652430641933</v>
      </c>
      <c r="N51" s="468"/>
      <c r="Q51" s="468"/>
      <c r="T51" s="19"/>
      <c r="U51" s="584"/>
      <c r="V51" s="570"/>
      <c r="W51" s="582"/>
      <c r="X51" s="550"/>
    </row>
    <row r="52" spans="1:24" ht="13.5" customHeight="1">
      <c r="A52" s="4" t="s">
        <v>522</v>
      </c>
      <c r="B52" s="190">
        <v>30454</v>
      </c>
      <c r="C52" s="394">
        <f>AVERAGE(B52/'Expenditure &amp; Subsidy A-G'!D57)</f>
        <v>6.5072649572649572</v>
      </c>
      <c r="D52" s="394"/>
      <c r="E52" s="4" t="s">
        <v>551</v>
      </c>
      <c r="F52" s="190">
        <v>27207</v>
      </c>
      <c r="G52" s="394">
        <f>AVERAGE(F52/'Expenditure &amp; Subsidy G-N'!D58)</f>
        <v>3.9834553440702782</v>
      </c>
      <c r="H52" s="394"/>
      <c r="I52" s="8" t="s">
        <v>165</v>
      </c>
      <c r="J52" s="190">
        <v>87521</v>
      </c>
      <c r="K52" s="394">
        <f>AVERAGE(J52/'Expenditure &amp; Subsidy N-Y'!D59)</f>
        <v>5.664789644012945</v>
      </c>
      <c r="N52" s="468"/>
      <c r="Q52" s="468"/>
      <c r="T52" s="19"/>
      <c r="U52" s="571"/>
      <c r="V52" s="22"/>
      <c r="W52" s="468"/>
      <c r="X52" s="550"/>
    </row>
    <row r="53" spans="1:24" ht="13.5" customHeight="1">
      <c r="A53" s="4" t="s">
        <v>166</v>
      </c>
      <c r="B53" s="190">
        <v>100292</v>
      </c>
      <c r="C53" s="394">
        <f>AVERAGE(B53/'Expenditure &amp; Subsidy A-G'!D58)</f>
        <v>10.777133032452181</v>
      </c>
      <c r="D53" s="394"/>
      <c r="E53" s="8" t="s">
        <v>462</v>
      </c>
      <c r="F53" s="190">
        <v>1569560</v>
      </c>
      <c r="G53" s="394">
        <f>AVERAGE(F53/'Expenditure &amp; Subsidy G-N'!D59)</f>
        <v>9.9551575195194815</v>
      </c>
      <c r="H53" s="394"/>
      <c r="I53" s="4" t="s">
        <v>325</v>
      </c>
      <c r="J53" s="190">
        <v>57444</v>
      </c>
      <c r="K53" s="394">
        <f>AVERAGE(J53/'Expenditure &amp; Subsidy N-Y'!D60)</f>
        <v>4.3733536353254667</v>
      </c>
    </row>
    <row r="54" spans="1:24" ht="13.5" customHeight="1">
      <c r="A54" s="4" t="s">
        <v>523</v>
      </c>
      <c r="B54" s="190">
        <v>51362</v>
      </c>
      <c r="C54" s="394">
        <f>AVERAGE(B54/'Expenditure &amp; Subsidy A-G'!D59)</f>
        <v>9.7424127465857353</v>
      </c>
      <c r="D54" s="394"/>
      <c r="E54" s="8" t="s">
        <v>463</v>
      </c>
      <c r="F54" s="190">
        <v>647024</v>
      </c>
      <c r="G54" s="394">
        <f>AVERAGE(F54/'Expenditure &amp; Subsidy N-Y'!D10)</f>
        <v>9.9057533911019942</v>
      </c>
      <c r="H54" s="394"/>
    </row>
    <row r="55" spans="1:24" ht="13.5" customHeight="1">
      <c r="A55" s="8" t="s">
        <v>441</v>
      </c>
      <c r="B55" s="190">
        <v>898856</v>
      </c>
      <c r="C55" s="394">
        <f>AVERAGE(B55/'Expenditure &amp; Subsidy G-N'!D10)</f>
        <v>5.3253864337893324</v>
      </c>
      <c r="D55" s="394"/>
      <c r="E55" s="4" t="s">
        <v>552</v>
      </c>
      <c r="F55" s="190">
        <v>19112</v>
      </c>
      <c r="G55" s="394">
        <f>AVERAGE(F55/'Expenditure &amp; Subsidy N-Y'!D11)</f>
        <v>3.4997253250320455</v>
      </c>
      <c r="H55" s="394"/>
    </row>
    <row r="56" spans="1:24" ht="13.5" customHeight="1">
      <c r="C56" s="70"/>
      <c r="D56" s="70"/>
      <c r="G56" s="118"/>
      <c r="H56" s="118"/>
      <c r="I56" s="28" t="s">
        <v>411</v>
      </c>
      <c r="J56" s="600">
        <f>MEDIAN(J5:J53,F5:F55,B5:B55)</f>
        <v>134067</v>
      </c>
    </row>
    <row r="57" spans="1:24" ht="13.5" customHeight="1">
      <c r="A57" s="10" t="s">
        <v>688</v>
      </c>
      <c r="C57" s="70"/>
      <c r="D57" s="70"/>
      <c r="G57" s="118"/>
      <c r="H57" s="118"/>
      <c r="I57" s="28" t="s">
        <v>410</v>
      </c>
      <c r="J57" s="600">
        <f>AVERAGE(J5:J53,F5:F55,B5:B55)</f>
        <v>314034.2913907285</v>
      </c>
    </row>
    <row r="58" spans="1:24" ht="13.5" customHeight="1">
      <c r="A58" s="10" t="s">
        <v>568</v>
      </c>
      <c r="C58" s="70"/>
      <c r="D58" s="70"/>
      <c r="G58" s="118"/>
      <c r="H58" s="118"/>
      <c r="I58" s="28" t="s">
        <v>359</v>
      </c>
      <c r="J58" s="600">
        <f>SUM(J5:J53,F5:F55,B5:B55)</f>
        <v>47419178</v>
      </c>
    </row>
    <row r="59" spans="1:24">
      <c r="C59" s="70"/>
      <c r="D59" s="70"/>
      <c r="G59" s="118"/>
      <c r="H59" s="118"/>
    </row>
    <row r="60" spans="1:24">
      <c r="C60" s="70"/>
      <c r="D60" s="70"/>
      <c r="G60" s="118"/>
      <c r="H60" s="118"/>
    </row>
    <row r="61" spans="1:24">
      <c r="C61" s="70"/>
      <c r="D61" s="70"/>
      <c r="G61" s="118"/>
      <c r="H61" s="118"/>
    </row>
    <row r="62" spans="1:24">
      <c r="C62" s="70"/>
      <c r="D62" s="70"/>
      <c r="G62" s="118"/>
      <c r="H62" s="118"/>
    </row>
    <row r="63" spans="1:24">
      <c r="C63" s="70"/>
      <c r="D63" s="70"/>
      <c r="G63" s="118"/>
      <c r="H63" s="118"/>
    </row>
    <row r="64" spans="1:24">
      <c r="C64" s="70"/>
      <c r="D64" s="70"/>
      <c r="G64" s="118"/>
      <c r="H64" s="118"/>
    </row>
    <row r="65" spans="3:8">
      <c r="C65" s="70"/>
      <c r="D65" s="70"/>
      <c r="G65" s="118"/>
      <c r="H65" s="118"/>
    </row>
    <row r="66" spans="3:8">
      <c r="C66" s="70"/>
      <c r="D66" s="70"/>
      <c r="G66" s="118"/>
      <c r="H66" s="118"/>
    </row>
    <row r="67" spans="3:8">
      <c r="D67" s="70"/>
      <c r="G67" s="118"/>
      <c r="H67" s="118"/>
    </row>
    <row r="68" spans="3:8">
      <c r="G68" s="118"/>
      <c r="H68" s="118"/>
    </row>
    <row r="69" spans="3:8">
      <c r="G69" s="118"/>
      <c r="H69" s="118"/>
    </row>
    <row r="70" spans="3:8">
      <c r="G70" s="118"/>
      <c r="H70" s="118"/>
    </row>
    <row r="71" spans="3:8">
      <c r="G71" s="118"/>
      <c r="H71" s="118"/>
    </row>
    <row r="72" spans="3:8">
      <c r="G72" s="118"/>
      <c r="H72" s="118"/>
    </row>
    <row r="73" spans="3:8">
      <c r="G73" s="118"/>
      <c r="H73" s="118"/>
    </row>
    <row r="74" spans="3:8">
      <c r="G74" s="118"/>
      <c r="H74" s="118"/>
    </row>
    <row r="75" spans="3:8">
      <c r="G75" s="118"/>
      <c r="H75" s="118"/>
    </row>
    <row r="76" spans="3:8">
      <c r="G76" s="118"/>
      <c r="H76" s="118"/>
    </row>
    <row r="77" spans="3:8">
      <c r="G77" s="118"/>
      <c r="H77" s="118"/>
    </row>
    <row r="78" spans="3:8">
      <c r="G78" s="118"/>
      <c r="H78" s="118"/>
    </row>
    <row r="79" spans="3:8">
      <c r="G79" s="118"/>
      <c r="H79" s="118"/>
    </row>
    <row r="80" spans="3:8">
      <c r="G80" s="118"/>
      <c r="H80" s="118"/>
    </row>
    <row r="81" spans="7:8">
      <c r="G81" s="118"/>
      <c r="H81" s="118"/>
    </row>
    <row r="82" spans="7:8">
      <c r="G82" s="118"/>
      <c r="H82" s="118"/>
    </row>
    <row r="83" spans="7:8">
      <c r="G83" s="118"/>
      <c r="H83" s="118"/>
    </row>
    <row r="84" spans="7:8">
      <c r="G84" s="118"/>
      <c r="H84" s="118"/>
    </row>
    <row r="85" spans="7:8">
      <c r="G85" s="118"/>
      <c r="H85" s="118"/>
    </row>
    <row r="86" spans="7:8">
      <c r="G86" s="118"/>
      <c r="H86" s="118"/>
    </row>
    <row r="87" spans="7:8">
      <c r="G87" s="118"/>
      <c r="H87" s="118"/>
    </row>
    <row r="88" spans="7:8">
      <c r="G88" s="118"/>
      <c r="H88" s="118"/>
    </row>
    <row r="89" spans="7:8">
      <c r="G89" s="118"/>
      <c r="H89" s="118"/>
    </row>
    <row r="90" spans="7:8">
      <c r="G90" s="118"/>
      <c r="H90" s="118"/>
    </row>
    <row r="91" spans="7:8">
      <c r="G91" s="118"/>
      <c r="H91" s="118"/>
    </row>
    <row r="92" spans="7:8">
      <c r="G92" s="118"/>
      <c r="H92" s="118"/>
    </row>
    <row r="93" spans="7:8">
      <c r="G93" s="118"/>
      <c r="H93" s="118"/>
    </row>
    <row r="94" spans="7:8">
      <c r="G94" s="118"/>
      <c r="H94" s="118"/>
    </row>
    <row r="95" spans="7:8">
      <c r="G95" s="118"/>
      <c r="H95" s="118"/>
    </row>
    <row r="96" spans="7:8">
      <c r="G96" s="118"/>
      <c r="H96" s="118"/>
    </row>
    <row r="97" spans="7:8">
      <c r="G97" s="118"/>
      <c r="H97" s="118"/>
    </row>
    <row r="98" spans="7:8">
      <c r="G98" s="118"/>
      <c r="H98" s="118"/>
    </row>
    <row r="99" spans="7:8">
      <c r="G99" s="118"/>
      <c r="H99" s="118"/>
    </row>
    <row r="100" spans="7:8">
      <c r="G100" s="118"/>
      <c r="H100" s="118"/>
    </row>
    <row r="101" spans="7:8">
      <c r="G101" s="118"/>
      <c r="H101" s="118"/>
    </row>
    <row r="102" spans="7:8">
      <c r="G102" s="118"/>
      <c r="H102" s="118"/>
    </row>
    <row r="103" spans="7:8">
      <c r="G103" s="118"/>
      <c r="H103" s="118"/>
    </row>
    <row r="104" spans="7:8">
      <c r="G104" s="118"/>
      <c r="H104" s="118"/>
    </row>
    <row r="105" spans="7:8">
      <c r="G105" s="118"/>
      <c r="H105" s="118"/>
    </row>
    <row r="106" spans="7:8">
      <c r="G106" s="118"/>
      <c r="H106" s="118"/>
    </row>
    <row r="107" spans="7:8">
      <c r="G107" s="118"/>
      <c r="H107" s="118"/>
    </row>
    <row r="108" spans="7:8">
      <c r="G108" s="118"/>
      <c r="H108" s="118"/>
    </row>
    <row r="109" spans="7:8">
      <c r="G109" s="118"/>
      <c r="H109" s="118"/>
    </row>
    <row r="110" spans="7:8">
      <c r="G110" s="118"/>
      <c r="H110" s="118"/>
    </row>
    <row r="111" spans="7:8">
      <c r="G111" s="118"/>
      <c r="H111" s="118"/>
    </row>
    <row r="112" spans="7:8">
      <c r="G112" s="118"/>
      <c r="H112" s="118"/>
    </row>
    <row r="113" spans="7:8">
      <c r="G113" s="118"/>
      <c r="H113" s="118"/>
    </row>
    <row r="114" spans="7:8">
      <c r="G114" s="118"/>
      <c r="H114" s="118"/>
    </row>
    <row r="115" spans="7:8">
      <c r="G115" s="118"/>
      <c r="H115" s="118"/>
    </row>
    <row r="116" spans="7:8">
      <c r="G116" s="118"/>
      <c r="H116" s="118"/>
    </row>
    <row r="117" spans="7:8">
      <c r="G117" s="118"/>
      <c r="H117" s="118"/>
    </row>
    <row r="118" spans="7:8">
      <c r="G118" s="118"/>
      <c r="H118" s="118"/>
    </row>
    <row r="119" spans="7:8">
      <c r="G119" s="118"/>
      <c r="H119" s="118"/>
    </row>
    <row r="120" spans="7:8">
      <c r="G120" s="118"/>
      <c r="H120" s="118"/>
    </row>
    <row r="121" spans="7:8">
      <c r="G121" s="118"/>
      <c r="H121" s="118"/>
    </row>
    <row r="122" spans="7:8">
      <c r="G122" s="118"/>
      <c r="H122" s="118"/>
    </row>
    <row r="123" spans="7:8">
      <c r="G123" s="118"/>
      <c r="H123" s="118"/>
    </row>
    <row r="124" spans="7:8">
      <c r="G124" s="118"/>
      <c r="H124" s="118"/>
    </row>
    <row r="125" spans="7:8">
      <c r="G125" s="118"/>
      <c r="H125" s="118"/>
    </row>
    <row r="126" spans="7:8">
      <c r="G126" s="118"/>
      <c r="H126" s="118"/>
    </row>
    <row r="127" spans="7:8">
      <c r="G127" s="118"/>
      <c r="H127" s="118"/>
    </row>
    <row r="128" spans="7:8">
      <c r="G128" s="118"/>
      <c r="H128" s="118"/>
    </row>
    <row r="129" spans="7:8">
      <c r="G129" s="118"/>
      <c r="H129" s="118"/>
    </row>
    <row r="130" spans="7:8">
      <c r="G130" s="118"/>
      <c r="H130" s="118"/>
    </row>
    <row r="131" spans="7:8">
      <c r="G131" s="118"/>
      <c r="H131" s="118"/>
    </row>
    <row r="132" spans="7:8">
      <c r="G132" s="118"/>
      <c r="H132" s="118"/>
    </row>
    <row r="133" spans="7:8">
      <c r="G133" s="118"/>
      <c r="H133" s="118"/>
    </row>
    <row r="134" spans="7:8">
      <c r="G134" s="118"/>
      <c r="H134" s="118"/>
    </row>
    <row r="135" spans="7:8">
      <c r="G135" s="118"/>
      <c r="H135" s="118"/>
    </row>
    <row r="136" spans="7:8">
      <c r="G136" s="118"/>
      <c r="H136" s="118"/>
    </row>
    <row r="137" spans="7:8">
      <c r="G137" s="118"/>
      <c r="H137" s="118"/>
    </row>
    <row r="138" spans="7:8">
      <c r="G138" s="118"/>
      <c r="H138" s="118"/>
    </row>
    <row r="139" spans="7:8">
      <c r="G139" s="118"/>
      <c r="H139" s="118"/>
    </row>
    <row r="140" spans="7:8">
      <c r="G140" s="118"/>
      <c r="H140" s="118"/>
    </row>
    <row r="141" spans="7:8">
      <c r="G141" s="118"/>
      <c r="H141" s="118"/>
    </row>
    <row r="142" spans="7:8">
      <c r="G142" s="118"/>
      <c r="H142" s="118"/>
    </row>
    <row r="143" spans="7:8">
      <c r="G143" s="118"/>
      <c r="H143" s="118"/>
    </row>
    <row r="144" spans="7:8">
      <c r="G144" s="118"/>
      <c r="H144" s="118"/>
    </row>
    <row r="145" spans="7:8">
      <c r="G145" s="118"/>
      <c r="H145" s="118"/>
    </row>
    <row r="146" spans="7:8">
      <c r="G146" s="118"/>
      <c r="H146" s="118"/>
    </row>
    <row r="147" spans="7:8">
      <c r="G147" s="118"/>
      <c r="H147" s="118"/>
    </row>
    <row r="148" spans="7:8">
      <c r="G148" s="118"/>
      <c r="H148" s="118"/>
    </row>
    <row r="149" spans="7:8">
      <c r="G149" s="118"/>
      <c r="H149" s="118"/>
    </row>
    <row r="150" spans="7:8">
      <c r="G150" s="118"/>
      <c r="H150" s="118"/>
    </row>
    <row r="151" spans="7:8">
      <c r="G151" s="118"/>
      <c r="H151" s="118"/>
    </row>
    <row r="152" spans="7:8">
      <c r="G152" s="118"/>
      <c r="H152" s="118"/>
    </row>
    <row r="153" spans="7:8">
      <c r="G153" s="118"/>
      <c r="H153" s="118"/>
    </row>
    <row r="154" spans="7:8">
      <c r="G154" s="118"/>
      <c r="H154" s="118"/>
    </row>
    <row r="155" spans="7:8">
      <c r="G155" s="118"/>
      <c r="H155" s="118"/>
    </row>
    <row r="156" spans="7:8">
      <c r="G156" s="118"/>
      <c r="H156" s="118"/>
    </row>
    <row r="157" spans="7:8">
      <c r="G157" s="118"/>
      <c r="H157" s="118"/>
    </row>
    <row r="158" spans="7:8">
      <c r="G158" s="118"/>
      <c r="H158" s="118"/>
    </row>
    <row r="159" spans="7:8">
      <c r="G159" s="118"/>
      <c r="H159" s="118"/>
    </row>
    <row r="160" spans="7:8">
      <c r="G160" s="118"/>
      <c r="H160" s="118"/>
    </row>
    <row r="161" spans="7:8">
      <c r="G161" s="118"/>
      <c r="H161" s="118"/>
    </row>
    <row r="162" spans="7:8">
      <c r="G162" s="118"/>
      <c r="H162" s="118"/>
    </row>
    <row r="163" spans="7:8">
      <c r="G163" s="118"/>
      <c r="H163" s="118"/>
    </row>
    <row r="164" spans="7:8">
      <c r="G164" s="118"/>
      <c r="H164" s="118"/>
    </row>
    <row r="165" spans="7:8">
      <c r="G165" s="118"/>
      <c r="H165" s="118"/>
    </row>
    <row r="166" spans="7:8">
      <c r="G166" s="118"/>
      <c r="H166" s="118"/>
    </row>
    <row r="167" spans="7:8">
      <c r="G167" s="118"/>
      <c r="H167" s="118"/>
    </row>
    <row r="168" spans="7:8">
      <c r="G168" s="118"/>
      <c r="H168" s="118"/>
    </row>
    <row r="169" spans="7:8">
      <c r="G169" s="118"/>
      <c r="H169" s="118"/>
    </row>
    <row r="170" spans="7:8">
      <c r="G170" s="118"/>
      <c r="H170" s="118"/>
    </row>
    <row r="171" spans="7:8">
      <c r="G171" s="118"/>
      <c r="H171" s="118"/>
    </row>
    <row r="172" spans="7:8">
      <c r="G172" s="118"/>
      <c r="H172" s="118"/>
    </row>
    <row r="173" spans="7:8">
      <c r="G173" s="118"/>
      <c r="H173" s="118"/>
    </row>
    <row r="174" spans="7:8">
      <c r="G174" s="118"/>
      <c r="H174" s="118"/>
    </row>
    <row r="175" spans="7:8">
      <c r="G175" s="118"/>
      <c r="H175" s="118"/>
    </row>
    <row r="176" spans="7:8">
      <c r="G176" s="118"/>
      <c r="H176" s="118"/>
    </row>
    <row r="177" spans="7:8">
      <c r="G177" s="118"/>
      <c r="H177" s="118"/>
    </row>
    <row r="178" spans="7:8">
      <c r="G178" s="118"/>
      <c r="H178" s="118"/>
    </row>
    <row r="179" spans="7:8">
      <c r="G179" s="118"/>
      <c r="H179" s="118"/>
    </row>
    <row r="180" spans="7:8">
      <c r="G180" s="118"/>
      <c r="H180" s="118"/>
    </row>
    <row r="181" spans="7:8">
      <c r="G181" s="118"/>
      <c r="H181" s="118"/>
    </row>
    <row r="182" spans="7:8">
      <c r="G182" s="118"/>
      <c r="H182" s="118"/>
    </row>
    <row r="183" spans="7:8">
      <c r="G183" s="118"/>
      <c r="H183" s="118"/>
    </row>
    <row r="184" spans="7:8">
      <c r="G184" s="118"/>
      <c r="H184" s="118"/>
    </row>
    <row r="185" spans="7:8">
      <c r="G185" s="118"/>
      <c r="H185" s="118"/>
    </row>
    <row r="186" spans="7:8">
      <c r="G186" s="118"/>
      <c r="H186" s="118"/>
    </row>
    <row r="187" spans="7:8">
      <c r="G187" s="118"/>
      <c r="H187" s="118"/>
    </row>
    <row r="188" spans="7:8">
      <c r="G188" s="118"/>
      <c r="H188" s="118"/>
    </row>
    <row r="189" spans="7:8">
      <c r="G189" s="118"/>
      <c r="H189" s="118"/>
    </row>
    <row r="190" spans="7:8">
      <c r="G190" s="118"/>
      <c r="H190" s="118"/>
    </row>
    <row r="191" spans="7:8">
      <c r="G191" s="118"/>
      <c r="H191" s="118"/>
    </row>
    <row r="192" spans="7:8">
      <c r="G192" s="118"/>
      <c r="H192" s="118"/>
    </row>
    <row r="193" spans="7:8">
      <c r="G193" s="118"/>
      <c r="H193" s="118"/>
    </row>
    <row r="194" spans="7:8">
      <c r="G194" s="118"/>
      <c r="H194" s="118"/>
    </row>
    <row r="195" spans="7:8">
      <c r="G195" s="118"/>
      <c r="H195" s="118"/>
    </row>
    <row r="196" spans="7:8">
      <c r="G196" s="118"/>
      <c r="H196" s="118"/>
    </row>
    <row r="197" spans="7:8">
      <c r="G197" s="118"/>
      <c r="H197" s="118"/>
    </row>
    <row r="198" spans="7:8">
      <c r="G198" s="118"/>
      <c r="H198" s="118"/>
    </row>
    <row r="199" spans="7:8">
      <c r="G199" s="118"/>
      <c r="H199" s="118"/>
    </row>
    <row r="200" spans="7:8">
      <c r="G200" s="118"/>
      <c r="H200" s="118"/>
    </row>
    <row r="201" spans="7:8">
      <c r="G201" s="118"/>
      <c r="H201" s="118"/>
    </row>
    <row r="202" spans="7:8">
      <c r="G202" s="118"/>
      <c r="H202" s="118"/>
    </row>
    <row r="203" spans="7:8">
      <c r="G203" s="118"/>
      <c r="H203" s="118"/>
    </row>
    <row r="204" spans="7:8">
      <c r="G204" s="118"/>
      <c r="H204" s="118"/>
    </row>
    <row r="205" spans="7:8">
      <c r="G205" s="118"/>
      <c r="H205" s="118"/>
    </row>
    <row r="206" spans="7:8">
      <c r="G206" s="118"/>
      <c r="H206" s="118"/>
    </row>
    <row r="207" spans="7:8">
      <c r="G207" s="118"/>
      <c r="H207" s="118"/>
    </row>
    <row r="208" spans="7:8">
      <c r="G208" s="118"/>
      <c r="H208" s="118"/>
    </row>
    <row r="209" spans="7:8">
      <c r="G209" s="118"/>
      <c r="H209" s="118"/>
    </row>
    <row r="210" spans="7:8">
      <c r="G210" s="118"/>
      <c r="H210" s="118"/>
    </row>
    <row r="211" spans="7:8">
      <c r="G211" s="118"/>
      <c r="H211" s="118"/>
    </row>
    <row r="212" spans="7:8">
      <c r="G212" s="118"/>
      <c r="H212" s="118"/>
    </row>
    <row r="213" spans="7:8">
      <c r="G213" s="118"/>
      <c r="H213" s="118"/>
    </row>
    <row r="214" spans="7:8">
      <c r="G214" s="118"/>
      <c r="H214" s="118"/>
    </row>
    <row r="215" spans="7:8">
      <c r="G215" s="118"/>
      <c r="H215" s="118"/>
    </row>
    <row r="216" spans="7:8">
      <c r="G216" s="118"/>
      <c r="H216" s="118"/>
    </row>
    <row r="217" spans="7:8">
      <c r="G217" s="118"/>
      <c r="H217" s="118"/>
    </row>
    <row r="218" spans="7:8">
      <c r="G218" s="118"/>
      <c r="H218" s="118"/>
    </row>
    <row r="219" spans="7:8">
      <c r="G219" s="118"/>
      <c r="H219" s="118"/>
    </row>
    <row r="220" spans="7:8">
      <c r="G220" s="118"/>
      <c r="H220" s="118"/>
    </row>
    <row r="221" spans="7:8">
      <c r="G221" s="118"/>
      <c r="H221" s="118"/>
    </row>
    <row r="222" spans="7:8">
      <c r="G222" s="118"/>
      <c r="H222" s="118"/>
    </row>
    <row r="223" spans="7:8">
      <c r="G223" s="118"/>
      <c r="H223" s="118"/>
    </row>
    <row r="224" spans="7:8">
      <c r="G224" s="118"/>
      <c r="H224" s="118"/>
    </row>
    <row r="225" spans="7:8">
      <c r="G225" s="118"/>
      <c r="H225" s="118"/>
    </row>
    <row r="226" spans="7:8">
      <c r="G226" s="118"/>
      <c r="H226" s="118"/>
    </row>
    <row r="227" spans="7:8">
      <c r="G227" s="118"/>
      <c r="H227" s="118"/>
    </row>
    <row r="228" spans="7:8">
      <c r="G228" s="118"/>
      <c r="H228" s="118"/>
    </row>
    <row r="229" spans="7:8">
      <c r="G229" s="118"/>
      <c r="H229" s="118"/>
    </row>
    <row r="230" spans="7:8">
      <c r="G230" s="118"/>
      <c r="H230" s="118"/>
    </row>
    <row r="231" spans="7:8">
      <c r="G231" s="118"/>
      <c r="H231" s="118"/>
    </row>
    <row r="232" spans="7:8">
      <c r="G232" s="118"/>
      <c r="H232" s="118"/>
    </row>
    <row r="233" spans="7:8">
      <c r="G233" s="118"/>
      <c r="H233" s="118"/>
    </row>
    <row r="234" spans="7:8">
      <c r="G234" s="118"/>
      <c r="H234" s="118"/>
    </row>
    <row r="235" spans="7:8">
      <c r="G235" s="118"/>
      <c r="H235" s="118"/>
    </row>
    <row r="236" spans="7:8">
      <c r="G236" s="118"/>
      <c r="H236" s="118"/>
    </row>
    <row r="237" spans="7:8">
      <c r="G237" s="118"/>
      <c r="H237" s="118"/>
    </row>
    <row r="238" spans="7:8">
      <c r="G238" s="118"/>
      <c r="H238" s="118"/>
    </row>
    <row r="239" spans="7:8">
      <c r="G239" s="118"/>
      <c r="H239" s="118"/>
    </row>
    <row r="240" spans="7:8">
      <c r="G240" s="118"/>
      <c r="H240" s="118"/>
    </row>
    <row r="241" spans="7:8">
      <c r="G241" s="118"/>
      <c r="H241" s="118"/>
    </row>
    <row r="242" spans="7:8">
      <c r="G242" s="118"/>
      <c r="H242" s="118"/>
    </row>
    <row r="243" spans="7:8">
      <c r="G243" s="118"/>
      <c r="H243" s="118"/>
    </row>
    <row r="244" spans="7:8">
      <c r="G244" s="118"/>
      <c r="H244" s="118"/>
    </row>
    <row r="245" spans="7:8">
      <c r="G245" s="118"/>
      <c r="H245" s="118"/>
    </row>
    <row r="246" spans="7:8">
      <c r="G246" s="118"/>
      <c r="H246" s="118"/>
    </row>
    <row r="247" spans="7:8">
      <c r="G247" s="118"/>
      <c r="H247" s="118"/>
    </row>
    <row r="248" spans="7:8">
      <c r="G248" s="118"/>
      <c r="H248" s="118"/>
    </row>
    <row r="249" spans="7:8">
      <c r="G249" s="118"/>
      <c r="H249" s="118"/>
    </row>
    <row r="250" spans="7:8">
      <c r="G250" s="118"/>
      <c r="H250" s="118"/>
    </row>
    <row r="251" spans="7:8">
      <c r="G251" s="118"/>
      <c r="H251" s="118"/>
    </row>
    <row r="252" spans="7:8">
      <c r="G252" s="118"/>
      <c r="H252" s="118"/>
    </row>
    <row r="253" spans="7:8">
      <c r="G253" s="118"/>
      <c r="H253" s="118"/>
    </row>
    <row r="254" spans="7:8">
      <c r="G254" s="118"/>
      <c r="H254" s="118"/>
    </row>
    <row r="255" spans="7:8">
      <c r="G255" s="118"/>
      <c r="H255" s="118"/>
    </row>
    <row r="256" spans="7:8">
      <c r="G256" s="118"/>
      <c r="H256" s="118"/>
    </row>
    <row r="257" spans="7:8">
      <c r="G257" s="118"/>
      <c r="H257" s="118"/>
    </row>
    <row r="258" spans="7:8">
      <c r="G258" s="118"/>
      <c r="H258" s="118"/>
    </row>
    <row r="259" spans="7:8">
      <c r="G259" s="118"/>
      <c r="H259" s="118"/>
    </row>
    <row r="260" spans="7:8">
      <c r="G260" s="118"/>
      <c r="H260" s="118"/>
    </row>
    <row r="261" spans="7:8">
      <c r="G261" s="118"/>
      <c r="H261" s="118"/>
    </row>
    <row r="262" spans="7:8">
      <c r="G262" s="118"/>
      <c r="H262" s="118"/>
    </row>
    <row r="263" spans="7:8">
      <c r="G263" s="118"/>
      <c r="H263" s="118"/>
    </row>
    <row r="264" spans="7:8">
      <c r="G264" s="118"/>
      <c r="H264" s="118"/>
    </row>
    <row r="265" spans="7:8">
      <c r="G265" s="118"/>
      <c r="H265" s="118"/>
    </row>
    <row r="266" spans="7:8">
      <c r="G266" s="118"/>
      <c r="H266" s="118"/>
    </row>
    <row r="267" spans="7:8">
      <c r="G267" s="118"/>
      <c r="H267" s="118"/>
    </row>
    <row r="268" spans="7:8">
      <c r="G268" s="118"/>
      <c r="H268" s="118"/>
    </row>
    <row r="269" spans="7:8">
      <c r="G269" s="118"/>
      <c r="H269" s="118"/>
    </row>
    <row r="270" spans="7:8">
      <c r="G270" s="118"/>
      <c r="H270" s="118"/>
    </row>
    <row r="271" spans="7:8">
      <c r="G271" s="118"/>
      <c r="H271" s="118"/>
    </row>
    <row r="272" spans="7:8">
      <c r="G272" s="118"/>
      <c r="H272" s="118"/>
    </row>
    <row r="273" spans="7:8">
      <c r="G273" s="118"/>
      <c r="H273" s="118"/>
    </row>
    <row r="274" spans="7:8">
      <c r="G274" s="118"/>
      <c r="H274" s="118"/>
    </row>
    <row r="275" spans="7:8">
      <c r="G275" s="118"/>
      <c r="H275" s="118"/>
    </row>
    <row r="276" spans="7:8">
      <c r="G276" s="118"/>
      <c r="H276" s="118"/>
    </row>
    <row r="277" spans="7:8">
      <c r="G277" s="118"/>
      <c r="H277" s="118"/>
    </row>
    <row r="278" spans="7:8">
      <c r="G278" s="118"/>
      <c r="H278" s="118"/>
    </row>
    <row r="279" spans="7:8">
      <c r="G279" s="118"/>
      <c r="H279" s="118"/>
    </row>
    <row r="280" spans="7:8">
      <c r="G280" s="118"/>
      <c r="H280" s="118"/>
    </row>
    <row r="281" spans="7:8">
      <c r="G281" s="118"/>
      <c r="H281" s="118"/>
    </row>
    <row r="282" spans="7:8">
      <c r="G282" s="118"/>
      <c r="H282" s="118"/>
    </row>
    <row r="283" spans="7:8">
      <c r="G283" s="118"/>
      <c r="H283" s="118"/>
    </row>
    <row r="284" spans="7:8">
      <c r="G284" s="118"/>
      <c r="H284" s="118"/>
    </row>
    <row r="285" spans="7:8">
      <c r="G285" s="118"/>
      <c r="H285" s="118"/>
    </row>
    <row r="286" spans="7:8">
      <c r="G286" s="118"/>
      <c r="H286" s="118"/>
    </row>
    <row r="287" spans="7:8">
      <c r="G287" s="118"/>
      <c r="H287" s="118"/>
    </row>
    <row r="288" spans="7:8">
      <c r="G288" s="118"/>
      <c r="H288" s="118"/>
    </row>
    <row r="289" spans="7:8">
      <c r="G289" s="118"/>
      <c r="H289" s="118"/>
    </row>
    <row r="290" spans="7:8">
      <c r="G290" s="118"/>
      <c r="H290" s="118"/>
    </row>
    <row r="291" spans="7:8">
      <c r="G291" s="118"/>
      <c r="H291" s="118"/>
    </row>
    <row r="292" spans="7:8">
      <c r="G292" s="118"/>
      <c r="H292" s="118"/>
    </row>
    <row r="293" spans="7:8">
      <c r="G293" s="118"/>
      <c r="H293" s="118"/>
    </row>
    <row r="294" spans="7:8">
      <c r="G294" s="118"/>
      <c r="H294" s="118"/>
    </row>
    <row r="295" spans="7:8">
      <c r="G295" s="118"/>
      <c r="H295" s="118"/>
    </row>
    <row r="296" spans="7:8">
      <c r="G296" s="118"/>
      <c r="H296" s="118"/>
    </row>
    <row r="297" spans="7:8">
      <c r="G297" s="118"/>
      <c r="H297" s="118"/>
    </row>
    <row r="298" spans="7:8">
      <c r="G298" s="118"/>
      <c r="H298" s="118"/>
    </row>
    <row r="299" spans="7:8">
      <c r="G299" s="118"/>
      <c r="H299" s="118"/>
    </row>
    <row r="300" spans="7:8">
      <c r="G300" s="118"/>
      <c r="H300" s="118"/>
    </row>
    <row r="301" spans="7:8">
      <c r="G301" s="118"/>
      <c r="H301" s="118"/>
    </row>
    <row r="302" spans="7:8">
      <c r="G302" s="118"/>
      <c r="H302" s="118"/>
    </row>
    <row r="303" spans="7:8">
      <c r="G303" s="118"/>
      <c r="H303" s="118"/>
    </row>
    <row r="304" spans="7:8">
      <c r="G304" s="118"/>
      <c r="H304" s="118"/>
    </row>
    <row r="305" spans="7:8">
      <c r="G305" s="118"/>
      <c r="H305" s="118"/>
    </row>
    <row r="306" spans="7:8">
      <c r="G306" s="118"/>
      <c r="H306" s="118"/>
    </row>
    <row r="307" spans="7:8">
      <c r="G307" s="118"/>
      <c r="H307" s="118"/>
    </row>
    <row r="308" spans="7:8">
      <c r="G308" s="118"/>
      <c r="H308" s="118"/>
    </row>
    <row r="309" spans="7:8">
      <c r="G309" s="118"/>
      <c r="H309" s="118"/>
    </row>
    <row r="310" spans="7:8">
      <c r="G310" s="118"/>
      <c r="H310" s="118"/>
    </row>
    <row r="311" spans="7:8">
      <c r="G311" s="118"/>
      <c r="H311" s="118"/>
    </row>
    <row r="312" spans="7:8">
      <c r="G312" s="118"/>
      <c r="H312" s="118"/>
    </row>
    <row r="313" spans="7:8">
      <c r="G313" s="118"/>
      <c r="H313" s="118"/>
    </row>
    <row r="314" spans="7:8">
      <c r="G314" s="118"/>
      <c r="H314" s="118"/>
    </row>
    <row r="315" spans="7:8">
      <c r="G315" s="118"/>
      <c r="H315" s="118"/>
    </row>
    <row r="316" spans="7:8">
      <c r="G316" s="118"/>
      <c r="H316" s="118"/>
    </row>
    <row r="317" spans="7:8">
      <c r="G317" s="118"/>
      <c r="H317" s="118"/>
    </row>
    <row r="318" spans="7:8">
      <c r="G318" s="118"/>
      <c r="H318" s="118"/>
    </row>
    <row r="319" spans="7:8">
      <c r="G319" s="118"/>
      <c r="H319" s="118"/>
    </row>
    <row r="320" spans="7:8">
      <c r="G320" s="118"/>
      <c r="H320" s="118"/>
    </row>
    <row r="321" spans="7:8">
      <c r="G321" s="118"/>
      <c r="H321" s="118"/>
    </row>
    <row r="322" spans="7:8">
      <c r="G322" s="118"/>
      <c r="H322" s="118"/>
    </row>
    <row r="323" spans="7:8">
      <c r="G323" s="118"/>
      <c r="H323" s="118"/>
    </row>
    <row r="324" spans="7:8">
      <c r="G324" s="118"/>
      <c r="H324" s="118"/>
    </row>
    <row r="325" spans="7:8">
      <c r="G325" s="118"/>
      <c r="H325" s="118"/>
    </row>
    <row r="326" spans="7:8">
      <c r="G326" s="118"/>
      <c r="H326" s="118"/>
    </row>
    <row r="327" spans="7:8">
      <c r="G327" s="118"/>
      <c r="H327" s="118"/>
    </row>
    <row r="328" spans="7:8">
      <c r="G328" s="118"/>
      <c r="H328" s="118"/>
    </row>
    <row r="329" spans="7:8">
      <c r="G329" s="118"/>
      <c r="H329" s="118"/>
    </row>
    <row r="330" spans="7:8">
      <c r="G330" s="118"/>
      <c r="H330" s="118"/>
    </row>
    <row r="331" spans="7:8">
      <c r="G331" s="118"/>
      <c r="H331" s="118"/>
    </row>
    <row r="332" spans="7:8">
      <c r="G332" s="118"/>
      <c r="H332" s="118"/>
    </row>
    <row r="333" spans="7:8">
      <c r="G333" s="118"/>
      <c r="H333" s="118"/>
    </row>
    <row r="334" spans="7:8">
      <c r="G334" s="118"/>
      <c r="H334" s="118"/>
    </row>
    <row r="335" spans="7:8">
      <c r="G335" s="118"/>
      <c r="H335" s="118"/>
    </row>
    <row r="336" spans="7:8">
      <c r="G336" s="118"/>
      <c r="H336" s="118"/>
    </row>
    <row r="337" spans="7:8">
      <c r="G337" s="118"/>
      <c r="H337" s="118"/>
    </row>
    <row r="338" spans="7:8">
      <c r="G338" s="118"/>
      <c r="H338" s="118"/>
    </row>
    <row r="339" spans="7:8">
      <c r="G339" s="118"/>
      <c r="H339" s="118"/>
    </row>
    <row r="340" spans="7:8">
      <c r="G340" s="118"/>
      <c r="H340" s="118"/>
    </row>
    <row r="341" spans="7:8">
      <c r="G341" s="118"/>
      <c r="H341" s="118"/>
    </row>
    <row r="342" spans="7:8">
      <c r="G342" s="118"/>
      <c r="H342" s="118"/>
    </row>
    <row r="343" spans="7:8">
      <c r="G343" s="118"/>
      <c r="H343" s="118"/>
    </row>
    <row r="344" spans="7:8">
      <c r="G344" s="118"/>
      <c r="H344" s="118"/>
    </row>
    <row r="345" spans="7:8">
      <c r="G345" s="118"/>
      <c r="H345" s="118"/>
    </row>
    <row r="346" spans="7:8">
      <c r="G346" s="118"/>
      <c r="H346" s="118"/>
    </row>
    <row r="347" spans="7:8">
      <c r="G347" s="118"/>
      <c r="H347" s="118"/>
    </row>
    <row r="348" spans="7:8">
      <c r="G348" s="118"/>
      <c r="H348" s="118"/>
    </row>
    <row r="349" spans="7:8">
      <c r="G349" s="118"/>
      <c r="H349" s="118"/>
    </row>
    <row r="350" spans="7:8">
      <c r="G350" s="118"/>
      <c r="H350" s="118"/>
    </row>
    <row r="351" spans="7:8">
      <c r="G351" s="118"/>
      <c r="H351" s="118"/>
    </row>
    <row r="352" spans="7:8">
      <c r="G352" s="118"/>
      <c r="H352" s="118"/>
    </row>
    <row r="353" spans="7:8">
      <c r="G353" s="118"/>
      <c r="H353" s="118"/>
    </row>
    <row r="354" spans="7:8">
      <c r="G354" s="118"/>
      <c r="H354" s="118"/>
    </row>
    <row r="355" spans="7:8">
      <c r="G355" s="118"/>
      <c r="H355" s="118"/>
    </row>
    <row r="356" spans="7:8">
      <c r="G356" s="118"/>
      <c r="H356" s="118"/>
    </row>
    <row r="357" spans="7:8">
      <c r="G357" s="118"/>
      <c r="H357" s="118"/>
    </row>
    <row r="358" spans="7:8">
      <c r="G358" s="118"/>
      <c r="H358" s="118"/>
    </row>
    <row r="359" spans="7:8">
      <c r="G359" s="118"/>
      <c r="H359" s="118"/>
    </row>
    <row r="360" spans="7:8">
      <c r="G360" s="118"/>
      <c r="H360" s="118"/>
    </row>
    <row r="361" spans="7:8">
      <c r="G361" s="118"/>
      <c r="H361" s="118"/>
    </row>
    <row r="362" spans="7:8">
      <c r="G362" s="118"/>
      <c r="H362" s="118"/>
    </row>
    <row r="363" spans="7:8">
      <c r="G363" s="118"/>
      <c r="H363" s="118"/>
    </row>
    <row r="364" spans="7:8">
      <c r="G364" s="118"/>
      <c r="H364" s="118"/>
    </row>
    <row r="365" spans="7:8">
      <c r="G365" s="118"/>
      <c r="H365" s="118"/>
    </row>
    <row r="366" spans="7:8">
      <c r="G366" s="118"/>
      <c r="H366" s="118"/>
    </row>
    <row r="367" spans="7:8">
      <c r="G367" s="118"/>
      <c r="H367" s="118"/>
    </row>
    <row r="368" spans="7:8">
      <c r="G368" s="118"/>
      <c r="H368" s="118"/>
    </row>
    <row r="369" spans="7:8">
      <c r="G369" s="118"/>
      <c r="H369" s="118"/>
    </row>
    <row r="370" spans="7:8">
      <c r="G370" s="118"/>
      <c r="H370" s="118"/>
    </row>
    <row r="371" spans="7:8">
      <c r="G371" s="118"/>
      <c r="H371" s="118"/>
    </row>
    <row r="372" spans="7:8">
      <c r="G372" s="118"/>
      <c r="H372" s="118"/>
    </row>
    <row r="373" spans="7:8">
      <c r="G373" s="118"/>
      <c r="H373" s="118"/>
    </row>
    <row r="374" spans="7:8">
      <c r="G374" s="118"/>
      <c r="H374" s="118"/>
    </row>
    <row r="375" spans="7:8">
      <c r="G375" s="118"/>
      <c r="H375" s="118"/>
    </row>
    <row r="376" spans="7:8">
      <c r="G376" s="118"/>
      <c r="H376" s="118"/>
    </row>
    <row r="377" spans="7:8">
      <c r="G377" s="118"/>
      <c r="H377" s="118"/>
    </row>
    <row r="378" spans="7:8">
      <c r="G378" s="118"/>
      <c r="H378" s="118"/>
    </row>
    <row r="379" spans="7:8">
      <c r="G379" s="118"/>
      <c r="H379" s="118"/>
    </row>
    <row r="380" spans="7:8">
      <c r="G380" s="118"/>
      <c r="H380" s="118"/>
    </row>
    <row r="381" spans="7:8">
      <c r="G381" s="118"/>
      <c r="H381" s="118"/>
    </row>
    <row r="382" spans="7:8">
      <c r="G382" s="118"/>
      <c r="H382" s="118"/>
    </row>
    <row r="383" spans="7:8">
      <c r="G383" s="118"/>
      <c r="H383" s="118"/>
    </row>
    <row r="384" spans="7:8">
      <c r="G384" s="118"/>
      <c r="H384" s="118"/>
    </row>
    <row r="385" spans="7:8">
      <c r="G385" s="118"/>
      <c r="H385" s="118"/>
    </row>
    <row r="386" spans="7:8">
      <c r="G386" s="118"/>
      <c r="H386" s="118"/>
    </row>
    <row r="387" spans="7:8">
      <c r="G387" s="118"/>
      <c r="H387" s="118"/>
    </row>
    <row r="388" spans="7:8">
      <c r="G388" s="118"/>
      <c r="H388" s="118"/>
    </row>
    <row r="389" spans="7:8">
      <c r="G389" s="118"/>
      <c r="H389" s="118"/>
    </row>
    <row r="390" spans="7:8">
      <c r="G390" s="118"/>
      <c r="H390" s="118"/>
    </row>
    <row r="391" spans="7:8">
      <c r="G391" s="118"/>
      <c r="H391" s="118"/>
    </row>
    <row r="392" spans="7:8">
      <c r="G392" s="118"/>
      <c r="H392" s="118"/>
    </row>
    <row r="393" spans="7:8">
      <c r="G393" s="118"/>
      <c r="H393" s="118"/>
    </row>
    <row r="394" spans="7:8">
      <c r="G394" s="118"/>
      <c r="H394" s="118"/>
    </row>
    <row r="395" spans="7:8">
      <c r="G395" s="118"/>
      <c r="H395" s="118"/>
    </row>
    <row r="396" spans="7:8">
      <c r="G396" s="118"/>
      <c r="H396" s="118"/>
    </row>
    <row r="397" spans="7:8">
      <c r="G397" s="118"/>
      <c r="H397" s="118"/>
    </row>
    <row r="398" spans="7:8">
      <c r="G398" s="118"/>
      <c r="H398" s="118"/>
    </row>
    <row r="399" spans="7:8">
      <c r="G399" s="118"/>
      <c r="H399" s="118"/>
    </row>
    <row r="400" spans="7:8">
      <c r="G400" s="118"/>
      <c r="H400" s="118"/>
    </row>
    <row r="401" spans="7:8">
      <c r="G401" s="118"/>
      <c r="H401" s="118"/>
    </row>
    <row r="402" spans="7:8">
      <c r="G402" s="118"/>
      <c r="H402" s="118"/>
    </row>
    <row r="403" spans="7:8">
      <c r="G403" s="118"/>
      <c r="H403" s="118"/>
    </row>
    <row r="404" spans="7:8">
      <c r="G404" s="118"/>
      <c r="H404" s="118"/>
    </row>
    <row r="405" spans="7:8">
      <c r="G405" s="118"/>
      <c r="H405" s="118"/>
    </row>
    <row r="406" spans="7:8">
      <c r="G406" s="118"/>
      <c r="H406" s="118"/>
    </row>
    <row r="407" spans="7:8">
      <c r="G407" s="118"/>
      <c r="H407" s="118"/>
    </row>
    <row r="408" spans="7:8">
      <c r="G408" s="118"/>
      <c r="H408" s="118"/>
    </row>
    <row r="409" spans="7:8">
      <c r="G409" s="118"/>
      <c r="H409" s="118"/>
    </row>
    <row r="410" spans="7:8">
      <c r="G410" s="118"/>
      <c r="H410" s="118"/>
    </row>
    <row r="411" spans="7:8">
      <c r="G411" s="118"/>
      <c r="H411" s="118"/>
    </row>
    <row r="412" spans="7:8">
      <c r="G412" s="118"/>
      <c r="H412" s="118"/>
    </row>
    <row r="413" spans="7:8">
      <c r="G413" s="118"/>
      <c r="H413" s="118"/>
    </row>
    <row r="414" spans="7:8">
      <c r="G414" s="118"/>
      <c r="H414" s="118"/>
    </row>
    <row r="415" spans="7:8">
      <c r="G415" s="118"/>
      <c r="H415" s="118"/>
    </row>
    <row r="416" spans="7:8">
      <c r="G416" s="118"/>
      <c r="H416" s="118"/>
    </row>
    <row r="417" spans="7:8">
      <c r="G417" s="118"/>
      <c r="H417" s="118"/>
    </row>
    <row r="418" spans="7:8">
      <c r="G418" s="118"/>
      <c r="H418" s="118"/>
    </row>
    <row r="419" spans="7:8">
      <c r="G419" s="118"/>
      <c r="H419" s="118"/>
    </row>
    <row r="420" spans="7:8">
      <c r="G420" s="118"/>
      <c r="H420" s="118"/>
    </row>
    <row r="421" spans="7:8">
      <c r="G421" s="118"/>
      <c r="H421" s="118"/>
    </row>
    <row r="422" spans="7:8">
      <c r="G422" s="118"/>
      <c r="H422" s="118"/>
    </row>
    <row r="423" spans="7:8">
      <c r="G423" s="118"/>
      <c r="H423" s="118"/>
    </row>
    <row r="424" spans="7:8">
      <c r="G424" s="118"/>
      <c r="H424" s="118"/>
    </row>
    <row r="425" spans="7:8">
      <c r="G425" s="118"/>
      <c r="H425" s="118"/>
    </row>
    <row r="426" spans="7:8">
      <c r="G426" s="118"/>
      <c r="H426" s="118"/>
    </row>
    <row r="427" spans="7:8">
      <c r="G427" s="118"/>
      <c r="H427" s="118"/>
    </row>
    <row r="428" spans="7:8">
      <c r="G428" s="118"/>
      <c r="H428" s="118"/>
    </row>
    <row r="429" spans="7:8">
      <c r="G429" s="118"/>
      <c r="H429" s="118"/>
    </row>
    <row r="430" spans="7:8">
      <c r="G430" s="118"/>
      <c r="H430" s="118"/>
    </row>
    <row r="431" spans="7:8">
      <c r="G431" s="118"/>
      <c r="H431" s="118"/>
    </row>
    <row r="432" spans="7:8">
      <c r="G432" s="118"/>
      <c r="H432" s="118"/>
    </row>
    <row r="433" spans="7:8">
      <c r="G433" s="118"/>
      <c r="H433" s="118"/>
    </row>
    <row r="434" spans="7:8">
      <c r="G434" s="118"/>
      <c r="H434" s="118"/>
    </row>
    <row r="435" spans="7:8">
      <c r="G435" s="118"/>
      <c r="H435" s="118"/>
    </row>
    <row r="436" spans="7:8">
      <c r="G436" s="118"/>
      <c r="H436" s="118"/>
    </row>
    <row r="437" spans="7:8">
      <c r="G437" s="118"/>
      <c r="H437" s="118"/>
    </row>
    <row r="438" spans="7:8">
      <c r="G438" s="118"/>
      <c r="H438" s="118"/>
    </row>
    <row r="439" spans="7:8">
      <c r="G439" s="118"/>
      <c r="H439" s="118"/>
    </row>
    <row r="440" spans="7:8">
      <c r="G440" s="118"/>
      <c r="H440" s="118"/>
    </row>
    <row r="441" spans="7:8">
      <c r="G441" s="118"/>
      <c r="H441" s="118"/>
    </row>
    <row r="442" spans="7:8">
      <c r="G442" s="118"/>
      <c r="H442" s="118"/>
    </row>
    <row r="443" spans="7:8">
      <c r="G443" s="118"/>
      <c r="H443" s="118"/>
    </row>
    <row r="444" spans="7:8">
      <c r="G444" s="118"/>
      <c r="H444" s="118"/>
    </row>
    <row r="445" spans="7:8">
      <c r="G445" s="118"/>
      <c r="H445" s="118"/>
    </row>
    <row r="446" spans="7:8">
      <c r="G446" s="118"/>
      <c r="H446" s="118"/>
    </row>
    <row r="447" spans="7:8">
      <c r="G447" s="118"/>
      <c r="H447" s="118"/>
    </row>
    <row r="448" spans="7:8">
      <c r="G448" s="118"/>
      <c r="H448" s="118"/>
    </row>
    <row r="449" spans="7:8">
      <c r="G449" s="118"/>
      <c r="H449" s="118"/>
    </row>
    <row r="450" spans="7:8">
      <c r="G450" s="118"/>
      <c r="H450" s="118"/>
    </row>
    <row r="451" spans="7:8">
      <c r="G451" s="118"/>
      <c r="H451" s="118"/>
    </row>
    <row r="452" spans="7:8">
      <c r="G452" s="118"/>
      <c r="H452" s="118"/>
    </row>
    <row r="453" spans="7:8">
      <c r="G453" s="118"/>
      <c r="H453" s="118"/>
    </row>
    <row r="454" spans="7:8">
      <c r="G454" s="118"/>
      <c r="H454" s="118"/>
    </row>
    <row r="455" spans="7:8">
      <c r="G455" s="118"/>
      <c r="H455" s="118"/>
    </row>
    <row r="456" spans="7:8">
      <c r="G456" s="118"/>
      <c r="H456" s="118"/>
    </row>
    <row r="457" spans="7:8">
      <c r="G457" s="118"/>
      <c r="H457" s="118"/>
    </row>
    <row r="458" spans="7:8">
      <c r="G458" s="118"/>
      <c r="H458" s="118"/>
    </row>
    <row r="459" spans="7:8">
      <c r="G459" s="118"/>
      <c r="H459" s="118"/>
    </row>
    <row r="460" spans="7:8">
      <c r="G460" s="118"/>
      <c r="H460" s="118"/>
    </row>
    <row r="461" spans="7:8">
      <c r="G461" s="118"/>
      <c r="H461" s="118"/>
    </row>
    <row r="462" spans="7:8">
      <c r="G462" s="118"/>
      <c r="H462" s="118"/>
    </row>
    <row r="463" spans="7:8">
      <c r="G463" s="118"/>
      <c r="H463" s="118"/>
    </row>
    <row r="464" spans="7:8">
      <c r="G464" s="118"/>
      <c r="H464" s="118"/>
    </row>
    <row r="465" spans="7:8">
      <c r="G465" s="118"/>
      <c r="H465" s="118"/>
    </row>
    <row r="466" spans="7:8">
      <c r="G466" s="118"/>
      <c r="H466" s="118"/>
    </row>
    <row r="467" spans="7:8">
      <c r="G467" s="118"/>
      <c r="H467" s="118"/>
    </row>
    <row r="468" spans="7:8">
      <c r="G468" s="118"/>
      <c r="H468" s="118"/>
    </row>
    <row r="469" spans="7:8">
      <c r="G469" s="118"/>
      <c r="H469" s="118"/>
    </row>
    <row r="470" spans="7:8">
      <c r="G470" s="118"/>
      <c r="H470" s="118"/>
    </row>
    <row r="471" spans="7:8">
      <c r="G471" s="118"/>
      <c r="H471" s="118"/>
    </row>
    <row r="472" spans="7:8">
      <c r="G472" s="118"/>
      <c r="H472" s="118"/>
    </row>
    <row r="473" spans="7:8">
      <c r="G473" s="118"/>
      <c r="H473" s="118"/>
    </row>
    <row r="474" spans="7:8">
      <c r="G474" s="118"/>
      <c r="H474" s="118"/>
    </row>
    <row r="475" spans="7:8">
      <c r="G475" s="118"/>
      <c r="H475" s="118"/>
    </row>
    <row r="476" spans="7:8">
      <c r="G476" s="118"/>
      <c r="H476" s="118"/>
    </row>
    <row r="477" spans="7:8">
      <c r="G477" s="118"/>
      <c r="H477" s="118"/>
    </row>
    <row r="478" spans="7:8">
      <c r="G478" s="118"/>
      <c r="H478" s="118"/>
    </row>
    <row r="479" spans="7:8">
      <c r="G479" s="118"/>
      <c r="H479" s="118"/>
    </row>
    <row r="480" spans="7:8">
      <c r="G480" s="118"/>
      <c r="H480" s="118"/>
    </row>
    <row r="481" spans="7:8">
      <c r="G481" s="118"/>
      <c r="H481" s="118"/>
    </row>
    <row r="482" spans="7:8">
      <c r="G482" s="118"/>
      <c r="H482" s="118"/>
    </row>
    <row r="483" spans="7:8">
      <c r="G483" s="118"/>
      <c r="H483" s="118"/>
    </row>
    <row r="484" spans="7:8">
      <c r="G484" s="118"/>
      <c r="H484" s="118"/>
    </row>
    <row r="485" spans="7:8">
      <c r="G485" s="118"/>
      <c r="H485" s="118"/>
    </row>
    <row r="486" spans="7:8">
      <c r="G486" s="118"/>
      <c r="H486" s="118"/>
    </row>
    <row r="487" spans="7:8">
      <c r="G487" s="118"/>
      <c r="H487" s="118"/>
    </row>
    <row r="488" spans="7:8">
      <c r="G488" s="118"/>
      <c r="H488" s="118"/>
    </row>
    <row r="489" spans="7:8">
      <c r="G489" s="118"/>
      <c r="H489" s="118"/>
    </row>
    <row r="490" spans="7:8">
      <c r="G490" s="118"/>
      <c r="H490" s="118"/>
    </row>
    <row r="491" spans="7:8">
      <c r="G491" s="118"/>
      <c r="H491" s="118"/>
    </row>
    <row r="492" spans="7:8">
      <c r="G492" s="118"/>
      <c r="H492" s="118"/>
    </row>
    <row r="493" spans="7:8">
      <c r="G493" s="118"/>
      <c r="H493" s="118"/>
    </row>
    <row r="494" spans="7:8">
      <c r="G494" s="118"/>
      <c r="H494" s="118"/>
    </row>
    <row r="495" spans="7:8">
      <c r="G495" s="118"/>
      <c r="H495" s="118"/>
    </row>
    <row r="496" spans="7:8">
      <c r="G496" s="118"/>
      <c r="H496" s="118"/>
    </row>
    <row r="497" spans="7:8">
      <c r="G497" s="118"/>
      <c r="H497" s="118"/>
    </row>
    <row r="498" spans="7:8">
      <c r="G498" s="118"/>
      <c r="H498" s="118"/>
    </row>
    <row r="499" spans="7:8">
      <c r="G499" s="118"/>
      <c r="H499" s="118"/>
    </row>
    <row r="500" spans="7:8">
      <c r="G500" s="118"/>
      <c r="H500" s="118"/>
    </row>
    <row r="501" spans="7:8">
      <c r="G501" s="118"/>
      <c r="H501" s="118"/>
    </row>
    <row r="502" spans="7:8">
      <c r="G502" s="118"/>
      <c r="H502" s="118"/>
    </row>
    <row r="503" spans="7:8">
      <c r="G503" s="118"/>
      <c r="H503" s="118"/>
    </row>
    <row r="504" spans="7:8">
      <c r="G504" s="118"/>
      <c r="H504" s="118"/>
    </row>
    <row r="505" spans="7:8">
      <c r="G505" s="118"/>
      <c r="H505" s="118"/>
    </row>
    <row r="506" spans="7:8">
      <c r="G506" s="118"/>
      <c r="H506" s="118"/>
    </row>
    <row r="507" spans="7:8">
      <c r="G507" s="118"/>
      <c r="H507" s="118"/>
    </row>
    <row r="508" spans="7:8">
      <c r="G508" s="118"/>
      <c r="H508" s="118"/>
    </row>
    <row r="509" spans="7:8">
      <c r="G509" s="118"/>
      <c r="H509" s="118"/>
    </row>
    <row r="510" spans="7:8">
      <c r="G510" s="118"/>
      <c r="H510" s="118"/>
    </row>
    <row r="511" spans="7:8">
      <c r="G511" s="118"/>
      <c r="H511" s="118"/>
    </row>
    <row r="512" spans="7:8">
      <c r="G512" s="118"/>
      <c r="H512" s="118"/>
    </row>
    <row r="513" spans="7:8">
      <c r="G513" s="118"/>
      <c r="H513" s="118"/>
    </row>
    <row r="514" spans="7:8">
      <c r="G514" s="118"/>
      <c r="H514" s="118"/>
    </row>
    <row r="515" spans="7:8">
      <c r="G515" s="118"/>
      <c r="H515" s="118"/>
    </row>
    <row r="516" spans="7:8">
      <c r="G516" s="118"/>
      <c r="H516" s="118"/>
    </row>
    <row r="517" spans="7:8">
      <c r="G517" s="118"/>
      <c r="H517" s="118"/>
    </row>
    <row r="518" spans="7:8">
      <c r="G518" s="118"/>
      <c r="H518" s="118"/>
    </row>
    <row r="519" spans="7:8">
      <c r="G519" s="118"/>
      <c r="H519" s="118"/>
    </row>
    <row r="520" spans="7:8">
      <c r="G520" s="118"/>
      <c r="H520" s="118"/>
    </row>
    <row r="521" spans="7:8">
      <c r="G521" s="118"/>
      <c r="H521" s="118"/>
    </row>
    <row r="522" spans="7:8">
      <c r="G522" s="118"/>
      <c r="H522" s="118"/>
    </row>
    <row r="523" spans="7:8">
      <c r="G523" s="118"/>
      <c r="H523" s="118"/>
    </row>
    <row r="524" spans="7:8">
      <c r="G524" s="118"/>
      <c r="H524" s="118"/>
    </row>
    <row r="525" spans="7:8">
      <c r="G525" s="118"/>
      <c r="H525" s="118"/>
    </row>
    <row r="526" spans="7:8">
      <c r="G526" s="118"/>
      <c r="H526" s="118"/>
    </row>
    <row r="527" spans="7:8">
      <c r="G527" s="118"/>
      <c r="H527" s="118"/>
    </row>
    <row r="528" spans="7:8">
      <c r="G528" s="118"/>
      <c r="H528" s="118"/>
    </row>
    <row r="529" spans="7:8">
      <c r="G529" s="118"/>
      <c r="H529" s="118"/>
    </row>
    <row r="530" spans="7:8">
      <c r="G530" s="118"/>
      <c r="H530" s="118"/>
    </row>
    <row r="531" spans="7:8">
      <c r="G531" s="118"/>
      <c r="H531" s="118"/>
    </row>
    <row r="532" spans="7:8">
      <c r="G532" s="118"/>
      <c r="H532" s="118"/>
    </row>
    <row r="533" spans="7:8">
      <c r="G533" s="118"/>
      <c r="H533" s="118"/>
    </row>
    <row r="534" spans="7:8">
      <c r="G534" s="118"/>
      <c r="H534" s="118"/>
    </row>
    <row r="535" spans="7:8">
      <c r="G535" s="118"/>
      <c r="H535" s="118"/>
    </row>
    <row r="536" spans="7:8">
      <c r="G536" s="118"/>
      <c r="H536" s="118"/>
    </row>
    <row r="537" spans="7:8">
      <c r="G537" s="118"/>
      <c r="H537" s="118"/>
    </row>
    <row r="538" spans="7:8">
      <c r="G538" s="118"/>
      <c r="H538" s="118"/>
    </row>
    <row r="539" spans="7:8">
      <c r="G539" s="118"/>
      <c r="H539" s="118"/>
    </row>
    <row r="540" spans="7:8">
      <c r="G540" s="118"/>
      <c r="H540" s="118"/>
    </row>
    <row r="541" spans="7:8">
      <c r="G541" s="118"/>
      <c r="H541" s="118"/>
    </row>
    <row r="542" spans="7:8">
      <c r="G542" s="118"/>
      <c r="H542" s="118"/>
    </row>
    <row r="543" spans="7:8">
      <c r="G543" s="118"/>
      <c r="H543" s="118"/>
    </row>
    <row r="544" spans="7:8">
      <c r="G544" s="118"/>
      <c r="H544" s="118"/>
    </row>
    <row r="545" spans="7:8">
      <c r="G545" s="118"/>
      <c r="H545" s="118"/>
    </row>
    <row r="546" spans="7:8">
      <c r="G546" s="118"/>
      <c r="H546" s="118"/>
    </row>
    <row r="547" spans="7:8">
      <c r="G547" s="118"/>
      <c r="H547" s="118"/>
    </row>
    <row r="548" spans="7:8">
      <c r="G548" s="118"/>
      <c r="H548" s="118"/>
    </row>
    <row r="549" spans="7:8">
      <c r="G549" s="118"/>
      <c r="H549" s="118"/>
    </row>
    <row r="550" spans="7:8">
      <c r="G550" s="118"/>
      <c r="H550" s="118"/>
    </row>
    <row r="551" spans="7:8">
      <c r="G551" s="118"/>
      <c r="H551" s="118"/>
    </row>
    <row r="552" spans="7:8">
      <c r="G552" s="118"/>
      <c r="H552" s="118"/>
    </row>
    <row r="553" spans="7:8">
      <c r="G553" s="118"/>
      <c r="H553" s="118"/>
    </row>
    <row r="554" spans="7:8">
      <c r="G554" s="118"/>
      <c r="H554" s="118"/>
    </row>
    <row r="555" spans="7:8">
      <c r="G555" s="118"/>
      <c r="H555" s="118"/>
    </row>
    <row r="556" spans="7:8">
      <c r="G556" s="118"/>
      <c r="H556" s="118"/>
    </row>
    <row r="557" spans="7:8">
      <c r="G557" s="118"/>
      <c r="H557" s="118"/>
    </row>
    <row r="558" spans="7:8">
      <c r="G558" s="118"/>
      <c r="H558" s="118"/>
    </row>
    <row r="559" spans="7:8">
      <c r="G559" s="118"/>
      <c r="H559" s="118"/>
    </row>
    <row r="560" spans="7:8">
      <c r="G560" s="118"/>
      <c r="H560" s="118"/>
    </row>
    <row r="561" spans="7:8">
      <c r="G561" s="118"/>
      <c r="H561" s="118"/>
    </row>
    <row r="562" spans="7:8">
      <c r="G562" s="118"/>
      <c r="H562" s="118"/>
    </row>
    <row r="563" spans="7:8">
      <c r="G563" s="118"/>
      <c r="H563" s="118"/>
    </row>
    <row r="564" spans="7:8">
      <c r="G564" s="118"/>
      <c r="H564" s="118"/>
    </row>
    <row r="565" spans="7:8">
      <c r="G565" s="118"/>
      <c r="H565" s="118"/>
    </row>
    <row r="566" spans="7:8">
      <c r="G566" s="118"/>
      <c r="H566" s="118"/>
    </row>
    <row r="567" spans="7:8">
      <c r="G567" s="118"/>
      <c r="H567" s="118"/>
    </row>
    <row r="568" spans="7:8">
      <c r="G568" s="118"/>
      <c r="H568" s="118"/>
    </row>
    <row r="569" spans="7:8">
      <c r="G569" s="118"/>
      <c r="H569" s="118"/>
    </row>
    <row r="570" spans="7:8">
      <c r="G570" s="118"/>
      <c r="H570" s="118"/>
    </row>
    <row r="571" spans="7:8">
      <c r="G571" s="118"/>
      <c r="H571" s="118"/>
    </row>
    <row r="572" spans="7:8">
      <c r="G572" s="118"/>
      <c r="H572" s="118"/>
    </row>
    <row r="573" spans="7:8">
      <c r="G573" s="118"/>
      <c r="H573" s="118"/>
    </row>
    <row r="574" spans="7:8">
      <c r="G574" s="118"/>
      <c r="H574" s="118"/>
    </row>
    <row r="575" spans="7:8">
      <c r="G575" s="118"/>
      <c r="H575" s="118"/>
    </row>
    <row r="576" spans="7:8">
      <c r="G576" s="118"/>
      <c r="H576" s="118"/>
    </row>
    <row r="577" spans="7:8">
      <c r="G577" s="118"/>
      <c r="H577" s="118"/>
    </row>
    <row r="578" spans="7:8">
      <c r="G578" s="118"/>
      <c r="H578" s="118"/>
    </row>
    <row r="579" spans="7:8">
      <c r="G579" s="118"/>
      <c r="H579" s="118"/>
    </row>
    <row r="580" spans="7:8">
      <c r="G580" s="118"/>
      <c r="H580" s="118"/>
    </row>
    <row r="581" spans="7:8">
      <c r="G581" s="118"/>
      <c r="H581" s="118"/>
    </row>
    <row r="582" spans="7:8">
      <c r="G582" s="118"/>
      <c r="H582" s="118"/>
    </row>
    <row r="583" spans="7:8">
      <c r="G583" s="118"/>
      <c r="H583" s="118"/>
    </row>
    <row r="584" spans="7:8">
      <c r="G584" s="118"/>
      <c r="H584" s="118"/>
    </row>
    <row r="585" spans="7:8">
      <c r="G585" s="118"/>
      <c r="H585" s="118"/>
    </row>
    <row r="586" spans="7:8">
      <c r="G586" s="118"/>
      <c r="H586" s="118"/>
    </row>
    <row r="587" spans="7:8">
      <c r="G587" s="118"/>
      <c r="H587" s="118"/>
    </row>
    <row r="588" spans="7:8">
      <c r="G588" s="118"/>
      <c r="H588" s="118"/>
    </row>
    <row r="589" spans="7:8">
      <c r="G589" s="118"/>
      <c r="H589" s="118"/>
    </row>
    <row r="590" spans="7:8">
      <c r="G590" s="118"/>
      <c r="H590" s="118"/>
    </row>
    <row r="591" spans="7:8">
      <c r="G591" s="118"/>
      <c r="H591" s="118"/>
    </row>
    <row r="592" spans="7:8">
      <c r="G592" s="118"/>
      <c r="H592" s="118"/>
    </row>
    <row r="593" spans="7:8">
      <c r="G593" s="118"/>
      <c r="H593" s="118"/>
    </row>
    <row r="594" spans="7:8">
      <c r="G594" s="118"/>
      <c r="H594" s="118"/>
    </row>
    <row r="595" spans="7:8">
      <c r="G595" s="118"/>
      <c r="H595" s="118"/>
    </row>
    <row r="596" spans="7:8">
      <c r="G596" s="118"/>
      <c r="H596" s="118"/>
    </row>
    <row r="597" spans="7:8">
      <c r="G597" s="118"/>
      <c r="H597" s="118"/>
    </row>
    <row r="598" spans="7:8">
      <c r="G598" s="118"/>
      <c r="H598" s="118"/>
    </row>
    <row r="599" spans="7:8">
      <c r="G599" s="118"/>
      <c r="H599" s="118"/>
    </row>
    <row r="600" spans="7:8">
      <c r="G600" s="118"/>
      <c r="H600" s="118"/>
    </row>
    <row r="601" spans="7:8">
      <c r="G601" s="118"/>
      <c r="H601" s="118"/>
    </row>
    <row r="602" spans="7:8">
      <c r="G602" s="118"/>
      <c r="H602" s="118"/>
    </row>
    <row r="603" spans="7:8">
      <c r="G603" s="118"/>
      <c r="H603" s="118"/>
    </row>
    <row r="604" spans="7:8">
      <c r="G604" s="118"/>
      <c r="H604" s="118"/>
    </row>
    <row r="605" spans="7:8">
      <c r="G605" s="118"/>
      <c r="H605" s="118"/>
    </row>
    <row r="606" spans="7:8">
      <c r="G606" s="118"/>
      <c r="H606" s="118"/>
    </row>
    <row r="607" spans="7:8">
      <c r="G607" s="118"/>
      <c r="H607" s="118"/>
    </row>
    <row r="608" spans="7:8">
      <c r="G608" s="118"/>
      <c r="H608" s="118"/>
    </row>
    <row r="609" spans="7:8">
      <c r="G609" s="118"/>
      <c r="H609" s="118"/>
    </row>
    <row r="610" spans="7:8">
      <c r="G610" s="118"/>
      <c r="H610" s="118"/>
    </row>
    <row r="611" spans="7:8">
      <c r="G611" s="118"/>
      <c r="H611" s="118"/>
    </row>
    <row r="612" spans="7:8">
      <c r="G612" s="118"/>
      <c r="H612" s="118"/>
    </row>
    <row r="613" spans="7:8">
      <c r="G613" s="118"/>
      <c r="H613" s="118"/>
    </row>
    <row r="614" spans="7:8">
      <c r="G614" s="118"/>
      <c r="H614" s="118"/>
    </row>
    <row r="615" spans="7:8">
      <c r="G615" s="118"/>
      <c r="H615" s="118"/>
    </row>
    <row r="616" spans="7:8">
      <c r="G616" s="118"/>
      <c r="H616" s="118"/>
    </row>
    <row r="617" spans="7:8">
      <c r="G617" s="118"/>
      <c r="H617" s="118"/>
    </row>
    <row r="618" spans="7:8">
      <c r="G618" s="118"/>
      <c r="H618" s="118"/>
    </row>
    <row r="619" spans="7:8">
      <c r="G619" s="118"/>
      <c r="H619" s="118"/>
    </row>
    <row r="620" spans="7:8">
      <c r="G620" s="118"/>
      <c r="H620" s="118"/>
    </row>
    <row r="621" spans="7:8">
      <c r="G621" s="118"/>
      <c r="H621" s="118"/>
    </row>
    <row r="622" spans="7:8">
      <c r="G622" s="118"/>
      <c r="H622" s="118"/>
    </row>
    <row r="623" spans="7:8">
      <c r="G623" s="118"/>
      <c r="H623" s="118"/>
    </row>
    <row r="624" spans="7:8">
      <c r="G624" s="118"/>
      <c r="H624" s="118"/>
    </row>
    <row r="625" spans="7:8">
      <c r="G625" s="118"/>
      <c r="H625" s="118"/>
    </row>
    <row r="626" spans="7:8">
      <c r="G626" s="118"/>
      <c r="H626" s="118"/>
    </row>
    <row r="627" spans="7:8">
      <c r="G627" s="118"/>
      <c r="H627" s="118"/>
    </row>
    <row r="628" spans="7:8">
      <c r="G628" s="118"/>
      <c r="H628" s="118"/>
    </row>
    <row r="629" spans="7:8">
      <c r="G629" s="118"/>
      <c r="H629" s="118"/>
    </row>
    <row r="630" spans="7:8">
      <c r="G630" s="118"/>
      <c r="H630" s="118"/>
    </row>
    <row r="631" spans="7:8">
      <c r="G631" s="118"/>
      <c r="H631" s="118"/>
    </row>
    <row r="632" spans="7:8">
      <c r="G632" s="118"/>
      <c r="H632" s="118"/>
    </row>
    <row r="633" spans="7:8">
      <c r="G633" s="118"/>
      <c r="H633" s="118"/>
    </row>
    <row r="634" spans="7:8">
      <c r="G634" s="118"/>
      <c r="H634" s="118"/>
    </row>
    <row r="635" spans="7:8">
      <c r="G635" s="118"/>
      <c r="H635" s="118"/>
    </row>
    <row r="636" spans="7:8">
      <c r="G636" s="118"/>
      <c r="H636" s="118"/>
    </row>
    <row r="637" spans="7:8">
      <c r="G637" s="118"/>
      <c r="H637" s="118"/>
    </row>
    <row r="638" spans="7:8">
      <c r="G638" s="118"/>
      <c r="H638" s="118"/>
    </row>
    <row r="639" spans="7:8">
      <c r="G639" s="118"/>
      <c r="H639" s="118"/>
    </row>
    <row r="640" spans="7:8">
      <c r="G640" s="118"/>
      <c r="H640" s="118"/>
    </row>
    <row r="641" spans="7:8">
      <c r="G641" s="118"/>
      <c r="H641" s="118"/>
    </row>
    <row r="642" spans="7:8">
      <c r="G642" s="118"/>
      <c r="H642" s="118"/>
    </row>
    <row r="643" spans="7:8">
      <c r="G643" s="118"/>
      <c r="H643" s="118"/>
    </row>
    <row r="644" spans="7:8">
      <c r="G644" s="118"/>
      <c r="H644" s="118"/>
    </row>
    <row r="645" spans="7:8">
      <c r="G645" s="118"/>
      <c r="H645" s="118"/>
    </row>
    <row r="646" spans="7:8">
      <c r="G646" s="118"/>
      <c r="H646" s="118"/>
    </row>
    <row r="647" spans="7:8">
      <c r="G647" s="118"/>
      <c r="H647" s="118"/>
    </row>
    <row r="648" spans="7:8">
      <c r="G648" s="118"/>
      <c r="H648" s="118"/>
    </row>
    <row r="649" spans="7:8">
      <c r="G649" s="118"/>
      <c r="H649" s="118"/>
    </row>
    <row r="650" spans="7:8">
      <c r="G650" s="118"/>
      <c r="H650" s="118"/>
    </row>
    <row r="651" spans="7:8">
      <c r="G651" s="118"/>
      <c r="H651" s="118"/>
    </row>
    <row r="652" spans="7:8">
      <c r="G652" s="118"/>
      <c r="H652" s="118"/>
    </row>
    <row r="653" spans="7:8">
      <c r="G653" s="118"/>
      <c r="H653" s="118"/>
    </row>
    <row r="654" spans="7:8">
      <c r="G654" s="118"/>
      <c r="H654" s="118"/>
    </row>
    <row r="655" spans="7:8">
      <c r="G655" s="118"/>
      <c r="H655" s="118"/>
    </row>
    <row r="656" spans="7:8">
      <c r="G656" s="118"/>
      <c r="H656" s="118"/>
    </row>
    <row r="657" spans="7:8">
      <c r="G657" s="118"/>
      <c r="H657" s="118"/>
    </row>
    <row r="658" spans="7:8">
      <c r="G658" s="118"/>
      <c r="H658" s="118"/>
    </row>
    <row r="659" spans="7:8">
      <c r="G659" s="118"/>
      <c r="H659" s="118"/>
    </row>
    <row r="660" spans="7:8">
      <c r="G660" s="118"/>
      <c r="H660" s="118"/>
    </row>
    <row r="661" spans="7:8">
      <c r="G661" s="118"/>
      <c r="H661" s="118"/>
    </row>
    <row r="662" spans="7:8">
      <c r="G662" s="118"/>
      <c r="H662" s="118"/>
    </row>
    <row r="663" spans="7:8">
      <c r="G663" s="118"/>
      <c r="H663" s="118"/>
    </row>
    <row r="664" spans="7:8">
      <c r="G664" s="118"/>
      <c r="H664" s="118"/>
    </row>
    <row r="665" spans="7:8">
      <c r="G665" s="118"/>
      <c r="H665" s="118"/>
    </row>
    <row r="666" spans="7:8">
      <c r="G666" s="118"/>
      <c r="H666" s="118"/>
    </row>
    <row r="667" spans="7:8">
      <c r="G667" s="118"/>
      <c r="H667" s="118"/>
    </row>
    <row r="668" spans="7:8">
      <c r="G668" s="118"/>
      <c r="H668" s="118"/>
    </row>
    <row r="669" spans="7:8">
      <c r="G669" s="118"/>
      <c r="H669" s="118"/>
    </row>
    <row r="670" spans="7:8">
      <c r="G670" s="118"/>
      <c r="H670" s="118"/>
    </row>
    <row r="671" spans="7:8">
      <c r="G671" s="118"/>
      <c r="H671" s="118"/>
    </row>
    <row r="672" spans="7:8">
      <c r="G672" s="118"/>
      <c r="H672" s="118"/>
    </row>
    <row r="673" spans="7:8">
      <c r="G673" s="118"/>
      <c r="H673" s="118"/>
    </row>
    <row r="674" spans="7:8">
      <c r="G674" s="118"/>
      <c r="H674" s="118"/>
    </row>
    <row r="675" spans="7:8">
      <c r="G675" s="118"/>
      <c r="H675" s="118"/>
    </row>
    <row r="676" spans="7:8">
      <c r="G676" s="118"/>
      <c r="H676" s="118"/>
    </row>
    <row r="677" spans="7:8">
      <c r="G677" s="118"/>
      <c r="H677" s="118"/>
    </row>
    <row r="678" spans="7:8">
      <c r="G678" s="118"/>
      <c r="H678" s="118"/>
    </row>
    <row r="679" spans="7:8">
      <c r="G679" s="118"/>
      <c r="H679" s="118"/>
    </row>
    <row r="680" spans="7:8">
      <c r="G680" s="118"/>
      <c r="H680" s="118"/>
    </row>
    <row r="681" spans="7:8">
      <c r="G681" s="118"/>
      <c r="H681" s="118"/>
    </row>
    <row r="682" spans="7:8">
      <c r="G682" s="118"/>
      <c r="H682" s="118"/>
    </row>
    <row r="683" spans="7:8">
      <c r="G683" s="118"/>
      <c r="H683" s="118"/>
    </row>
    <row r="684" spans="7:8">
      <c r="G684" s="118"/>
      <c r="H684" s="118"/>
    </row>
    <row r="685" spans="7:8">
      <c r="G685" s="118"/>
      <c r="H685" s="118"/>
    </row>
    <row r="686" spans="7:8">
      <c r="G686" s="118"/>
      <c r="H686" s="118"/>
    </row>
    <row r="687" spans="7:8">
      <c r="G687" s="118"/>
      <c r="H687" s="118"/>
    </row>
    <row r="688" spans="7:8">
      <c r="G688" s="118"/>
      <c r="H688" s="118"/>
    </row>
    <row r="689" spans="7:8">
      <c r="G689" s="118"/>
      <c r="H689" s="118"/>
    </row>
    <row r="690" spans="7:8">
      <c r="G690" s="118"/>
      <c r="H690" s="118"/>
    </row>
    <row r="691" spans="7:8">
      <c r="G691" s="118"/>
      <c r="H691" s="118"/>
    </row>
    <row r="692" spans="7:8">
      <c r="G692" s="118"/>
      <c r="H692" s="118"/>
    </row>
    <row r="693" spans="7:8">
      <c r="G693" s="118"/>
      <c r="H693" s="118"/>
    </row>
    <row r="694" spans="7:8">
      <c r="G694" s="118"/>
      <c r="H694" s="118"/>
    </row>
    <row r="695" spans="7:8">
      <c r="G695" s="118"/>
      <c r="H695" s="118"/>
    </row>
    <row r="696" spans="7:8">
      <c r="G696" s="118"/>
      <c r="H696" s="118"/>
    </row>
    <row r="697" spans="7:8">
      <c r="G697" s="118"/>
      <c r="H697" s="118"/>
    </row>
    <row r="698" spans="7:8">
      <c r="G698" s="118"/>
      <c r="H698" s="118"/>
    </row>
    <row r="699" spans="7:8">
      <c r="G699" s="118"/>
      <c r="H699" s="118"/>
    </row>
    <row r="700" spans="7:8">
      <c r="G700" s="118"/>
      <c r="H700" s="118"/>
    </row>
    <row r="701" spans="7:8">
      <c r="G701" s="118"/>
      <c r="H701" s="118"/>
    </row>
    <row r="702" spans="7:8">
      <c r="G702" s="118"/>
      <c r="H702" s="118"/>
    </row>
    <row r="703" spans="7:8">
      <c r="G703" s="118"/>
      <c r="H703" s="118"/>
    </row>
    <row r="704" spans="7:8">
      <c r="G704" s="118"/>
      <c r="H704" s="118"/>
    </row>
    <row r="705" spans="7:8">
      <c r="G705" s="118"/>
      <c r="H705" s="118"/>
    </row>
    <row r="706" spans="7:8">
      <c r="G706" s="118"/>
      <c r="H706" s="118"/>
    </row>
    <row r="707" spans="7:8">
      <c r="G707" s="118"/>
      <c r="H707" s="118"/>
    </row>
    <row r="708" spans="7:8">
      <c r="G708" s="118"/>
      <c r="H708" s="118"/>
    </row>
    <row r="709" spans="7:8">
      <c r="G709" s="118"/>
      <c r="H709" s="118"/>
    </row>
    <row r="710" spans="7:8">
      <c r="G710" s="118"/>
      <c r="H710" s="118"/>
    </row>
    <row r="711" spans="7:8">
      <c r="G711" s="118"/>
      <c r="H711" s="118"/>
    </row>
    <row r="712" spans="7:8">
      <c r="G712" s="118"/>
      <c r="H712" s="118"/>
    </row>
    <row r="713" spans="7:8">
      <c r="G713" s="118"/>
      <c r="H713" s="118"/>
    </row>
    <row r="714" spans="7:8">
      <c r="G714" s="118"/>
      <c r="H714" s="118"/>
    </row>
    <row r="715" spans="7:8">
      <c r="G715" s="118"/>
      <c r="H715" s="118"/>
    </row>
    <row r="716" spans="7:8">
      <c r="G716" s="118"/>
      <c r="H716" s="118"/>
    </row>
    <row r="717" spans="7:8">
      <c r="G717" s="118"/>
      <c r="H717" s="118"/>
    </row>
    <row r="718" spans="7:8">
      <c r="G718" s="118"/>
      <c r="H718" s="118"/>
    </row>
    <row r="719" spans="7:8">
      <c r="G719" s="118"/>
      <c r="H719" s="118"/>
    </row>
    <row r="720" spans="7:8">
      <c r="G720" s="118"/>
      <c r="H720" s="118"/>
    </row>
    <row r="721" spans="7:8">
      <c r="G721" s="118"/>
      <c r="H721" s="118"/>
    </row>
    <row r="722" spans="7:8">
      <c r="G722" s="118"/>
      <c r="H722" s="118"/>
    </row>
    <row r="723" spans="7:8">
      <c r="G723" s="118"/>
      <c r="H723" s="118"/>
    </row>
    <row r="724" spans="7:8">
      <c r="G724" s="118"/>
      <c r="H724" s="118"/>
    </row>
    <row r="725" spans="7:8">
      <c r="G725" s="118"/>
      <c r="H725" s="118"/>
    </row>
    <row r="726" spans="7:8">
      <c r="G726" s="118"/>
      <c r="H726" s="118"/>
    </row>
    <row r="727" spans="7:8">
      <c r="G727" s="118"/>
      <c r="H727" s="118"/>
    </row>
    <row r="728" spans="7:8">
      <c r="G728" s="118"/>
      <c r="H728" s="118"/>
    </row>
    <row r="729" spans="7:8">
      <c r="G729" s="118"/>
      <c r="H729" s="118"/>
    </row>
    <row r="730" spans="7:8">
      <c r="G730" s="118"/>
      <c r="H730" s="118"/>
    </row>
    <row r="731" spans="7:8">
      <c r="G731" s="118"/>
      <c r="H731" s="118"/>
    </row>
    <row r="732" spans="7:8">
      <c r="G732" s="118"/>
      <c r="H732" s="118"/>
    </row>
    <row r="733" spans="7:8">
      <c r="G733" s="118"/>
      <c r="H733" s="118"/>
    </row>
    <row r="734" spans="7:8">
      <c r="G734" s="118"/>
      <c r="H734" s="118"/>
    </row>
    <row r="735" spans="7:8">
      <c r="G735" s="118"/>
      <c r="H735" s="118"/>
    </row>
    <row r="736" spans="7:8">
      <c r="G736" s="118"/>
      <c r="H736" s="118"/>
    </row>
    <row r="737" spans="7:8">
      <c r="G737" s="118"/>
      <c r="H737" s="118"/>
    </row>
    <row r="738" spans="7:8">
      <c r="G738" s="118"/>
      <c r="H738" s="118"/>
    </row>
    <row r="739" spans="7:8">
      <c r="G739" s="118"/>
      <c r="H739" s="118"/>
    </row>
    <row r="740" spans="7:8">
      <c r="G740" s="118"/>
      <c r="H740" s="118"/>
    </row>
    <row r="741" spans="7:8">
      <c r="G741" s="118"/>
      <c r="H741" s="118"/>
    </row>
    <row r="742" spans="7:8">
      <c r="G742" s="118"/>
      <c r="H742" s="118"/>
    </row>
    <row r="743" spans="7:8">
      <c r="G743" s="118"/>
      <c r="H743" s="118"/>
    </row>
    <row r="744" spans="7:8">
      <c r="G744" s="118"/>
      <c r="H744" s="118"/>
    </row>
    <row r="745" spans="7:8">
      <c r="G745" s="118"/>
      <c r="H745" s="118"/>
    </row>
    <row r="746" spans="7:8">
      <c r="G746" s="118"/>
      <c r="H746" s="118"/>
    </row>
    <row r="747" spans="7:8">
      <c r="G747" s="118"/>
      <c r="H747" s="118"/>
    </row>
    <row r="748" spans="7:8">
      <c r="G748" s="118"/>
      <c r="H748" s="118"/>
    </row>
    <row r="749" spans="7:8">
      <c r="G749" s="118"/>
      <c r="H749" s="118"/>
    </row>
    <row r="750" spans="7:8">
      <c r="G750" s="118"/>
      <c r="H750" s="118"/>
    </row>
    <row r="751" spans="7:8">
      <c r="G751" s="118"/>
      <c r="H751" s="118"/>
    </row>
    <row r="752" spans="7:8">
      <c r="G752" s="118"/>
      <c r="H752" s="118"/>
    </row>
    <row r="753" spans="7:8">
      <c r="G753" s="118"/>
      <c r="H753" s="118"/>
    </row>
    <row r="754" spans="7:8">
      <c r="G754" s="118"/>
      <c r="H754" s="118"/>
    </row>
    <row r="755" spans="7:8">
      <c r="G755" s="118"/>
      <c r="H755" s="118"/>
    </row>
    <row r="756" spans="7:8">
      <c r="G756" s="118"/>
      <c r="H756" s="118"/>
    </row>
    <row r="757" spans="7:8">
      <c r="G757" s="118"/>
      <c r="H757" s="118"/>
    </row>
    <row r="758" spans="7:8">
      <c r="G758" s="118"/>
      <c r="H758" s="118"/>
    </row>
    <row r="759" spans="7:8">
      <c r="G759" s="118"/>
      <c r="H759" s="118"/>
    </row>
    <row r="760" spans="7:8">
      <c r="G760" s="118"/>
      <c r="H760" s="118"/>
    </row>
    <row r="761" spans="7:8">
      <c r="G761" s="118"/>
      <c r="H761" s="118"/>
    </row>
    <row r="762" spans="7:8">
      <c r="G762" s="118"/>
      <c r="H762" s="118"/>
    </row>
    <row r="763" spans="7:8">
      <c r="G763" s="118"/>
      <c r="H763" s="118"/>
    </row>
    <row r="764" spans="7:8">
      <c r="G764" s="118"/>
      <c r="H764" s="118"/>
    </row>
    <row r="765" spans="7:8">
      <c r="G765" s="118"/>
      <c r="H765" s="118"/>
    </row>
    <row r="766" spans="7:8">
      <c r="G766" s="118"/>
      <c r="H766" s="118"/>
    </row>
    <row r="767" spans="7:8">
      <c r="G767" s="118"/>
      <c r="H767" s="118"/>
    </row>
    <row r="768" spans="7:8">
      <c r="G768" s="118"/>
      <c r="H768" s="118"/>
    </row>
    <row r="769" spans="7:8">
      <c r="G769" s="118"/>
      <c r="H769" s="118"/>
    </row>
    <row r="770" spans="7:8">
      <c r="G770" s="118"/>
      <c r="H770" s="118"/>
    </row>
    <row r="771" spans="7:8">
      <c r="G771" s="118"/>
      <c r="H771" s="118"/>
    </row>
    <row r="772" spans="7:8">
      <c r="G772" s="118"/>
      <c r="H772" s="118"/>
    </row>
    <row r="773" spans="7:8">
      <c r="G773" s="118"/>
      <c r="H773" s="118"/>
    </row>
    <row r="774" spans="7:8">
      <c r="G774" s="118"/>
      <c r="H774" s="118"/>
    </row>
    <row r="775" spans="7:8">
      <c r="G775" s="118"/>
      <c r="H775" s="118"/>
    </row>
    <row r="776" spans="7:8">
      <c r="G776" s="118"/>
      <c r="H776" s="118"/>
    </row>
    <row r="777" spans="7:8">
      <c r="G777" s="118"/>
      <c r="H777" s="118"/>
    </row>
    <row r="778" spans="7:8">
      <c r="G778" s="118"/>
      <c r="H778" s="118"/>
    </row>
    <row r="779" spans="7:8">
      <c r="G779" s="118"/>
      <c r="H779" s="118"/>
    </row>
    <row r="780" spans="7:8">
      <c r="G780" s="118"/>
      <c r="H780" s="118"/>
    </row>
    <row r="781" spans="7:8">
      <c r="G781" s="118"/>
      <c r="H781" s="118"/>
    </row>
    <row r="782" spans="7:8">
      <c r="G782" s="118"/>
      <c r="H782" s="118"/>
    </row>
    <row r="783" spans="7:8">
      <c r="G783" s="118"/>
      <c r="H783" s="118"/>
    </row>
    <row r="784" spans="7:8">
      <c r="G784" s="118"/>
      <c r="H784" s="118"/>
    </row>
    <row r="785" spans="7:8">
      <c r="G785" s="118"/>
      <c r="H785" s="118"/>
    </row>
    <row r="786" spans="7:8">
      <c r="G786" s="118"/>
      <c r="H786" s="118"/>
    </row>
    <row r="787" spans="7:8">
      <c r="G787" s="118"/>
      <c r="H787" s="118"/>
    </row>
    <row r="788" spans="7:8">
      <c r="G788" s="118"/>
      <c r="H788" s="118"/>
    </row>
    <row r="789" spans="7:8">
      <c r="G789" s="118"/>
      <c r="H789" s="118"/>
    </row>
    <row r="790" spans="7:8">
      <c r="G790" s="118"/>
      <c r="H790" s="118"/>
    </row>
    <row r="791" spans="7:8">
      <c r="G791" s="118"/>
      <c r="H791" s="118"/>
    </row>
    <row r="792" spans="7:8">
      <c r="G792" s="118"/>
      <c r="H792" s="118"/>
    </row>
    <row r="793" spans="7:8">
      <c r="G793" s="118"/>
      <c r="H793" s="118"/>
    </row>
    <row r="794" spans="7:8">
      <c r="G794" s="118"/>
      <c r="H794" s="118"/>
    </row>
    <row r="795" spans="7:8">
      <c r="G795" s="118"/>
      <c r="H795" s="118"/>
    </row>
    <row r="796" spans="7:8">
      <c r="G796" s="118"/>
      <c r="H796" s="118"/>
    </row>
    <row r="797" spans="7:8">
      <c r="G797" s="118"/>
      <c r="H797" s="118"/>
    </row>
    <row r="798" spans="7:8">
      <c r="G798" s="118"/>
      <c r="H798" s="118"/>
    </row>
    <row r="799" spans="7:8">
      <c r="G799" s="118"/>
      <c r="H799" s="118"/>
    </row>
    <row r="800" spans="7:8">
      <c r="G800" s="118"/>
      <c r="H800" s="118"/>
    </row>
    <row r="801" spans="7:8">
      <c r="G801" s="118"/>
      <c r="H801" s="118"/>
    </row>
    <row r="802" spans="7:8">
      <c r="G802" s="118"/>
      <c r="H802" s="118"/>
    </row>
    <row r="803" spans="7:8">
      <c r="G803" s="118"/>
      <c r="H803" s="118"/>
    </row>
    <row r="804" spans="7:8">
      <c r="G804" s="118"/>
      <c r="H804" s="118"/>
    </row>
    <row r="805" spans="7:8">
      <c r="G805" s="118"/>
      <c r="H805" s="118"/>
    </row>
    <row r="806" spans="7:8">
      <c r="G806" s="118"/>
      <c r="H806" s="118"/>
    </row>
    <row r="807" spans="7:8">
      <c r="G807" s="118"/>
      <c r="H807" s="118"/>
    </row>
    <row r="808" spans="7:8">
      <c r="G808" s="118"/>
      <c r="H808" s="118"/>
    </row>
    <row r="809" spans="7:8">
      <c r="G809" s="118"/>
      <c r="H809" s="118"/>
    </row>
    <row r="810" spans="7:8">
      <c r="G810" s="118"/>
      <c r="H810" s="118"/>
    </row>
    <row r="811" spans="7:8">
      <c r="G811" s="118"/>
      <c r="H811" s="118"/>
    </row>
    <row r="812" spans="7:8">
      <c r="G812" s="118"/>
      <c r="H812" s="118"/>
    </row>
    <row r="813" spans="7:8">
      <c r="G813" s="118"/>
      <c r="H813" s="118"/>
    </row>
    <row r="814" spans="7:8">
      <c r="G814" s="118"/>
      <c r="H814" s="118"/>
    </row>
    <row r="815" spans="7:8">
      <c r="G815" s="118"/>
      <c r="H815" s="118"/>
    </row>
    <row r="816" spans="7:8">
      <c r="G816" s="118"/>
      <c r="H816" s="118"/>
    </row>
    <row r="817" spans="7:8">
      <c r="G817" s="118"/>
      <c r="H817" s="118"/>
    </row>
    <row r="818" spans="7:8">
      <c r="G818" s="118"/>
      <c r="H818" s="118"/>
    </row>
    <row r="819" spans="7:8">
      <c r="G819" s="118"/>
      <c r="H819" s="118"/>
    </row>
    <row r="820" spans="7:8">
      <c r="G820" s="118"/>
      <c r="H820" s="118"/>
    </row>
    <row r="821" spans="7:8">
      <c r="G821" s="118"/>
      <c r="H821" s="118"/>
    </row>
    <row r="822" spans="7:8">
      <c r="G822" s="118"/>
      <c r="H822" s="118"/>
    </row>
    <row r="823" spans="7:8">
      <c r="G823" s="118"/>
      <c r="H823" s="118"/>
    </row>
    <row r="824" spans="7:8">
      <c r="G824" s="118"/>
      <c r="H824" s="118"/>
    </row>
    <row r="825" spans="7:8">
      <c r="G825" s="118"/>
      <c r="H825" s="118"/>
    </row>
    <row r="826" spans="7:8">
      <c r="G826" s="118"/>
      <c r="H826" s="118"/>
    </row>
    <row r="827" spans="7:8">
      <c r="G827" s="118"/>
      <c r="H827" s="118"/>
    </row>
    <row r="828" spans="7:8">
      <c r="G828" s="118"/>
      <c r="H828" s="118"/>
    </row>
    <row r="829" spans="7:8">
      <c r="G829" s="118"/>
      <c r="H829" s="118"/>
    </row>
    <row r="830" spans="7:8">
      <c r="G830" s="118"/>
      <c r="H830" s="118"/>
    </row>
    <row r="831" spans="7:8">
      <c r="G831" s="118"/>
      <c r="H831" s="118"/>
    </row>
    <row r="832" spans="7:8">
      <c r="G832" s="118"/>
      <c r="H832" s="118"/>
    </row>
    <row r="833" spans="7:8">
      <c r="G833" s="118"/>
      <c r="H833" s="118"/>
    </row>
    <row r="834" spans="7:8">
      <c r="G834" s="118"/>
      <c r="H834" s="118"/>
    </row>
    <row r="835" spans="7:8">
      <c r="G835" s="118"/>
      <c r="H835" s="118"/>
    </row>
    <row r="836" spans="7:8">
      <c r="G836" s="118"/>
      <c r="H836" s="118"/>
    </row>
    <row r="837" spans="7:8">
      <c r="G837" s="118"/>
      <c r="H837" s="118"/>
    </row>
    <row r="838" spans="7:8">
      <c r="G838" s="118"/>
      <c r="H838" s="118"/>
    </row>
    <row r="839" spans="7:8">
      <c r="G839" s="118"/>
      <c r="H839" s="118"/>
    </row>
    <row r="840" spans="7:8">
      <c r="G840" s="118"/>
      <c r="H840" s="118"/>
    </row>
    <row r="841" spans="7:8">
      <c r="G841" s="118"/>
      <c r="H841" s="118"/>
    </row>
    <row r="842" spans="7:8">
      <c r="G842" s="118"/>
      <c r="H842" s="118"/>
    </row>
    <row r="843" spans="7:8">
      <c r="G843" s="118"/>
      <c r="H843" s="118"/>
    </row>
    <row r="844" spans="7:8">
      <c r="G844" s="118"/>
      <c r="H844" s="118"/>
    </row>
    <row r="845" spans="7:8">
      <c r="G845" s="118"/>
      <c r="H845" s="118"/>
    </row>
    <row r="846" spans="7:8">
      <c r="G846" s="118"/>
      <c r="H846" s="118"/>
    </row>
    <row r="847" spans="7:8">
      <c r="G847" s="118"/>
      <c r="H847" s="118"/>
    </row>
    <row r="848" spans="7:8">
      <c r="G848" s="118"/>
      <c r="H848" s="118"/>
    </row>
    <row r="849" spans="7:8">
      <c r="G849" s="118"/>
      <c r="H849" s="118"/>
    </row>
    <row r="850" spans="7:8">
      <c r="G850" s="118"/>
      <c r="H850" s="118"/>
    </row>
    <row r="851" spans="7:8">
      <c r="G851" s="118"/>
      <c r="H851" s="118"/>
    </row>
    <row r="852" spans="7:8">
      <c r="G852" s="118"/>
      <c r="H852" s="118"/>
    </row>
    <row r="853" spans="7:8">
      <c r="G853" s="118"/>
      <c r="H853" s="118"/>
    </row>
    <row r="854" spans="7:8">
      <c r="G854" s="118"/>
      <c r="H854" s="118"/>
    </row>
    <row r="855" spans="7:8">
      <c r="G855" s="118"/>
      <c r="H855" s="118"/>
    </row>
    <row r="856" spans="7:8">
      <c r="G856" s="118"/>
      <c r="H856" s="118"/>
    </row>
    <row r="857" spans="7:8">
      <c r="G857" s="118"/>
      <c r="H857" s="118"/>
    </row>
    <row r="858" spans="7:8">
      <c r="G858" s="118"/>
      <c r="H858" s="118"/>
    </row>
    <row r="859" spans="7:8">
      <c r="G859" s="118"/>
      <c r="H859" s="118"/>
    </row>
    <row r="860" spans="7:8">
      <c r="G860" s="118"/>
      <c r="H860" s="118"/>
    </row>
    <row r="861" spans="7:8">
      <c r="G861" s="118"/>
      <c r="H861" s="118"/>
    </row>
    <row r="862" spans="7:8">
      <c r="G862" s="118"/>
      <c r="H862" s="118"/>
    </row>
    <row r="863" spans="7:8">
      <c r="G863" s="118"/>
      <c r="H863" s="118"/>
    </row>
    <row r="864" spans="7:8">
      <c r="G864" s="118"/>
      <c r="H864" s="118"/>
    </row>
    <row r="865" spans="7:8">
      <c r="G865" s="118"/>
      <c r="H865" s="118"/>
    </row>
    <row r="866" spans="7:8">
      <c r="G866" s="118"/>
      <c r="H866" s="118"/>
    </row>
    <row r="867" spans="7:8">
      <c r="G867" s="118"/>
      <c r="H867" s="118"/>
    </row>
    <row r="868" spans="7:8">
      <c r="G868" s="118"/>
      <c r="H868" s="118"/>
    </row>
    <row r="869" spans="7:8">
      <c r="G869" s="118"/>
      <c r="H869" s="118"/>
    </row>
    <row r="870" spans="7:8">
      <c r="G870" s="118"/>
      <c r="H870" s="118"/>
    </row>
    <row r="871" spans="7:8">
      <c r="G871" s="118"/>
      <c r="H871" s="118"/>
    </row>
    <row r="872" spans="7:8">
      <c r="G872" s="118"/>
      <c r="H872" s="118"/>
    </row>
    <row r="873" spans="7:8">
      <c r="G873" s="118"/>
      <c r="H873" s="118"/>
    </row>
    <row r="874" spans="7:8">
      <c r="G874" s="118"/>
      <c r="H874" s="118"/>
    </row>
    <row r="875" spans="7:8">
      <c r="G875" s="118"/>
      <c r="H875" s="118"/>
    </row>
    <row r="876" spans="7:8">
      <c r="G876" s="118"/>
      <c r="H876" s="118"/>
    </row>
    <row r="877" spans="7:8">
      <c r="G877" s="118"/>
      <c r="H877" s="118"/>
    </row>
    <row r="878" spans="7:8">
      <c r="G878" s="118"/>
      <c r="H878" s="118"/>
    </row>
    <row r="879" spans="7:8">
      <c r="G879" s="118"/>
      <c r="H879" s="118"/>
    </row>
    <row r="880" spans="7:8">
      <c r="G880" s="118"/>
      <c r="H880" s="118"/>
    </row>
    <row r="881" spans="7:8">
      <c r="G881" s="118"/>
      <c r="H881" s="118"/>
    </row>
    <row r="882" spans="7:8">
      <c r="G882" s="118"/>
      <c r="H882" s="118"/>
    </row>
    <row r="883" spans="7:8">
      <c r="G883" s="118"/>
      <c r="H883" s="118"/>
    </row>
    <row r="884" spans="7:8">
      <c r="G884" s="118"/>
      <c r="H884" s="118"/>
    </row>
    <row r="885" spans="7:8">
      <c r="G885" s="118"/>
      <c r="H885" s="118"/>
    </row>
    <row r="886" spans="7:8">
      <c r="G886" s="118"/>
      <c r="H886" s="118"/>
    </row>
    <row r="887" spans="7:8">
      <c r="G887" s="118"/>
      <c r="H887" s="118"/>
    </row>
    <row r="888" spans="7:8">
      <c r="G888" s="118"/>
      <c r="H888" s="118"/>
    </row>
    <row r="889" spans="7:8">
      <c r="G889" s="118"/>
      <c r="H889" s="118"/>
    </row>
    <row r="890" spans="7:8">
      <c r="G890" s="118"/>
      <c r="H890" s="118"/>
    </row>
    <row r="891" spans="7:8">
      <c r="G891" s="118"/>
      <c r="H891" s="118"/>
    </row>
    <row r="892" spans="7:8">
      <c r="G892" s="118"/>
      <c r="H892" s="118"/>
    </row>
    <row r="893" spans="7:8">
      <c r="G893" s="118"/>
      <c r="H893" s="118"/>
    </row>
    <row r="894" spans="7:8">
      <c r="G894" s="118"/>
      <c r="H894" s="118"/>
    </row>
    <row r="895" spans="7:8">
      <c r="G895" s="118"/>
      <c r="H895" s="118"/>
    </row>
    <row r="896" spans="7:8">
      <c r="G896" s="118"/>
      <c r="H896" s="118"/>
    </row>
    <row r="897" spans="7:8">
      <c r="G897" s="118"/>
      <c r="H897" s="118"/>
    </row>
    <row r="898" spans="7:8">
      <c r="G898" s="118"/>
      <c r="H898" s="118"/>
    </row>
    <row r="899" spans="7:8">
      <c r="G899" s="118"/>
      <c r="H899" s="118"/>
    </row>
    <row r="900" spans="7:8">
      <c r="G900" s="118"/>
      <c r="H900" s="118"/>
    </row>
    <row r="901" spans="7:8">
      <c r="G901" s="118"/>
      <c r="H901" s="118"/>
    </row>
    <row r="902" spans="7:8">
      <c r="G902" s="118"/>
      <c r="H902" s="118"/>
    </row>
    <row r="903" spans="7:8">
      <c r="G903" s="118"/>
      <c r="H903" s="118"/>
    </row>
    <row r="904" spans="7:8">
      <c r="G904" s="118"/>
      <c r="H904" s="118"/>
    </row>
    <row r="905" spans="7:8">
      <c r="G905" s="118"/>
      <c r="H905" s="118"/>
    </row>
    <row r="906" spans="7:8">
      <c r="G906" s="118"/>
      <c r="H906" s="118"/>
    </row>
    <row r="907" spans="7:8">
      <c r="G907" s="118"/>
      <c r="H907" s="118"/>
    </row>
    <row r="908" spans="7:8">
      <c r="G908" s="118"/>
      <c r="H908" s="118"/>
    </row>
    <row r="909" spans="7:8">
      <c r="G909" s="118"/>
      <c r="H909" s="118"/>
    </row>
    <row r="910" spans="7:8">
      <c r="G910" s="118"/>
      <c r="H910" s="118"/>
    </row>
    <row r="911" spans="7:8">
      <c r="G911" s="118"/>
      <c r="H911" s="118"/>
    </row>
    <row r="912" spans="7:8">
      <c r="G912" s="118"/>
      <c r="H912" s="118"/>
    </row>
    <row r="913" spans="7:8">
      <c r="G913" s="118"/>
      <c r="H913" s="118"/>
    </row>
    <row r="914" spans="7:8">
      <c r="G914" s="118"/>
      <c r="H914" s="118"/>
    </row>
    <row r="915" spans="7:8">
      <c r="G915" s="118"/>
      <c r="H915" s="118"/>
    </row>
    <row r="916" spans="7:8">
      <c r="G916" s="118"/>
      <c r="H916" s="118"/>
    </row>
    <row r="917" spans="7:8">
      <c r="G917" s="118"/>
      <c r="H917" s="118"/>
    </row>
    <row r="918" spans="7:8">
      <c r="G918" s="118"/>
      <c r="H918" s="118"/>
    </row>
    <row r="919" spans="7:8">
      <c r="G919" s="118"/>
      <c r="H919" s="118"/>
    </row>
    <row r="920" spans="7:8">
      <c r="G920" s="118"/>
      <c r="H920" s="118"/>
    </row>
    <row r="921" spans="7:8">
      <c r="G921" s="118"/>
      <c r="H921" s="118"/>
    </row>
    <row r="922" spans="7:8">
      <c r="G922" s="118"/>
      <c r="H922" s="118"/>
    </row>
    <row r="923" spans="7:8">
      <c r="G923" s="118"/>
      <c r="H923" s="118"/>
    </row>
    <row r="924" spans="7:8">
      <c r="G924" s="118"/>
      <c r="H924" s="118"/>
    </row>
    <row r="925" spans="7:8">
      <c r="G925" s="118"/>
      <c r="H925" s="118"/>
    </row>
    <row r="926" spans="7:8">
      <c r="G926" s="118"/>
      <c r="H926" s="118"/>
    </row>
    <row r="927" spans="7:8">
      <c r="G927" s="118"/>
      <c r="H927" s="118"/>
    </row>
    <row r="928" spans="7:8">
      <c r="G928" s="118"/>
      <c r="H928" s="118"/>
    </row>
    <row r="929" spans="7:8">
      <c r="G929" s="118"/>
      <c r="H929" s="118"/>
    </row>
    <row r="930" spans="7:8">
      <c r="G930" s="118"/>
      <c r="H930" s="118"/>
    </row>
    <row r="931" spans="7:8">
      <c r="G931" s="118"/>
      <c r="H931" s="118"/>
    </row>
    <row r="932" spans="7:8">
      <c r="G932" s="118"/>
      <c r="H932" s="118"/>
    </row>
    <row r="933" spans="7:8">
      <c r="G933" s="118"/>
      <c r="H933" s="118"/>
    </row>
    <row r="934" spans="7:8">
      <c r="G934" s="118"/>
      <c r="H934" s="118"/>
    </row>
    <row r="935" spans="7:8">
      <c r="G935" s="118"/>
      <c r="H935" s="118"/>
    </row>
    <row r="936" spans="7:8">
      <c r="G936" s="118"/>
      <c r="H936" s="118"/>
    </row>
    <row r="937" spans="7:8">
      <c r="G937" s="118"/>
      <c r="H937" s="118"/>
    </row>
    <row r="938" spans="7:8">
      <c r="G938" s="118"/>
      <c r="H938" s="118"/>
    </row>
    <row r="939" spans="7:8">
      <c r="G939" s="118"/>
      <c r="H939" s="118"/>
    </row>
    <row r="940" spans="7:8">
      <c r="G940" s="118"/>
      <c r="H940" s="118"/>
    </row>
    <row r="941" spans="7:8">
      <c r="G941" s="118"/>
      <c r="H941" s="118"/>
    </row>
    <row r="942" spans="7:8">
      <c r="G942" s="118"/>
      <c r="H942" s="118"/>
    </row>
    <row r="943" spans="7:8">
      <c r="G943" s="118"/>
      <c r="H943" s="118"/>
    </row>
    <row r="944" spans="7:8">
      <c r="G944" s="118"/>
      <c r="H944" s="118"/>
    </row>
    <row r="945" spans="7:8">
      <c r="G945" s="118"/>
      <c r="H945" s="118"/>
    </row>
    <row r="946" spans="7:8">
      <c r="G946" s="118"/>
      <c r="H946" s="118"/>
    </row>
    <row r="947" spans="7:8">
      <c r="G947" s="118"/>
      <c r="H947" s="118"/>
    </row>
    <row r="948" spans="7:8">
      <c r="G948" s="118"/>
      <c r="H948" s="118"/>
    </row>
    <row r="949" spans="7:8">
      <c r="G949" s="118"/>
      <c r="H949" s="118"/>
    </row>
    <row r="950" spans="7:8">
      <c r="G950" s="118"/>
      <c r="H950" s="118"/>
    </row>
    <row r="951" spans="7:8">
      <c r="G951" s="118"/>
      <c r="H951" s="118"/>
    </row>
    <row r="952" spans="7:8">
      <c r="G952" s="118"/>
      <c r="H952" s="118"/>
    </row>
    <row r="953" spans="7:8">
      <c r="G953" s="118"/>
      <c r="H953" s="118"/>
    </row>
    <row r="954" spans="7:8">
      <c r="G954" s="118"/>
      <c r="H954" s="118"/>
    </row>
    <row r="955" spans="7:8">
      <c r="G955" s="118"/>
      <c r="H955" s="118"/>
    </row>
    <row r="956" spans="7:8">
      <c r="G956" s="118"/>
      <c r="H956" s="118"/>
    </row>
    <row r="957" spans="7:8">
      <c r="G957" s="118"/>
      <c r="H957" s="118"/>
    </row>
    <row r="958" spans="7:8">
      <c r="G958" s="118"/>
      <c r="H958" s="118"/>
    </row>
    <row r="959" spans="7:8">
      <c r="G959" s="118"/>
      <c r="H959" s="118"/>
    </row>
    <row r="960" spans="7:8">
      <c r="G960" s="118"/>
      <c r="H960" s="118"/>
    </row>
    <row r="961" spans="7:8">
      <c r="G961" s="118"/>
      <c r="H961" s="118"/>
    </row>
    <row r="962" spans="7:8">
      <c r="G962" s="118"/>
      <c r="H962" s="118"/>
    </row>
    <row r="963" spans="7:8">
      <c r="G963" s="118"/>
      <c r="H963" s="118"/>
    </row>
    <row r="964" spans="7:8">
      <c r="G964" s="118"/>
      <c r="H964" s="118"/>
    </row>
    <row r="965" spans="7:8">
      <c r="G965" s="118"/>
      <c r="H965" s="118"/>
    </row>
    <row r="966" spans="7:8">
      <c r="G966" s="118"/>
      <c r="H966" s="118"/>
    </row>
    <row r="967" spans="7:8">
      <c r="G967" s="118"/>
      <c r="H967" s="118"/>
    </row>
    <row r="968" spans="7:8">
      <c r="G968" s="118"/>
      <c r="H968" s="118"/>
    </row>
    <row r="969" spans="7:8">
      <c r="G969" s="118"/>
      <c r="H969" s="118"/>
    </row>
    <row r="970" spans="7:8">
      <c r="G970" s="118"/>
      <c r="H970" s="118"/>
    </row>
    <row r="971" spans="7:8">
      <c r="G971" s="118"/>
      <c r="H971" s="118"/>
    </row>
    <row r="972" spans="7:8">
      <c r="G972" s="118"/>
      <c r="H972" s="118"/>
    </row>
    <row r="973" spans="7:8">
      <c r="G973" s="118"/>
      <c r="H973" s="118"/>
    </row>
    <row r="974" spans="7:8">
      <c r="G974" s="118"/>
      <c r="H974" s="118"/>
    </row>
    <row r="975" spans="7:8">
      <c r="G975" s="118"/>
      <c r="H975" s="118"/>
    </row>
    <row r="976" spans="7:8">
      <c r="G976" s="118"/>
      <c r="H976" s="118"/>
    </row>
    <row r="977" spans="7:8">
      <c r="G977" s="118"/>
      <c r="H977" s="118"/>
    </row>
    <row r="978" spans="7:8">
      <c r="G978" s="118"/>
      <c r="H978" s="118"/>
    </row>
    <row r="979" spans="7:8">
      <c r="G979" s="118"/>
      <c r="H979" s="118"/>
    </row>
    <row r="980" spans="7:8">
      <c r="G980" s="118"/>
      <c r="H980" s="118"/>
    </row>
    <row r="981" spans="7:8">
      <c r="G981" s="118"/>
      <c r="H981" s="118"/>
    </row>
    <row r="982" spans="7:8">
      <c r="G982" s="118"/>
      <c r="H982" s="118"/>
    </row>
    <row r="983" spans="7:8">
      <c r="G983" s="118"/>
      <c r="H983" s="118"/>
    </row>
    <row r="984" spans="7:8">
      <c r="G984" s="118"/>
      <c r="H984" s="118"/>
    </row>
    <row r="985" spans="7:8">
      <c r="G985" s="118"/>
      <c r="H985" s="118"/>
    </row>
    <row r="986" spans="7:8">
      <c r="G986" s="118"/>
      <c r="H986" s="118"/>
    </row>
    <row r="987" spans="7:8">
      <c r="G987" s="118"/>
      <c r="H987" s="118"/>
    </row>
    <row r="988" spans="7:8">
      <c r="G988" s="118"/>
      <c r="H988" s="118"/>
    </row>
    <row r="989" spans="7:8">
      <c r="G989" s="118"/>
      <c r="H989" s="118"/>
    </row>
    <row r="990" spans="7:8">
      <c r="G990" s="118"/>
      <c r="H990" s="118"/>
    </row>
    <row r="991" spans="7:8">
      <c r="G991" s="118"/>
      <c r="H991" s="118"/>
    </row>
    <row r="992" spans="7:8">
      <c r="G992" s="118"/>
      <c r="H992" s="118"/>
    </row>
    <row r="993" spans="7:8">
      <c r="G993" s="118"/>
      <c r="H993" s="118"/>
    </row>
    <row r="994" spans="7:8">
      <c r="G994" s="118"/>
      <c r="H994" s="118"/>
    </row>
    <row r="995" spans="7:8">
      <c r="G995" s="118"/>
      <c r="H995" s="118"/>
    </row>
    <row r="996" spans="7:8">
      <c r="G996" s="118"/>
      <c r="H996" s="118"/>
    </row>
    <row r="997" spans="7:8">
      <c r="G997" s="118"/>
      <c r="H997" s="118"/>
    </row>
    <row r="998" spans="7:8">
      <c r="G998" s="118"/>
      <c r="H998" s="118"/>
    </row>
    <row r="999" spans="7:8">
      <c r="G999" s="118"/>
      <c r="H999" s="118"/>
    </row>
    <row r="1000" spans="7:8">
      <c r="G1000" s="118"/>
      <c r="H1000" s="118"/>
    </row>
    <row r="1001" spans="7:8">
      <c r="G1001" s="118"/>
      <c r="H1001" s="118"/>
    </row>
    <row r="1002" spans="7:8">
      <c r="G1002" s="118"/>
      <c r="H1002" s="118"/>
    </row>
    <row r="1003" spans="7:8">
      <c r="G1003" s="118"/>
      <c r="H1003" s="118"/>
    </row>
    <row r="1004" spans="7:8">
      <c r="G1004" s="118"/>
      <c r="H1004" s="118"/>
    </row>
    <row r="1005" spans="7:8">
      <c r="G1005" s="118"/>
      <c r="H1005" s="118"/>
    </row>
    <row r="1006" spans="7:8">
      <c r="G1006" s="118"/>
      <c r="H1006" s="118"/>
    </row>
    <row r="1007" spans="7:8">
      <c r="G1007" s="118"/>
      <c r="H1007" s="118"/>
    </row>
    <row r="1008" spans="7:8">
      <c r="G1008" s="118"/>
      <c r="H1008" s="118"/>
    </row>
    <row r="1009" spans="7:8">
      <c r="G1009" s="118"/>
      <c r="H1009" s="118"/>
    </row>
    <row r="1010" spans="7:8">
      <c r="G1010" s="118"/>
      <c r="H1010" s="118"/>
    </row>
    <row r="1011" spans="7:8">
      <c r="G1011" s="118"/>
      <c r="H1011" s="118"/>
    </row>
    <row r="1012" spans="7:8">
      <c r="G1012" s="118"/>
      <c r="H1012" s="118"/>
    </row>
    <row r="1013" spans="7:8">
      <c r="G1013" s="118"/>
      <c r="H1013" s="118"/>
    </row>
    <row r="1014" spans="7:8">
      <c r="G1014" s="118"/>
      <c r="H1014" s="118"/>
    </row>
    <row r="1015" spans="7:8">
      <c r="G1015" s="118"/>
      <c r="H1015" s="118"/>
    </row>
    <row r="1016" spans="7:8">
      <c r="G1016" s="118"/>
      <c r="H1016" s="118"/>
    </row>
    <row r="1017" spans="7:8">
      <c r="G1017" s="118"/>
      <c r="H1017" s="118"/>
    </row>
    <row r="1018" spans="7:8">
      <c r="G1018" s="118"/>
      <c r="H1018" s="118"/>
    </row>
    <row r="1019" spans="7:8">
      <c r="G1019" s="118"/>
      <c r="H1019" s="118"/>
    </row>
    <row r="1020" spans="7:8">
      <c r="G1020" s="118"/>
      <c r="H1020" s="118"/>
    </row>
    <row r="1021" spans="7:8">
      <c r="G1021" s="118"/>
      <c r="H1021" s="118"/>
    </row>
    <row r="1022" spans="7:8">
      <c r="G1022" s="118"/>
      <c r="H1022" s="118"/>
    </row>
    <row r="1023" spans="7:8">
      <c r="G1023" s="118"/>
      <c r="H1023" s="118"/>
    </row>
    <row r="1024" spans="7:8">
      <c r="G1024" s="118"/>
      <c r="H1024" s="118"/>
    </row>
    <row r="1025" spans="7:8">
      <c r="G1025" s="118"/>
      <c r="H1025" s="118"/>
    </row>
    <row r="1026" spans="7:8">
      <c r="G1026" s="118"/>
      <c r="H1026" s="118"/>
    </row>
    <row r="1027" spans="7:8">
      <c r="G1027" s="118"/>
      <c r="H1027" s="118"/>
    </row>
    <row r="1028" spans="7:8">
      <c r="G1028" s="118"/>
      <c r="H1028" s="118"/>
    </row>
    <row r="1029" spans="7:8">
      <c r="G1029" s="118"/>
      <c r="H1029" s="118"/>
    </row>
    <row r="1030" spans="7:8">
      <c r="G1030" s="118"/>
      <c r="H1030" s="118"/>
    </row>
    <row r="1031" spans="7:8">
      <c r="G1031" s="118"/>
      <c r="H1031" s="118"/>
    </row>
    <row r="1032" spans="7:8">
      <c r="G1032" s="118"/>
      <c r="H1032" s="118"/>
    </row>
    <row r="1033" spans="7:8">
      <c r="G1033" s="118"/>
      <c r="H1033" s="118"/>
    </row>
    <row r="1034" spans="7:8">
      <c r="G1034" s="118"/>
      <c r="H1034" s="118"/>
    </row>
    <row r="1035" spans="7:8">
      <c r="G1035" s="118"/>
      <c r="H1035" s="118"/>
    </row>
    <row r="1036" spans="7:8">
      <c r="G1036" s="118"/>
      <c r="H1036" s="118"/>
    </row>
    <row r="1037" spans="7:8">
      <c r="G1037" s="118"/>
      <c r="H1037" s="118"/>
    </row>
    <row r="1038" spans="7:8">
      <c r="G1038" s="118"/>
      <c r="H1038" s="118"/>
    </row>
    <row r="1039" spans="7:8">
      <c r="G1039" s="118"/>
      <c r="H1039" s="118"/>
    </row>
    <row r="1040" spans="7:8">
      <c r="G1040" s="118"/>
      <c r="H1040" s="118"/>
    </row>
    <row r="1041" spans="7:8">
      <c r="G1041" s="118"/>
      <c r="H1041" s="118"/>
    </row>
    <row r="1042" spans="7:8">
      <c r="G1042" s="118"/>
      <c r="H1042" s="118"/>
    </row>
    <row r="1043" spans="7:8">
      <c r="G1043" s="118"/>
      <c r="H1043" s="118"/>
    </row>
    <row r="1044" spans="7:8">
      <c r="G1044" s="118"/>
      <c r="H1044" s="118"/>
    </row>
    <row r="1045" spans="7:8">
      <c r="G1045" s="118"/>
      <c r="H1045" s="118"/>
    </row>
    <row r="1046" spans="7:8">
      <c r="G1046" s="118"/>
      <c r="H1046" s="118"/>
    </row>
    <row r="1047" spans="7:8">
      <c r="G1047" s="118"/>
      <c r="H1047" s="118"/>
    </row>
    <row r="1048" spans="7:8">
      <c r="G1048" s="118"/>
      <c r="H1048" s="118"/>
    </row>
    <row r="1049" spans="7:8">
      <c r="G1049" s="118"/>
      <c r="H1049" s="118"/>
    </row>
    <row r="1050" spans="7:8">
      <c r="G1050" s="118"/>
      <c r="H1050" s="118"/>
    </row>
    <row r="1051" spans="7:8">
      <c r="G1051" s="118"/>
      <c r="H1051" s="118"/>
    </row>
    <row r="1052" spans="7:8">
      <c r="G1052" s="118"/>
      <c r="H1052" s="118"/>
    </row>
    <row r="1053" spans="7:8">
      <c r="G1053" s="118"/>
      <c r="H1053" s="118"/>
    </row>
    <row r="1054" spans="7:8">
      <c r="G1054" s="118"/>
      <c r="H1054" s="118"/>
    </row>
    <row r="1055" spans="7:8">
      <c r="G1055" s="118"/>
      <c r="H1055" s="118"/>
    </row>
    <row r="1056" spans="7:8">
      <c r="G1056" s="118"/>
      <c r="H1056" s="118"/>
    </row>
    <row r="1057" spans="7:8">
      <c r="G1057" s="118"/>
      <c r="H1057" s="118"/>
    </row>
    <row r="1058" spans="7:8">
      <c r="G1058" s="118"/>
      <c r="H1058" s="118"/>
    </row>
    <row r="1059" spans="7:8">
      <c r="G1059" s="118"/>
      <c r="H1059" s="118"/>
    </row>
    <row r="1060" spans="7:8">
      <c r="G1060" s="118"/>
      <c r="H1060" s="118"/>
    </row>
    <row r="1061" spans="7:8">
      <c r="G1061" s="118"/>
      <c r="H1061" s="118"/>
    </row>
    <row r="1062" spans="7:8">
      <c r="G1062" s="118"/>
      <c r="H1062" s="118"/>
    </row>
    <row r="1063" spans="7:8">
      <c r="G1063" s="118"/>
      <c r="H1063" s="118"/>
    </row>
    <row r="1064" spans="7:8">
      <c r="G1064" s="118"/>
      <c r="H1064" s="118"/>
    </row>
    <row r="1065" spans="7:8">
      <c r="G1065" s="118"/>
      <c r="H1065" s="118"/>
    </row>
    <row r="1066" spans="7:8">
      <c r="G1066" s="118"/>
      <c r="H1066" s="118"/>
    </row>
    <row r="1067" spans="7:8">
      <c r="G1067" s="118"/>
      <c r="H1067" s="118"/>
    </row>
    <row r="1068" spans="7:8">
      <c r="G1068" s="118"/>
      <c r="H1068" s="118"/>
    </row>
    <row r="1069" spans="7:8">
      <c r="G1069" s="118"/>
      <c r="H1069" s="118"/>
    </row>
    <row r="1070" spans="7:8">
      <c r="G1070" s="118"/>
      <c r="H1070" s="118"/>
    </row>
    <row r="1071" spans="7:8">
      <c r="G1071" s="118"/>
      <c r="H1071" s="118"/>
    </row>
    <row r="1072" spans="7:8">
      <c r="G1072" s="118"/>
      <c r="H1072" s="118"/>
    </row>
    <row r="1073" spans="7:8">
      <c r="G1073" s="118"/>
      <c r="H1073" s="118"/>
    </row>
    <row r="1074" spans="7:8">
      <c r="G1074" s="118"/>
      <c r="H1074" s="118"/>
    </row>
    <row r="1075" spans="7:8">
      <c r="G1075" s="118"/>
      <c r="H1075" s="118"/>
    </row>
    <row r="1076" spans="7:8">
      <c r="G1076" s="118"/>
      <c r="H1076" s="118"/>
    </row>
    <row r="1077" spans="7:8">
      <c r="G1077" s="118"/>
      <c r="H1077" s="118"/>
    </row>
    <row r="1078" spans="7:8">
      <c r="G1078" s="118"/>
      <c r="H1078" s="118"/>
    </row>
    <row r="1079" spans="7:8">
      <c r="G1079" s="118"/>
      <c r="H1079" s="118"/>
    </row>
    <row r="1080" spans="7:8">
      <c r="G1080" s="118"/>
      <c r="H1080" s="118"/>
    </row>
    <row r="1081" spans="7:8">
      <c r="G1081" s="118"/>
      <c r="H1081" s="118"/>
    </row>
    <row r="1082" spans="7:8">
      <c r="G1082" s="118"/>
      <c r="H1082" s="118"/>
    </row>
    <row r="1083" spans="7:8">
      <c r="G1083" s="118"/>
      <c r="H1083" s="118"/>
    </row>
    <row r="1084" spans="7:8">
      <c r="G1084" s="118"/>
      <c r="H1084" s="118"/>
    </row>
    <row r="1085" spans="7:8">
      <c r="G1085" s="118"/>
      <c r="H1085" s="118"/>
    </row>
    <row r="1086" spans="7:8">
      <c r="G1086" s="118"/>
      <c r="H1086" s="118"/>
    </row>
    <row r="1087" spans="7:8">
      <c r="G1087" s="118"/>
      <c r="H1087" s="118"/>
    </row>
    <row r="1088" spans="7:8">
      <c r="G1088" s="118"/>
      <c r="H1088" s="118"/>
    </row>
    <row r="1089" spans="7:8">
      <c r="G1089" s="118"/>
      <c r="H1089" s="118"/>
    </row>
    <row r="1090" spans="7:8">
      <c r="G1090" s="118"/>
      <c r="H1090" s="118"/>
    </row>
    <row r="1091" spans="7:8">
      <c r="G1091" s="118"/>
      <c r="H1091" s="118"/>
    </row>
    <row r="1092" spans="7:8">
      <c r="G1092" s="118"/>
      <c r="H1092" s="118"/>
    </row>
    <row r="1093" spans="7:8">
      <c r="G1093" s="118"/>
      <c r="H1093" s="118"/>
    </row>
    <row r="1094" spans="7:8">
      <c r="G1094" s="118"/>
      <c r="H1094" s="118"/>
    </row>
    <row r="1095" spans="7:8">
      <c r="G1095" s="118"/>
      <c r="H1095" s="118"/>
    </row>
    <row r="1096" spans="7:8">
      <c r="G1096" s="118"/>
      <c r="H1096" s="118"/>
    </row>
    <row r="1097" spans="7:8">
      <c r="G1097" s="118"/>
      <c r="H1097" s="118"/>
    </row>
    <row r="1098" spans="7:8">
      <c r="G1098" s="118"/>
      <c r="H1098" s="118"/>
    </row>
    <row r="1099" spans="7:8">
      <c r="G1099" s="118"/>
      <c r="H1099" s="118"/>
    </row>
    <row r="1100" spans="7:8">
      <c r="G1100" s="118"/>
      <c r="H1100" s="118"/>
    </row>
    <row r="1101" spans="7:8">
      <c r="G1101" s="118"/>
      <c r="H1101" s="118"/>
    </row>
    <row r="1102" spans="7:8">
      <c r="G1102" s="118"/>
      <c r="H1102" s="118"/>
    </row>
    <row r="1103" spans="7:8">
      <c r="G1103" s="118"/>
      <c r="H1103" s="118"/>
    </row>
    <row r="1104" spans="7:8">
      <c r="G1104" s="118"/>
      <c r="H1104" s="118"/>
    </row>
    <row r="1105" spans="7:8">
      <c r="G1105" s="118"/>
      <c r="H1105" s="118"/>
    </row>
    <row r="1106" spans="7:8">
      <c r="G1106" s="118"/>
      <c r="H1106" s="118"/>
    </row>
    <row r="1107" spans="7:8">
      <c r="G1107" s="118"/>
      <c r="H1107" s="118"/>
    </row>
    <row r="1108" spans="7:8">
      <c r="G1108" s="118"/>
      <c r="H1108" s="118"/>
    </row>
    <row r="1109" spans="7:8">
      <c r="G1109" s="118"/>
      <c r="H1109" s="118"/>
    </row>
    <row r="1110" spans="7:8">
      <c r="G1110" s="118"/>
      <c r="H1110" s="118"/>
    </row>
    <row r="1111" spans="7:8">
      <c r="G1111" s="118"/>
      <c r="H1111" s="118"/>
    </row>
    <row r="1112" spans="7:8">
      <c r="G1112" s="118"/>
      <c r="H1112" s="118"/>
    </row>
    <row r="1113" spans="7:8">
      <c r="G1113" s="118"/>
      <c r="H1113" s="118"/>
    </row>
    <row r="1114" spans="7:8">
      <c r="G1114" s="118"/>
      <c r="H1114" s="118"/>
    </row>
    <row r="1115" spans="7:8">
      <c r="G1115" s="118"/>
      <c r="H1115" s="118"/>
    </row>
    <row r="1116" spans="7:8">
      <c r="G1116" s="118"/>
      <c r="H1116" s="118"/>
    </row>
    <row r="1117" spans="7:8">
      <c r="G1117" s="118"/>
      <c r="H1117" s="118"/>
    </row>
    <row r="1118" spans="7:8">
      <c r="G1118" s="118"/>
      <c r="H1118" s="118"/>
    </row>
    <row r="1119" spans="7:8">
      <c r="G1119" s="118"/>
      <c r="H1119" s="118"/>
    </row>
    <row r="1120" spans="7:8">
      <c r="G1120" s="118"/>
      <c r="H1120" s="118"/>
    </row>
    <row r="1121" spans="7:8">
      <c r="G1121" s="118"/>
      <c r="H1121" s="118"/>
    </row>
    <row r="1122" spans="7:8">
      <c r="G1122" s="118"/>
      <c r="H1122" s="118"/>
    </row>
    <row r="1123" spans="7:8">
      <c r="G1123" s="118"/>
      <c r="H1123" s="118"/>
    </row>
    <row r="1124" spans="7:8">
      <c r="G1124" s="118"/>
      <c r="H1124" s="118"/>
    </row>
    <row r="1125" spans="7:8">
      <c r="G1125" s="118"/>
      <c r="H1125" s="118"/>
    </row>
    <row r="1126" spans="7:8">
      <c r="G1126" s="118"/>
      <c r="H1126" s="118"/>
    </row>
    <row r="1127" spans="7:8">
      <c r="G1127" s="118"/>
      <c r="H1127" s="118"/>
    </row>
    <row r="1128" spans="7:8">
      <c r="G1128" s="118"/>
      <c r="H1128" s="118"/>
    </row>
  </sheetData>
  <phoneticPr fontId="25" type="noConversion"/>
  <pageMargins left="0.35433070866141736" right="0.35433070866141736" top="0.43307086614173229" bottom="0.51181102362204722" header="0.39370078740157483" footer="0.23622047244094491"/>
  <pageSetup paperSize="9" orientation="portrait" r:id="rId1"/>
  <headerFooter alignWithMargins="0">
    <oddFooter>&amp;L&amp;9Public Library Statistics 2011/12&amp;C&amp;9&amp;P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248"/>
  <sheetViews>
    <sheetView zoomScaleNormal="100" workbookViewId="0">
      <pane ySplit="3" topLeftCell="A13" activePane="bottomLeft" state="frozen"/>
      <selection activeCell="B24" sqref="B24"/>
      <selection pane="bottomLeft" activeCell="F8" sqref="F8"/>
    </sheetView>
  </sheetViews>
  <sheetFormatPr defaultRowHeight="12.75" customHeight="1"/>
  <cols>
    <col min="1" max="1" width="22.42578125" style="22" customWidth="1"/>
    <col min="2" max="2" width="19.85546875" style="22" customWidth="1"/>
    <col min="3" max="3" width="20" style="22" customWidth="1"/>
    <col min="4" max="4" width="18.7109375" style="32" customWidth="1"/>
    <col min="5" max="5" width="12.7109375" style="26" bestFit="1" customWidth="1"/>
    <col min="6" max="6" width="9.140625" style="22"/>
    <col min="7" max="7" width="23" style="22" bestFit="1" customWidth="1"/>
    <col min="8" max="8" width="14.140625" style="22" bestFit="1" customWidth="1"/>
    <col min="9" max="9" width="18.42578125" style="22" bestFit="1" customWidth="1"/>
    <col min="10" max="10" width="11.140625" style="22" bestFit="1" customWidth="1"/>
    <col min="11" max="16384" width="9.140625" style="22"/>
  </cols>
  <sheetData>
    <row r="1" spans="1:10" ht="14.25" customHeight="1">
      <c r="A1" s="39" t="s">
        <v>615</v>
      </c>
      <c r="E1" s="260"/>
      <c r="G1"/>
      <c r="H1"/>
      <c r="I1"/>
      <c r="J1"/>
    </row>
    <row r="2" spans="1:10" ht="12.75" customHeight="1">
      <c r="G2"/>
      <c r="H2"/>
      <c r="I2"/>
      <c r="J2"/>
    </row>
    <row r="3" spans="1:10" s="279" customFormat="1" ht="13.5" customHeight="1">
      <c r="A3" s="5"/>
      <c r="B3" s="115" t="s">
        <v>61</v>
      </c>
      <c r="C3" s="115" t="s">
        <v>62</v>
      </c>
      <c r="D3" s="453" t="s">
        <v>63</v>
      </c>
      <c r="G3" s="10"/>
      <c r="H3" s="10"/>
      <c r="I3" s="10"/>
      <c r="J3" s="10"/>
    </row>
    <row r="4" spans="1:10" ht="13.5" customHeight="1">
      <c r="A4" s="4" t="s">
        <v>572</v>
      </c>
      <c r="B4" s="190">
        <v>66959</v>
      </c>
      <c r="C4" s="190">
        <v>9810</v>
      </c>
      <c r="D4" s="190">
        <v>76769</v>
      </c>
      <c r="E4" s="259"/>
    </row>
    <row r="5" spans="1:10" ht="13.5" customHeight="1">
      <c r="A5" s="4" t="s">
        <v>333</v>
      </c>
      <c r="B5" s="190">
        <v>80959</v>
      </c>
      <c r="C5" s="190">
        <v>3530</v>
      </c>
      <c r="D5" s="190">
        <v>84489</v>
      </c>
      <c r="E5" s="259"/>
    </row>
    <row r="6" spans="1:10" ht="13.5" customHeight="1">
      <c r="A6" s="4" t="s">
        <v>423</v>
      </c>
      <c r="B6" s="190">
        <v>93625</v>
      </c>
      <c r="C6" s="190">
        <v>1810</v>
      </c>
      <c r="D6" s="190">
        <v>95435</v>
      </c>
      <c r="E6" s="259"/>
    </row>
    <row r="7" spans="1:10" ht="13.5" customHeight="1">
      <c r="A7" s="4" t="s">
        <v>424</v>
      </c>
      <c r="B7" s="190">
        <v>106192</v>
      </c>
      <c r="C7" s="190">
        <v>11421</v>
      </c>
      <c r="D7" s="190">
        <v>117613</v>
      </c>
      <c r="E7" s="259"/>
    </row>
    <row r="8" spans="1:10" ht="13.5" customHeight="1">
      <c r="A8" s="4" t="s">
        <v>487</v>
      </c>
      <c r="B8" s="190">
        <v>13306</v>
      </c>
      <c r="C8" s="4">
        <v>173</v>
      </c>
      <c r="D8" s="190">
        <v>13479</v>
      </c>
      <c r="E8" s="259"/>
    </row>
    <row r="9" spans="1:10" ht="13.5" customHeight="1">
      <c r="A9" s="4" t="s">
        <v>426</v>
      </c>
      <c r="B9" s="190">
        <v>181039</v>
      </c>
      <c r="C9" s="190">
        <v>22197</v>
      </c>
      <c r="D9" s="190">
        <v>203236</v>
      </c>
      <c r="E9" s="259"/>
    </row>
    <row r="10" spans="1:10" ht="13.5" customHeight="1">
      <c r="A10" s="4" t="s">
        <v>488</v>
      </c>
      <c r="B10" s="190">
        <v>95891</v>
      </c>
      <c r="C10" s="190">
        <v>4263</v>
      </c>
      <c r="D10" s="190">
        <v>100154</v>
      </c>
      <c r="E10" s="259"/>
    </row>
    <row r="11" spans="1:10" ht="13.5" customHeight="1">
      <c r="A11" s="4" t="s">
        <v>489</v>
      </c>
      <c r="B11" s="190">
        <v>62941</v>
      </c>
      <c r="C11" s="190">
        <v>4821</v>
      </c>
      <c r="D11" s="190">
        <v>67762</v>
      </c>
      <c r="E11" s="259"/>
    </row>
    <row r="12" spans="1:10" ht="13.5" customHeight="1">
      <c r="A12" s="4" t="s">
        <v>492</v>
      </c>
      <c r="B12" s="190">
        <v>36607</v>
      </c>
      <c r="C12" s="4">
        <v>664</v>
      </c>
      <c r="D12" s="190">
        <v>37271</v>
      </c>
      <c r="E12" s="259"/>
    </row>
    <row r="13" spans="1:10" ht="13.5" customHeight="1">
      <c r="A13" s="4" t="s">
        <v>429</v>
      </c>
      <c r="B13" s="190">
        <v>332936</v>
      </c>
      <c r="C13" s="190">
        <v>14477</v>
      </c>
      <c r="D13" s="190">
        <v>347413</v>
      </c>
      <c r="E13" s="259"/>
    </row>
    <row r="14" spans="1:10" ht="13.5" customHeight="1">
      <c r="A14" s="4" t="s">
        <v>493</v>
      </c>
      <c r="B14" s="190">
        <v>21594</v>
      </c>
      <c r="C14" s="4">
        <v>279</v>
      </c>
      <c r="D14" s="190">
        <v>21873</v>
      </c>
      <c r="E14" s="259"/>
    </row>
    <row r="15" spans="1:10" ht="13.5" customHeight="1">
      <c r="A15" s="4" t="s">
        <v>431</v>
      </c>
      <c r="B15" s="190">
        <v>118141</v>
      </c>
      <c r="C15" s="190">
        <v>12590</v>
      </c>
      <c r="D15" s="190">
        <v>130731</v>
      </c>
      <c r="E15" s="259"/>
    </row>
    <row r="16" spans="1:10" ht="13.5" customHeight="1">
      <c r="A16" s="4" t="s">
        <v>184</v>
      </c>
      <c r="B16" s="190">
        <v>77538</v>
      </c>
      <c r="C16" s="190">
        <v>4094</v>
      </c>
      <c r="D16" s="190">
        <v>81632</v>
      </c>
      <c r="E16" s="259"/>
    </row>
    <row r="17" spans="1:5" ht="13.5" customHeight="1">
      <c r="A17" s="4" t="s">
        <v>498</v>
      </c>
      <c r="B17" s="190">
        <v>16972</v>
      </c>
      <c r="C17" s="4">
        <v>320</v>
      </c>
      <c r="D17" s="190">
        <v>17292</v>
      </c>
      <c r="E17" s="259"/>
    </row>
    <row r="18" spans="1:5" ht="13.5" customHeight="1">
      <c r="A18" s="4" t="s">
        <v>500</v>
      </c>
      <c r="B18" s="190">
        <v>45566</v>
      </c>
      <c r="C18" s="190">
        <v>2838</v>
      </c>
      <c r="D18" s="190">
        <v>48404</v>
      </c>
      <c r="E18" s="259"/>
    </row>
    <row r="19" spans="1:5" ht="13.5" customHeight="1">
      <c r="A19" s="4" t="s">
        <v>434</v>
      </c>
      <c r="B19" s="190">
        <v>74310</v>
      </c>
      <c r="C19" s="190">
        <v>16410</v>
      </c>
      <c r="D19" s="190">
        <v>90720</v>
      </c>
      <c r="E19" s="259"/>
    </row>
    <row r="20" spans="1:5" ht="13.5" customHeight="1">
      <c r="A20" s="4" t="s">
        <v>435</v>
      </c>
      <c r="B20" s="190">
        <v>82238</v>
      </c>
      <c r="C20" s="190">
        <v>8398</v>
      </c>
      <c r="D20" s="190">
        <v>90636</v>
      </c>
      <c r="E20" s="259"/>
    </row>
    <row r="21" spans="1:5" ht="13.5" customHeight="1">
      <c r="A21" s="4" t="s">
        <v>436</v>
      </c>
      <c r="B21" s="190">
        <v>191390</v>
      </c>
      <c r="C21" s="190">
        <v>25389</v>
      </c>
      <c r="D21" s="190">
        <v>216779</v>
      </c>
      <c r="E21" s="259"/>
    </row>
    <row r="22" spans="1:5" ht="13.5" customHeight="1">
      <c r="A22" s="4" t="s">
        <v>208</v>
      </c>
      <c r="B22" s="190">
        <v>123998</v>
      </c>
      <c r="C22" s="190">
        <v>5928</v>
      </c>
      <c r="D22" s="190">
        <v>129926</v>
      </c>
      <c r="E22" s="259"/>
    </row>
    <row r="23" spans="1:5" ht="13.5" customHeight="1">
      <c r="A23" s="4" t="s">
        <v>437</v>
      </c>
      <c r="B23" s="190">
        <v>135800</v>
      </c>
      <c r="C23" s="190">
        <v>11699</v>
      </c>
      <c r="D23" s="190">
        <v>147499</v>
      </c>
      <c r="E23" s="259"/>
    </row>
    <row r="24" spans="1:5" ht="13.5" customHeight="1">
      <c r="A24" s="4" t="s">
        <v>334</v>
      </c>
      <c r="B24" s="190">
        <v>44210</v>
      </c>
      <c r="C24" s="190">
        <v>2781</v>
      </c>
      <c r="D24" s="190">
        <v>46991</v>
      </c>
      <c r="E24" s="259"/>
    </row>
    <row r="25" spans="1:5" ht="13.5" customHeight="1">
      <c r="A25" s="4" t="s">
        <v>335</v>
      </c>
      <c r="B25" s="190">
        <v>137719</v>
      </c>
      <c r="C25" s="190">
        <v>2227</v>
      </c>
      <c r="D25" s="190">
        <v>139946</v>
      </c>
      <c r="E25" s="259"/>
    </row>
    <row r="26" spans="1:5" ht="13.5" customHeight="1">
      <c r="A26" s="4" t="s">
        <v>209</v>
      </c>
      <c r="B26" s="190">
        <v>173150</v>
      </c>
      <c r="C26" s="190">
        <v>24058</v>
      </c>
      <c r="D26" s="190">
        <v>197208</v>
      </c>
      <c r="E26" s="259"/>
    </row>
    <row r="27" spans="1:5" ht="13.5" customHeight="1">
      <c r="A27" s="4" t="s">
        <v>439</v>
      </c>
      <c r="B27" s="190">
        <v>95770</v>
      </c>
      <c r="C27" s="190">
        <v>6732</v>
      </c>
      <c r="D27" s="190">
        <v>102502</v>
      </c>
      <c r="E27" s="259"/>
    </row>
    <row r="28" spans="1:5" ht="13.5" customHeight="1">
      <c r="A28" s="4" t="s">
        <v>336</v>
      </c>
      <c r="B28" s="190">
        <v>158721</v>
      </c>
      <c r="C28" s="190">
        <v>6320</v>
      </c>
      <c r="D28" s="190">
        <v>165041</v>
      </c>
      <c r="E28" s="259"/>
    </row>
    <row r="29" spans="1:5" ht="13.5" customHeight="1">
      <c r="A29" s="4" t="s">
        <v>506</v>
      </c>
      <c r="B29" s="190">
        <v>25040</v>
      </c>
      <c r="C29" s="190">
        <v>1420</v>
      </c>
      <c r="D29" s="190">
        <v>26460</v>
      </c>
      <c r="E29" s="259"/>
    </row>
    <row r="30" spans="1:5" ht="13.5" customHeight="1">
      <c r="A30" s="4" t="s">
        <v>507</v>
      </c>
      <c r="B30" s="190">
        <v>85553</v>
      </c>
      <c r="C30" s="190">
        <v>4697</v>
      </c>
      <c r="D30" s="190">
        <v>90250</v>
      </c>
      <c r="E30" s="259"/>
    </row>
    <row r="31" spans="1:5" ht="13.5" customHeight="1">
      <c r="A31" s="4" t="s">
        <v>520</v>
      </c>
      <c r="B31" s="190">
        <v>95483</v>
      </c>
      <c r="C31" s="190">
        <v>1724</v>
      </c>
      <c r="D31" s="190">
        <v>97207</v>
      </c>
      <c r="E31" s="259"/>
    </row>
    <row r="32" spans="1:5" ht="13.5" customHeight="1">
      <c r="A32" s="4" t="s">
        <v>440</v>
      </c>
      <c r="B32" s="190">
        <v>218814</v>
      </c>
      <c r="C32" s="190">
        <v>16159</v>
      </c>
      <c r="D32" s="190">
        <v>234973</v>
      </c>
      <c r="E32" s="259"/>
    </row>
    <row r="33" spans="1:5" ht="13.5" customHeight="1">
      <c r="A33" s="4" t="s">
        <v>166</v>
      </c>
      <c r="B33" s="190">
        <v>39208</v>
      </c>
      <c r="C33" s="4">
        <v>993</v>
      </c>
      <c r="D33" s="190">
        <v>40201</v>
      </c>
      <c r="E33" s="259"/>
    </row>
    <row r="34" spans="1:5" ht="13.5" customHeight="1">
      <c r="A34" s="4" t="s">
        <v>441</v>
      </c>
      <c r="B34" s="190">
        <v>174220</v>
      </c>
      <c r="C34" s="190">
        <v>16265</v>
      </c>
      <c r="D34" s="190">
        <v>190485</v>
      </c>
      <c r="E34" s="259"/>
    </row>
    <row r="35" spans="1:5" ht="13.5" customHeight="1">
      <c r="A35" s="4" t="s">
        <v>524</v>
      </c>
      <c r="B35" s="190">
        <v>73837</v>
      </c>
      <c r="C35" s="190">
        <v>2663</v>
      </c>
      <c r="D35" s="190">
        <v>76500</v>
      </c>
      <c r="E35" s="259"/>
    </row>
    <row r="36" spans="1:5" ht="13.5" customHeight="1">
      <c r="A36" s="4" t="s">
        <v>525</v>
      </c>
      <c r="B36" s="190">
        <v>85036</v>
      </c>
      <c r="C36" s="190">
        <v>1571</v>
      </c>
      <c r="D36" s="190">
        <v>86607</v>
      </c>
      <c r="E36" s="259"/>
    </row>
    <row r="37" spans="1:5" ht="13.5" customHeight="1">
      <c r="A37" s="4" t="s">
        <v>185</v>
      </c>
      <c r="B37" s="190">
        <v>13788</v>
      </c>
      <c r="C37" s="4">
        <v>435</v>
      </c>
      <c r="D37" s="190">
        <v>14223</v>
      </c>
      <c r="E37" s="259"/>
    </row>
    <row r="38" spans="1:5" ht="13.5" customHeight="1">
      <c r="A38" s="4" t="s">
        <v>528</v>
      </c>
      <c r="B38" s="190">
        <v>17081</v>
      </c>
      <c r="C38" s="4">
        <v>265</v>
      </c>
      <c r="D38" s="190">
        <v>17346</v>
      </c>
      <c r="E38" s="259"/>
    </row>
    <row r="39" spans="1:5" ht="13.5" customHeight="1">
      <c r="A39" s="4" t="s">
        <v>529</v>
      </c>
      <c r="B39" s="190">
        <v>14070</v>
      </c>
      <c r="C39" s="4">
        <v>105</v>
      </c>
      <c r="D39" s="190">
        <v>14175</v>
      </c>
      <c r="E39" s="259"/>
    </row>
    <row r="40" spans="1:5" ht="13.5" customHeight="1">
      <c r="A40" s="4" t="s">
        <v>443</v>
      </c>
      <c r="B40" s="190">
        <v>118677</v>
      </c>
      <c r="C40" s="190">
        <v>20542</v>
      </c>
      <c r="D40" s="190">
        <v>139219</v>
      </c>
      <c r="E40" s="259"/>
    </row>
    <row r="41" spans="1:5" ht="13.5" customHeight="1">
      <c r="A41" s="4" t="s">
        <v>563</v>
      </c>
      <c r="B41" s="190">
        <v>209471</v>
      </c>
      <c r="C41" s="190">
        <v>11264</v>
      </c>
      <c r="D41" s="190">
        <v>220735</v>
      </c>
      <c r="E41" s="259"/>
    </row>
    <row r="42" spans="1:5" ht="13.5" customHeight="1">
      <c r="A42" s="4" t="s">
        <v>445</v>
      </c>
      <c r="B42" s="190">
        <v>124686</v>
      </c>
      <c r="C42" s="190">
        <v>16594</v>
      </c>
      <c r="D42" s="190">
        <v>141280</v>
      </c>
      <c r="E42" s="259"/>
    </row>
    <row r="43" spans="1:5" ht="13.5" customHeight="1">
      <c r="A43" s="4" t="s">
        <v>446</v>
      </c>
      <c r="B43" s="190">
        <v>213084</v>
      </c>
      <c r="C43" s="190">
        <v>16847</v>
      </c>
      <c r="D43" s="190">
        <v>229931</v>
      </c>
      <c r="E43" s="259"/>
    </row>
    <row r="44" spans="1:5" ht="13.5" customHeight="1">
      <c r="A44" s="4" t="s">
        <v>448</v>
      </c>
      <c r="B44" s="190">
        <v>110158</v>
      </c>
      <c r="C44" s="190">
        <v>14039</v>
      </c>
      <c r="D44" s="190">
        <v>124197</v>
      </c>
      <c r="E44" s="259"/>
    </row>
    <row r="45" spans="1:5" ht="13.5" customHeight="1">
      <c r="A45" s="4" t="s">
        <v>533</v>
      </c>
      <c r="B45" s="190">
        <v>50206</v>
      </c>
      <c r="C45" s="190">
        <v>3169</v>
      </c>
      <c r="D45" s="190">
        <v>53375</v>
      </c>
      <c r="E45" s="259"/>
    </row>
    <row r="46" spans="1:5" ht="13.5" customHeight="1">
      <c r="A46" s="4" t="s">
        <v>536</v>
      </c>
      <c r="B46" s="190">
        <v>62124</v>
      </c>
      <c r="C46" s="190">
        <v>1914</v>
      </c>
      <c r="D46" s="190">
        <v>64038</v>
      </c>
      <c r="E46" s="259"/>
    </row>
    <row r="47" spans="1:5" ht="13.5" customHeight="1">
      <c r="A47" s="4" t="s">
        <v>450</v>
      </c>
      <c r="B47" s="190">
        <v>44281</v>
      </c>
      <c r="C47" s="190">
        <v>2061</v>
      </c>
      <c r="D47" s="190">
        <v>46342</v>
      </c>
      <c r="E47" s="259"/>
    </row>
    <row r="48" spans="1:5" ht="13.5" customHeight="1">
      <c r="A48" s="4" t="s">
        <v>451</v>
      </c>
      <c r="B48" s="190">
        <v>109681</v>
      </c>
      <c r="C48" s="190">
        <v>9142</v>
      </c>
      <c r="D48" s="190">
        <v>118823</v>
      </c>
      <c r="E48" s="259"/>
    </row>
    <row r="49" spans="1:5" ht="13.5" customHeight="1">
      <c r="A49" s="4" t="s">
        <v>216</v>
      </c>
      <c r="B49" s="190">
        <v>203734</v>
      </c>
      <c r="C49" s="190">
        <v>33808</v>
      </c>
      <c r="D49" s="190">
        <v>237542</v>
      </c>
      <c r="E49" s="259"/>
    </row>
    <row r="50" spans="1:5" ht="13.5" customHeight="1">
      <c r="A50" s="4" t="s">
        <v>538</v>
      </c>
      <c r="B50" s="190">
        <v>34092</v>
      </c>
      <c r="C50" s="190">
        <v>1215</v>
      </c>
      <c r="D50" s="190">
        <v>35307</v>
      </c>
      <c r="E50" s="259"/>
    </row>
    <row r="51" spans="1:5" ht="13.5" customHeight="1">
      <c r="A51" s="4" t="s">
        <v>454</v>
      </c>
      <c r="B51" s="190">
        <v>284881</v>
      </c>
      <c r="C51" s="190">
        <v>11108</v>
      </c>
      <c r="D51" s="190">
        <v>295989</v>
      </c>
      <c r="E51" s="259"/>
    </row>
    <row r="52" spans="1:5" ht="13.5" customHeight="1">
      <c r="A52" s="4" t="s">
        <v>455</v>
      </c>
      <c r="B52" s="190">
        <v>157376</v>
      </c>
      <c r="C52" s="190">
        <v>58216</v>
      </c>
      <c r="D52" s="190">
        <v>215592</v>
      </c>
      <c r="E52" s="193"/>
    </row>
    <row r="53" spans="1:5" ht="13.5" customHeight="1">
      <c r="A53" s="4" t="s">
        <v>539</v>
      </c>
      <c r="B53" s="190">
        <v>35516</v>
      </c>
      <c r="C53" s="4">
        <v>530</v>
      </c>
      <c r="D53" s="190">
        <v>36046</v>
      </c>
      <c r="E53" s="193"/>
    </row>
    <row r="54" spans="1:5" ht="13.5" customHeight="1">
      <c r="A54" s="4" t="s">
        <v>456</v>
      </c>
      <c r="B54" s="190">
        <v>112505</v>
      </c>
      <c r="C54" s="190">
        <v>15057</v>
      </c>
      <c r="D54" s="190">
        <v>127562</v>
      </c>
      <c r="E54" s="259"/>
    </row>
    <row r="55" spans="1:5" ht="13.5" customHeight="1">
      <c r="A55" s="4" t="s">
        <v>541</v>
      </c>
      <c r="B55" s="190">
        <v>69050</v>
      </c>
      <c r="C55" s="190">
        <v>5119</v>
      </c>
      <c r="D55" s="190">
        <v>74169</v>
      </c>
      <c r="E55" s="259"/>
    </row>
    <row r="56" spans="1:5" ht="13.5" customHeight="1">
      <c r="A56" s="48"/>
      <c r="B56"/>
      <c r="C56"/>
      <c r="D56" s="468"/>
      <c r="E56" s="259"/>
    </row>
    <row r="57" spans="1:5" ht="13.5" customHeight="1">
      <c r="A57" s="48"/>
      <c r="B57"/>
      <c r="C57"/>
      <c r="D57" s="468"/>
      <c r="E57" s="259"/>
    </row>
    <row r="58" spans="1:5" ht="13.5" customHeight="1">
      <c r="A58" s="48"/>
      <c r="B58"/>
      <c r="C58"/>
      <c r="D58" s="468"/>
    </row>
    <row r="59" spans="1:5" ht="13.5" customHeight="1">
      <c r="A59" s="48"/>
      <c r="B59"/>
      <c r="C59"/>
      <c r="D59" s="468"/>
    </row>
    <row r="60" spans="1:5" ht="13.5" customHeight="1">
      <c r="A60" s="48"/>
      <c r="B60"/>
      <c r="C60"/>
      <c r="D60" s="468"/>
    </row>
    <row r="61" spans="1:5" ht="13.5" customHeight="1">
      <c r="A61" s="48"/>
      <c r="B61"/>
      <c r="C61"/>
      <c r="D61" s="468"/>
    </row>
    <row r="62" spans="1:5" ht="13.5" customHeight="1">
      <c r="A62" s="48"/>
      <c r="B62"/>
      <c r="C62"/>
      <c r="D62" s="468"/>
    </row>
    <row r="63" spans="1:5" ht="13.5" customHeight="1">
      <c r="A63" s="48"/>
      <c r="B63"/>
      <c r="C63"/>
      <c r="D63" s="468"/>
    </row>
    <row r="64" spans="1:5" ht="13.5" customHeight="1">
      <c r="A64" s="48"/>
      <c r="B64"/>
      <c r="C64"/>
      <c r="D64" s="468"/>
    </row>
    <row r="65" spans="1:4" ht="13.5" customHeight="1">
      <c r="A65" s="48"/>
      <c r="B65"/>
      <c r="C65"/>
      <c r="D65" s="468"/>
    </row>
    <row r="66" spans="1:4" ht="13.5" customHeight="1">
      <c r="A66" s="48"/>
      <c r="B66"/>
      <c r="C66"/>
      <c r="D66" s="468"/>
    </row>
    <row r="67" spans="1:4" ht="13.5" customHeight="1">
      <c r="A67" s="48"/>
      <c r="B67"/>
      <c r="C67"/>
      <c r="D67" s="468"/>
    </row>
    <row r="68" spans="1:4" ht="13.5" customHeight="1">
      <c r="A68" s="48"/>
      <c r="B68"/>
      <c r="C68"/>
      <c r="D68" s="468"/>
    </row>
    <row r="69" spans="1:4" ht="13.5" customHeight="1">
      <c r="A69" s="48"/>
      <c r="B69"/>
      <c r="C69"/>
      <c r="D69" s="468"/>
    </row>
    <row r="70" spans="1:4" ht="13.5" customHeight="1">
      <c r="A70" s="48"/>
      <c r="B70"/>
      <c r="C70"/>
      <c r="D70" s="468"/>
    </row>
    <row r="71" spans="1:4" ht="13.5" customHeight="1">
      <c r="A71" s="48"/>
      <c r="B71"/>
      <c r="C71"/>
      <c r="D71" s="468"/>
    </row>
    <row r="72" spans="1:4" ht="13.5" customHeight="1">
      <c r="A72" s="48"/>
      <c r="B72"/>
      <c r="C72"/>
      <c r="D72" s="468"/>
    </row>
    <row r="73" spans="1:4" ht="13.5" customHeight="1">
      <c r="A73" s="48"/>
      <c r="B73"/>
      <c r="C73"/>
      <c r="D73" s="468"/>
    </row>
    <row r="74" spans="1:4" ht="13.5" customHeight="1">
      <c r="A74" s="48"/>
      <c r="B74"/>
      <c r="C74"/>
      <c r="D74" s="468"/>
    </row>
    <row r="75" spans="1:4" ht="13.5" customHeight="1">
      <c r="A75" s="48"/>
      <c r="B75"/>
      <c r="C75"/>
      <c r="D75" s="468"/>
    </row>
    <row r="76" spans="1:4" ht="13.5" customHeight="1">
      <c r="A76" s="48"/>
      <c r="B76"/>
      <c r="C76"/>
      <c r="D76" s="468"/>
    </row>
    <row r="77" spans="1:4" ht="13.5" customHeight="1">
      <c r="A77" s="48"/>
      <c r="B77"/>
      <c r="C77"/>
      <c r="D77" s="468"/>
    </row>
    <row r="78" spans="1:4" ht="13.5" customHeight="1">
      <c r="A78" s="48"/>
      <c r="B78"/>
      <c r="C78"/>
      <c r="D78" s="468"/>
    </row>
    <row r="79" spans="1:4" ht="13.5" customHeight="1">
      <c r="A79" s="48"/>
      <c r="B79"/>
      <c r="C79"/>
      <c r="D79" s="468"/>
    </row>
    <row r="80" spans="1:4" ht="13.5" customHeight="1">
      <c r="A80" s="48"/>
      <c r="B80"/>
      <c r="C80"/>
      <c r="D80" s="468"/>
    </row>
    <row r="81" spans="1:4" ht="13.5" customHeight="1">
      <c r="A81" s="48"/>
      <c r="B81"/>
      <c r="C81"/>
      <c r="D81" s="468"/>
    </row>
    <row r="82" spans="1:4" ht="13.5" customHeight="1">
      <c r="A82" s="48"/>
      <c r="B82"/>
      <c r="C82"/>
      <c r="D82" s="468"/>
    </row>
    <row r="83" spans="1:4" ht="13.5" customHeight="1">
      <c r="A83" s="48"/>
      <c r="B83"/>
      <c r="C83"/>
      <c r="D83" s="468"/>
    </row>
    <row r="84" spans="1:4" ht="13.5" customHeight="1">
      <c r="A84" s="48"/>
      <c r="B84"/>
      <c r="C84"/>
      <c r="D84" s="468"/>
    </row>
    <row r="85" spans="1:4" ht="13.5" customHeight="1">
      <c r="A85" s="48"/>
      <c r="B85"/>
      <c r="C85"/>
      <c r="D85" s="468"/>
    </row>
    <row r="86" spans="1:4" ht="13.5" customHeight="1">
      <c r="A86" s="48"/>
      <c r="B86"/>
      <c r="C86"/>
      <c r="D86" s="468"/>
    </row>
    <row r="87" spans="1:4" ht="13.5" customHeight="1">
      <c r="A87" s="48"/>
      <c r="B87"/>
      <c r="C87"/>
      <c r="D87" s="468"/>
    </row>
    <row r="88" spans="1:4" ht="13.5" customHeight="1">
      <c r="A88" s="48"/>
      <c r="B88"/>
      <c r="C88"/>
      <c r="D88" s="468"/>
    </row>
    <row r="89" spans="1:4" ht="13.5" customHeight="1">
      <c r="A89" s="48"/>
      <c r="B89"/>
      <c r="C89"/>
      <c r="D89" s="468"/>
    </row>
    <row r="90" spans="1:4" ht="13.5" customHeight="1">
      <c r="A90" s="48"/>
      <c r="B90"/>
      <c r="C90"/>
      <c r="D90" s="468"/>
    </row>
    <row r="91" spans="1:4" ht="13.5" customHeight="1">
      <c r="A91" s="48"/>
      <c r="B91"/>
      <c r="C91"/>
      <c r="D91" s="468"/>
    </row>
    <row r="92" spans="1:4" ht="13.5" customHeight="1">
      <c r="A92" s="48"/>
      <c r="B92"/>
      <c r="C92"/>
      <c r="D92" s="468"/>
    </row>
    <row r="93" spans="1:4" ht="13.5" customHeight="1">
      <c r="A93" s="48"/>
      <c r="B93"/>
      <c r="C93"/>
      <c r="D93" s="468"/>
    </row>
    <row r="94" spans="1:4" ht="13.5" customHeight="1">
      <c r="A94" s="48"/>
      <c r="B94"/>
      <c r="C94"/>
      <c r="D94" s="468"/>
    </row>
    <row r="95" spans="1:4" ht="13.5" customHeight="1">
      <c r="A95" s="48"/>
      <c r="B95"/>
      <c r="C95"/>
      <c r="D95" s="468"/>
    </row>
    <row r="96" spans="1:4" ht="13.5" customHeight="1">
      <c r="A96" s="48"/>
      <c r="B96"/>
      <c r="C96"/>
      <c r="D96" s="468"/>
    </row>
    <row r="97" spans="1:5" ht="13.5" customHeight="1">
      <c r="A97" s="48"/>
      <c r="B97"/>
      <c r="C97"/>
      <c r="D97" s="468"/>
    </row>
    <row r="98" spans="1:5" ht="13.5" customHeight="1">
      <c r="A98" s="49"/>
      <c r="B98"/>
      <c r="C98"/>
      <c r="D98" s="468"/>
      <c r="E98" s="210"/>
    </row>
    <row r="99" spans="1:5" ht="13.5" customHeight="1">
      <c r="A99" s="41"/>
      <c r="B99"/>
      <c r="C99"/>
      <c r="D99" s="468"/>
      <c r="E99" s="210"/>
    </row>
    <row r="100" spans="1:5" ht="13.5" customHeight="1">
      <c r="A100" s="41"/>
      <c r="B100"/>
      <c r="C100"/>
      <c r="D100" s="468"/>
      <c r="E100" s="210"/>
    </row>
    <row r="101" spans="1:5" ht="13.5" customHeight="1">
      <c r="A101" s="41"/>
      <c r="B101"/>
      <c r="C101"/>
      <c r="D101" s="468"/>
    </row>
    <row r="102" spans="1:5" ht="13.5" customHeight="1">
      <c r="A102" s="26"/>
      <c r="B102"/>
      <c r="C102"/>
      <c r="D102" s="468"/>
    </row>
    <row r="103" spans="1:5" ht="13.5" customHeight="1">
      <c r="A103" s="26"/>
      <c r="B103"/>
      <c r="C103"/>
      <c r="D103" s="468"/>
    </row>
    <row r="104" spans="1:5" ht="13.5" customHeight="1">
      <c r="A104" s="26"/>
      <c r="B104" s="26"/>
      <c r="C104" s="26"/>
    </row>
    <row r="105" spans="1:5" ht="13.5" customHeight="1">
      <c r="A105" s="26"/>
      <c r="B105" s="26"/>
      <c r="C105" s="26"/>
    </row>
    <row r="106" spans="1:5" ht="13.5" customHeight="1">
      <c r="A106" s="26"/>
      <c r="B106" s="26"/>
      <c r="C106" s="26"/>
    </row>
    <row r="107" spans="1:5" ht="13.5" customHeight="1">
      <c r="A107" s="26"/>
      <c r="B107" s="26"/>
      <c r="C107" s="26"/>
    </row>
    <row r="108" spans="1:5" ht="13.5" customHeight="1">
      <c r="A108" s="26"/>
      <c r="B108" s="26"/>
      <c r="C108" s="26"/>
    </row>
    <row r="109" spans="1:5" ht="13.5" customHeight="1">
      <c r="B109" s="26"/>
      <c r="C109" s="26"/>
    </row>
    <row r="110" spans="1:5" ht="13.5" customHeight="1"/>
    <row r="111" spans="1:5" ht="13.5" customHeight="1"/>
    <row r="112" spans="1:5"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sheetData>
  <phoneticPr fontId="25" type="noConversion"/>
  <pageMargins left="0.62992125984251968" right="0.51181102362204722" top="0.51181102362204722" bottom="0.51181102362204722" header="0.15748031496062992" footer="0.23622047244094491"/>
  <pageSetup paperSize="9" orientation="portrait" r:id="rId1"/>
  <headerFooter alignWithMargins="0">
    <oddFooter>&amp;L&amp;9Public Library Statistics 2011/12&amp;C&amp;9&amp;P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Q2514"/>
  <sheetViews>
    <sheetView zoomScaleNormal="100" workbookViewId="0">
      <pane ySplit="9" topLeftCell="A10" activePane="bottomLeft" state="frozen"/>
      <selection activeCell="D14" sqref="D14"/>
      <selection pane="bottomLeft" activeCell="K1" sqref="K1"/>
    </sheetView>
  </sheetViews>
  <sheetFormatPr defaultColWidth="8.85546875" defaultRowHeight="12.75"/>
  <cols>
    <col min="1" max="1" width="5.7109375" customWidth="1"/>
    <col min="2" max="2" width="14.42578125" style="7" customWidth="1"/>
    <col min="3" max="3" width="7.28515625" customWidth="1"/>
    <col min="4" max="4" width="9.42578125" style="171" customWidth="1"/>
    <col min="5" max="5" width="11.7109375" style="205" bestFit="1" customWidth="1"/>
    <col min="6" max="6" width="6.42578125" style="205" customWidth="1"/>
    <col min="7" max="7" width="10.85546875" style="205" bestFit="1" customWidth="1"/>
    <col min="8" max="8" width="12.140625" style="205" bestFit="1" customWidth="1"/>
    <col min="9" max="9" width="6" customWidth="1"/>
    <col min="10" max="10" width="12.28515625" style="171" customWidth="1"/>
    <col min="11" max="11" width="8.85546875" customWidth="1"/>
    <col min="12" max="12" width="10.28515625" bestFit="1" customWidth="1"/>
    <col min="13" max="13" width="15.28515625" style="8" bestFit="1" customWidth="1"/>
    <col min="14" max="14" width="18.28515625" style="190" bestFit="1" customWidth="1"/>
    <col min="15" max="15" width="12.28515625" style="4" bestFit="1" customWidth="1"/>
    <col min="16" max="21" width="8.85546875" customWidth="1"/>
    <col min="22" max="22" width="9.85546875" bestFit="1" customWidth="1"/>
    <col min="23" max="23" width="12.140625" customWidth="1"/>
    <col min="24" max="24" width="11.42578125" customWidth="1"/>
    <col min="25" max="25" width="11.140625" bestFit="1" customWidth="1"/>
    <col min="26" max="26" width="10" bestFit="1" customWidth="1"/>
    <col min="27" max="27" width="9.85546875" bestFit="1" customWidth="1"/>
  </cols>
  <sheetData>
    <row r="1" spans="1:17" ht="15.75" customHeight="1">
      <c r="A1" s="13" t="s">
        <v>201</v>
      </c>
      <c r="B1" s="112"/>
      <c r="C1" s="1"/>
      <c r="I1" s="205"/>
      <c r="M1" s="4"/>
      <c r="N1" s="4"/>
    </row>
    <row r="2" spans="1:17" ht="9.75" customHeight="1">
      <c r="L2" s="16"/>
      <c r="O2" s="16"/>
      <c r="P2" s="18"/>
      <c r="Q2" s="16"/>
    </row>
    <row r="3" spans="1:17">
      <c r="A3" s="5" t="s">
        <v>39</v>
      </c>
      <c r="L3" s="16"/>
      <c r="O3" s="16"/>
      <c r="P3" s="18"/>
      <c r="Q3" s="16"/>
    </row>
    <row r="4" spans="1:17">
      <c r="A4" s="5"/>
      <c r="L4" s="16"/>
      <c r="O4" s="16"/>
      <c r="P4" s="18"/>
      <c r="Q4" s="16"/>
    </row>
    <row r="5" spans="1:17" ht="10.5" customHeight="1">
      <c r="H5" s="473" t="s">
        <v>407</v>
      </c>
      <c r="J5" s="289" t="s">
        <v>143</v>
      </c>
      <c r="L5" s="16"/>
      <c r="O5" s="16"/>
      <c r="P5" s="18"/>
      <c r="Q5" s="16"/>
    </row>
    <row r="6" spans="1:17">
      <c r="C6" s="111" t="s">
        <v>401</v>
      </c>
      <c r="D6" s="284"/>
      <c r="E6" s="276" t="s">
        <v>417</v>
      </c>
      <c r="F6" s="276" t="s">
        <v>405</v>
      </c>
      <c r="G6" s="276" t="s">
        <v>418</v>
      </c>
      <c r="H6" s="473" t="s">
        <v>420</v>
      </c>
      <c r="I6" s="276" t="s">
        <v>405</v>
      </c>
      <c r="J6" s="354" t="s">
        <v>41</v>
      </c>
      <c r="M6" s="4"/>
      <c r="N6" s="4"/>
    </row>
    <row r="7" spans="1:17" ht="14.25" customHeight="1">
      <c r="A7" s="111" t="s">
        <v>419</v>
      </c>
      <c r="B7" s="112"/>
      <c r="C7" s="343" t="s">
        <v>200</v>
      </c>
      <c r="D7" s="284" t="s">
        <v>403</v>
      </c>
      <c r="E7" s="276" t="s">
        <v>420</v>
      </c>
      <c r="F7" s="115" t="s">
        <v>38</v>
      </c>
      <c r="G7" s="276" t="s">
        <v>420</v>
      </c>
      <c r="H7" s="693" t="s">
        <v>596</v>
      </c>
      <c r="I7" s="115" t="s">
        <v>38</v>
      </c>
      <c r="J7" s="354" t="s">
        <v>34</v>
      </c>
      <c r="M7" s="4"/>
    </row>
    <row r="8" spans="1:17">
      <c r="A8" s="111" t="s">
        <v>421</v>
      </c>
      <c r="B8" s="112"/>
      <c r="C8" s="111" t="s">
        <v>406</v>
      </c>
      <c r="D8" s="355">
        <v>2011</v>
      </c>
      <c r="E8" s="276"/>
      <c r="F8" s="276"/>
      <c r="G8" s="276"/>
      <c r="H8" s="474"/>
      <c r="I8" s="276"/>
      <c r="J8" s="694" t="s">
        <v>597</v>
      </c>
      <c r="M8" s="4"/>
      <c r="N8" s="4"/>
    </row>
    <row r="9" spans="1:17">
      <c r="A9" s="111"/>
      <c r="B9" s="112"/>
      <c r="C9" s="113"/>
      <c r="D9" s="296"/>
      <c r="E9" s="276" t="s">
        <v>408</v>
      </c>
      <c r="F9" s="276" t="s">
        <v>408</v>
      </c>
      <c r="G9" s="276" t="s">
        <v>408</v>
      </c>
      <c r="H9" s="474" t="s">
        <v>408</v>
      </c>
      <c r="I9" s="276" t="s">
        <v>408</v>
      </c>
      <c r="J9" s="289" t="s">
        <v>408</v>
      </c>
      <c r="M9" s="713"/>
      <c r="N9" s="714"/>
      <c r="O9" s="10"/>
    </row>
    <row r="10" spans="1:17" s="468" customFormat="1">
      <c r="A10" s="174" t="s">
        <v>438</v>
      </c>
      <c r="B10" s="174" t="s">
        <v>484</v>
      </c>
      <c r="C10" s="467">
        <v>1945</v>
      </c>
      <c r="D10" s="702">
        <v>51359</v>
      </c>
      <c r="E10" s="280">
        <v>2681411</v>
      </c>
      <c r="F10" s="280">
        <f>E10/D10</f>
        <v>52.209174633462489</v>
      </c>
      <c r="G10" s="280">
        <v>299500</v>
      </c>
      <c r="H10" s="280">
        <f>SUM(G10,E10)</f>
        <v>2980911</v>
      </c>
      <c r="I10" s="410">
        <f>AVERAGE(H10/D10)</f>
        <v>58.040674467960827</v>
      </c>
      <c r="J10" s="266">
        <v>136015</v>
      </c>
      <c r="M10" s="702"/>
      <c r="O10" s="715"/>
    </row>
    <row r="11" spans="1:17">
      <c r="A11" s="174" t="s">
        <v>449</v>
      </c>
      <c r="B11" s="174" t="s">
        <v>203</v>
      </c>
      <c r="C11" s="467">
        <v>1949</v>
      </c>
      <c r="D11" s="702">
        <v>26005</v>
      </c>
      <c r="E11" s="280">
        <v>1140954.3799999999</v>
      </c>
      <c r="F11" s="280">
        <f t="shared" ref="F11:F59" si="0">E11/D11</f>
        <v>43.874423380119204</v>
      </c>
      <c r="G11" s="280">
        <v>216038.16</v>
      </c>
      <c r="H11" s="280">
        <f t="shared" ref="H11:H59" si="1">SUM(G11,E11)</f>
        <v>1356992.5399999998</v>
      </c>
      <c r="I11" s="410">
        <f t="shared" ref="I11:I59" si="2">AVERAGE(H11/D11)</f>
        <v>52.181985771966922</v>
      </c>
      <c r="J11" s="266">
        <v>87111</v>
      </c>
      <c r="M11" s="702"/>
      <c r="O11" s="716"/>
    </row>
    <row r="12" spans="1:17">
      <c r="A12" s="174" t="s">
        <v>422</v>
      </c>
      <c r="B12" s="469" t="s">
        <v>423</v>
      </c>
      <c r="C12" s="467">
        <v>1964</v>
      </c>
      <c r="D12" s="702">
        <v>43152</v>
      </c>
      <c r="E12" s="280">
        <v>1999704</v>
      </c>
      <c r="F12" s="280">
        <f t="shared" si="0"/>
        <v>46.340934371523915</v>
      </c>
      <c r="G12" s="280">
        <v>165789</v>
      </c>
      <c r="H12" s="280">
        <f t="shared" si="1"/>
        <v>2165493</v>
      </c>
      <c r="I12" s="410">
        <f t="shared" si="2"/>
        <v>50.182911568409345</v>
      </c>
      <c r="J12" s="266">
        <v>113377</v>
      </c>
      <c r="M12" s="702"/>
      <c r="O12" s="716"/>
    </row>
    <row r="13" spans="1:17">
      <c r="A13" s="174" t="s">
        <v>444</v>
      </c>
      <c r="B13" s="469" t="s">
        <v>424</v>
      </c>
      <c r="C13" s="467">
        <v>1961</v>
      </c>
      <c r="D13" s="702">
        <v>80352</v>
      </c>
      <c r="E13" s="280">
        <v>3646271.1</v>
      </c>
      <c r="F13" s="280">
        <f t="shared" si="0"/>
        <v>45.378722371565118</v>
      </c>
      <c r="G13" s="280">
        <v>412908.29</v>
      </c>
      <c r="H13" s="280">
        <f t="shared" si="1"/>
        <v>4059179.39</v>
      </c>
      <c r="I13" s="410">
        <f t="shared" si="2"/>
        <v>50.517465526682599</v>
      </c>
      <c r="J13" s="266">
        <v>205999</v>
      </c>
      <c r="M13" s="702"/>
      <c r="O13" s="716"/>
    </row>
    <row r="14" spans="1:17">
      <c r="A14" s="174" t="s">
        <v>438</v>
      </c>
      <c r="B14" s="174" t="s">
        <v>485</v>
      </c>
      <c r="C14" s="467">
        <v>1948</v>
      </c>
      <c r="D14" s="702">
        <v>42922</v>
      </c>
      <c r="E14" s="280">
        <v>1481683</v>
      </c>
      <c r="F14" s="280">
        <f t="shared" si="0"/>
        <v>34.520362518056011</v>
      </c>
      <c r="G14" s="280"/>
      <c r="H14" s="280">
        <f t="shared" si="1"/>
        <v>1481683</v>
      </c>
      <c r="I14" s="410">
        <f t="shared" si="2"/>
        <v>34.520362518056011</v>
      </c>
      <c r="J14" s="266">
        <v>115035</v>
      </c>
      <c r="M14" s="702"/>
      <c r="O14" s="716"/>
    </row>
    <row r="15" spans="1:17">
      <c r="A15" s="174" t="s">
        <v>486</v>
      </c>
      <c r="B15" s="174" t="s">
        <v>487</v>
      </c>
      <c r="C15" s="467">
        <v>1946</v>
      </c>
      <c r="D15" s="702">
        <v>2438</v>
      </c>
      <c r="E15" s="280">
        <v>55643.3</v>
      </c>
      <c r="F15" s="280">
        <f t="shared" si="0"/>
        <v>22.823338802296966</v>
      </c>
      <c r="G15" s="280">
        <v>7517.67</v>
      </c>
      <c r="H15" s="280">
        <f t="shared" si="1"/>
        <v>63160.97</v>
      </c>
      <c r="I15" s="410">
        <f t="shared" si="2"/>
        <v>25.906878589007384</v>
      </c>
      <c r="J15" s="266">
        <v>19938</v>
      </c>
      <c r="M15" s="702"/>
      <c r="O15" s="716"/>
    </row>
    <row r="16" spans="1:17">
      <c r="A16" s="174" t="s">
        <v>425</v>
      </c>
      <c r="B16" s="469" t="s">
        <v>426</v>
      </c>
      <c r="C16" s="467">
        <v>1946</v>
      </c>
      <c r="D16" s="702">
        <v>191460</v>
      </c>
      <c r="E16" s="280">
        <v>7457797</v>
      </c>
      <c r="F16" s="280">
        <f t="shared" si="0"/>
        <v>38.952245899926879</v>
      </c>
      <c r="G16" s="280">
        <v>2164207</v>
      </c>
      <c r="H16" s="280">
        <f t="shared" si="1"/>
        <v>9622004</v>
      </c>
      <c r="I16" s="410">
        <f t="shared" si="2"/>
        <v>50.255949023294683</v>
      </c>
      <c r="J16" s="266">
        <v>464120</v>
      </c>
      <c r="M16" s="702"/>
      <c r="O16" s="716"/>
    </row>
    <row r="17" spans="1:15">
      <c r="A17" s="174" t="s">
        <v>438</v>
      </c>
      <c r="B17" s="174" t="s">
        <v>488</v>
      </c>
      <c r="C17" s="467">
        <v>1956</v>
      </c>
      <c r="D17" s="702">
        <v>40187</v>
      </c>
      <c r="E17" s="280">
        <v>1317560</v>
      </c>
      <c r="F17" s="280">
        <f t="shared" si="0"/>
        <v>32.785726727548713</v>
      </c>
      <c r="G17" s="280">
        <v>156528</v>
      </c>
      <c r="H17" s="280">
        <f t="shared" si="1"/>
        <v>1474088</v>
      </c>
      <c r="I17" s="410">
        <f t="shared" si="2"/>
        <v>36.68071764500958</v>
      </c>
      <c r="J17" s="266">
        <v>119346</v>
      </c>
      <c r="M17" s="702"/>
      <c r="O17" s="716"/>
    </row>
    <row r="18" spans="1:15">
      <c r="A18" s="174" t="s">
        <v>438</v>
      </c>
      <c r="B18" s="174" t="s">
        <v>489</v>
      </c>
      <c r="C18" s="467">
        <v>1945</v>
      </c>
      <c r="D18" s="702">
        <v>34035</v>
      </c>
      <c r="E18" s="280">
        <v>1299815</v>
      </c>
      <c r="F18" s="280">
        <f t="shared" si="0"/>
        <v>38.190539150874102</v>
      </c>
      <c r="G18" s="280">
        <v>89708</v>
      </c>
      <c r="H18" s="280">
        <f t="shared" si="1"/>
        <v>1389523</v>
      </c>
      <c r="I18" s="410">
        <f t="shared" si="2"/>
        <v>40.826296459526958</v>
      </c>
      <c r="J18" s="266">
        <v>105545</v>
      </c>
      <c r="M18" s="702"/>
      <c r="O18" s="716"/>
    </row>
    <row r="19" spans="1:15">
      <c r="A19" s="174" t="s">
        <v>502</v>
      </c>
      <c r="B19" s="174" t="s">
        <v>490</v>
      </c>
      <c r="C19" s="467">
        <v>1966</v>
      </c>
      <c r="D19" s="702">
        <v>13490</v>
      </c>
      <c r="E19" s="280">
        <v>560145.97</v>
      </c>
      <c r="F19" s="280">
        <f t="shared" si="0"/>
        <v>41.523051890289103</v>
      </c>
      <c r="G19" s="280"/>
      <c r="H19" s="280">
        <f t="shared" si="1"/>
        <v>560145.97</v>
      </c>
      <c r="I19" s="410">
        <f t="shared" si="2"/>
        <v>41.523051890289103</v>
      </c>
      <c r="J19" s="266">
        <v>50985</v>
      </c>
      <c r="M19" s="702"/>
      <c r="O19" s="716"/>
    </row>
    <row r="20" spans="1:15">
      <c r="A20" s="174" t="s">
        <v>491</v>
      </c>
      <c r="B20" s="174" t="s">
        <v>492</v>
      </c>
      <c r="C20" s="467">
        <v>1960</v>
      </c>
      <c r="D20" s="702">
        <v>8618</v>
      </c>
      <c r="E20" s="280">
        <v>409779</v>
      </c>
      <c r="F20" s="280">
        <f t="shared" si="0"/>
        <v>47.549199350197263</v>
      </c>
      <c r="G20" s="280">
        <v>337663</v>
      </c>
      <c r="H20" s="280">
        <f t="shared" si="1"/>
        <v>747442</v>
      </c>
      <c r="I20" s="410">
        <f t="shared" si="2"/>
        <v>86.730331863541423</v>
      </c>
      <c r="J20" s="266">
        <v>39429</v>
      </c>
      <c r="M20" s="702"/>
      <c r="O20" s="716"/>
    </row>
    <row r="21" spans="1:15">
      <c r="A21" s="174" t="s">
        <v>425</v>
      </c>
      <c r="B21" s="469" t="s">
        <v>429</v>
      </c>
      <c r="C21" s="467">
        <v>1967</v>
      </c>
      <c r="D21" s="702">
        <v>313057</v>
      </c>
      <c r="E21" s="280">
        <v>8676102</v>
      </c>
      <c r="F21" s="280">
        <f t="shared" si="0"/>
        <v>27.71412873693928</v>
      </c>
      <c r="G21" s="280">
        <v>1245441</v>
      </c>
      <c r="H21" s="280">
        <f t="shared" si="1"/>
        <v>9921543</v>
      </c>
      <c r="I21" s="410">
        <f t="shared" si="2"/>
        <v>31.692448978939936</v>
      </c>
      <c r="J21" s="266">
        <v>765222</v>
      </c>
      <c r="M21" s="702"/>
      <c r="O21" s="716"/>
    </row>
    <row r="22" spans="1:15">
      <c r="A22" s="174" t="s">
        <v>491</v>
      </c>
      <c r="B22" s="174" t="s">
        <v>493</v>
      </c>
      <c r="C22" s="467">
        <v>1965</v>
      </c>
      <c r="D22" s="702">
        <v>6432</v>
      </c>
      <c r="E22" s="280">
        <v>353517.17</v>
      </c>
      <c r="F22" s="280">
        <f t="shared" si="0"/>
        <v>54.962246579601988</v>
      </c>
      <c r="G22" s="280">
        <v>73936.55</v>
      </c>
      <c r="H22" s="280">
        <f t="shared" si="1"/>
        <v>427453.72</v>
      </c>
      <c r="I22" s="410">
        <f t="shared" si="2"/>
        <v>66.457356965174128</v>
      </c>
      <c r="J22" s="266">
        <v>33612</v>
      </c>
      <c r="M22" s="702"/>
      <c r="O22" s="716"/>
    </row>
    <row r="23" spans="1:15">
      <c r="A23" s="174" t="s">
        <v>491</v>
      </c>
      <c r="B23" s="174" t="s">
        <v>494</v>
      </c>
      <c r="C23" s="467">
        <v>1959</v>
      </c>
      <c r="D23" s="702">
        <v>7322</v>
      </c>
      <c r="E23" s="280">
        <v>136020.28</v>
      </c>
      <c r="F23" s="280">
        <f t="shared" si="0"/>
        <v>18.576929800600929</v>
      </c>
      <c r="G23" s="280"/>
      <c r="H23" s="280">
        <f t="shared" si="1"/>
        <v>136020.28</v>
      </c>
      <c r="I23" s="410">
        <f t="shared" si="2"/>
        <v>18.576929800600929</v>
      </c>
      <c r="J23" s="266">
        <v>32443</v>
      </c>
      <c r="M23" s="702"/>
      <c r="O23" s="716"/>
    </row>
    <row r="24" spans="1:15">
      <c r="A24" s="174" t="s">
        <v>430</v>
      </c>
      <c r="B24" s="469" t="s">
        <v>431</v>
      </c>
      <c r="C24" s="467">
        <v>1975</v>
      </c>
      <c r="D24" s="702">
        <v>78060</v>
      </c>
      <c r="E24" s="280">
        <v>2575282.9500000002</v>
      </c>
      <c r="F24" s="280">
        <f t="shared" si="0"/>
        <v>32.991070330514994</v>
      </c>
      <c r="G24" s="280">
        <v>343395.26</v>
      </c>
      <c r="H24" s="280">
        <f t="shared" si="1"/>
        <v>2918678.21</v>
      </c>
      <c r="I24" s="410">
        <f t="shared" si="2"/>
        <v>37.390189725851911</v>
      </c>
      <c r="J24" s="266">
        <v>201151</v>
      </c>
      <c r="M24" s="702"/>
      <c r="O24" s="716"/>
    </row>
    <row r="25" spans="1:15">
      <c r="A25" s="174" t="s">
        <v>486</v>
      </c>
      <c r="B25" s="174" t="s">
        <v>495</v>
      </c>
      <c r="C25" s="467">
        <v>1971</v>
      </c>
      <c r="D25" s="702">
        <v>2995</v>
      </c>
      <c r="E25" s="280">
        <v>215789.04</v>
      </c>
      <c r="F25" s="280">
        <f t="shared" si="0"/>
        <v>72.049762938230387</v>
      </c>
      <c r="G25" s="280"/>
      <c r="H25" s="280">
        <f t="shared" si="1"/>
        <v>215789.04</v>
      </c>
      <c r="I25" s="410">
        <f t="shared" si="2"/>
        <v>72.049762938230387</v>
      </c>
      <c r="J25" s="266">
        <v>22045</v>
      </c>
      <c r="M25" s="702"/>
      <c r="O25" s="716"/>
    </row>
    <row r="26" spans="1:15">
      <c r="A26" s="174" t="s">
        <v>486</v>
      </c>
      <c r="B26" s="174" t="s">
        <v>496</v>
      </c>
      <c r="C26" s="467">
        <v>1975</v>
      </c>
      <c r="D26" s="702">
        <v>2612</v>
      </c>
      <c r="E26" s="280">
        <v>107963</v>
      </c>
      <c r="F26" s="280">
        <f t="shared" si="0"/>
        <v>41.333460949464012</v>
      </c>
      <c r="G26" s="280"/>
      <c r="H26" s="280">
        <f t="shared" si="1"/>
        <v>107963</v>
      </c>
      <c r="I26" s="410">
        <f t="shared" si="2"/>
        <v>41.333460949464012</v>
      </c>
      <c r="J26" s="266">
        <v>21518</v>
      </c>
      <c r="M26" s="702"/>
      <c r="O26" s="716"/>
    </row>
    <row r="27" spans="1:15">
      <c r="A27" s="174" t="s">
        <v>486</v>
      </c>
      <c r="B27" s="174" t="s">
        <v>497</v>
      </c>
      <c r="C27" s="467">
        <v>1952</v>
      </c>
      <c r="D27" s="702">
        <v>2482</v>
      </c>
      <c r="E27" s="280">
        <v>74092.399999999994</v>
      </c>
      <c r="F27" s="280">
        <f t="shared" si="0"/>
        <v>29.851893634165993</v>
      </c>
      <c r="G27" s="280"/>
      <c r="H27" s="280">
        <f t="shared" si="1"/>
        <v>74092.399999999994</v>
      </c>
      <c r="I27" s="410">
        <f t="shared" si="2"/>
        <v>29.851893634165993</v>
      </c>
      <c r="J27" s="266">
        <v>20139</v>
      </c>
      <c r="M27" s="702"/>
      <c r="O27" s="716"/>
    </row>
    <row r="28" spans="1:15">
      <c r="A28" s="174" t="s">
        <v>422</v>
      </c>
      <c r="B28" s="469" t="s">
        <v>184</v>
      </c>
      <c r="C28" s="467">
        <v>1976</v>
      </c>
      <c r="D28" s="702">
        <v>40871</v>
      </c>
      <c r="E28" s="280">
        <v>1284760.6599999999</v>
      </c>
      <c r="F28" s="280">
        <f t="shared" si="0"/>
        <v>31.434529617577255</v>
      </c>
      <c r="G28" s="280">
        <v>120459.07</v>
      </c>
      <c r="H28" s="280">
        <f t="shared" si="1"/>
        <v>1405219.73</v>
      </c>
      <c r="I28" s="410">
        <f t="shared" si="2"/>
        <v>34.381828925154757</v>
      </c>
      <c r="J28" s="266">
        <v>108112</v>
      </c>
      <c r="M28" s="702"/>
      <c r="O28" s="716"/>
    </row>
    <row r="29" spans="1:15">
      <c r="A29" s="174" t="s">
        <v>486</v>
      </c>
      <c r="B29" s="174" t="s">
        <v>498</v>
      </c>
      <c r="C29" s="467">
        <v>1955</v>
      </c>
      <c r="D29" s="702">
        <v>3096</v>
      </c>
      <c r="E29" s="280">
        <v>357397.51</v>
      </c>
      <c r="F29" s="280">
        <f t="shared" si="0"/>
        <v>115.43847222222223</v>
      </c>
      <c r="G29" s="280">
        <v>25202.240000000002</v>
      </c>
      <c r="H29" s="280">
        <f t="shared" si="1"/>
        <v>382599.75</v>
      </c>
      <c r="I29" s="410">
        <f t="shared" si="2"/>
        <v>123.57873062015504</v>
      </c>
      <c r="J29" s="266">
        <v>22442</v>
      </c>
      <c r="M29" s="702"/>
      <c r="O29" s="716"/>
    </row>
    <row r="30" spans="1:15">
      <c r="A30" s="174" t="s">
        <v>508</v>
      </c>
      <c r="B30" s="174" t="s">
        <v>499</v>
      </c>
      <c r="C30" s="467">
        <v>1963</v>
      </c>
      <c r="D30" s="702">
        <v>1911</v>
      </c>
      <c r="E30" s="280">
        <v>65563.19</v>
      </c>
      <c r="F30" s="280">
        <f t="shared" si="0"/>
        <v>34.308315018315021</v>
      </c>
      <c r="G30" s="280"/>
      <c r="H30" s="280">
        <f t="shared" si="1"/>
        <v>65563.19</v>
      </c>
      <c r="I30" s="410">
        <f t="shared" si="2"/>
        <v>34.308315018315021</v>
      </c>
      <c r="J30" s="266">
        <v>19622</v>
      </c>
      <c r="M30" s="702"/>
      <c r="O30" s="716"/>
    </row>
    <row r="31" spans="1:15">
      <c r="A31" s="174" t="s">
        <v>449</v>
      </c>
      <c r="B31" s="174" t="s">
        <v>500</v>
      </c>
      <c r="C31" s="467">
        <v>1906</v>
      </c>
      <c r="D31" s="702">
        <v>19703</v>
      </c>
      <c r="E31" s="280">
        <v>789190.6</v>
      </c>
      <c r="F31" s="280">
        <f t="shared" si="0"/>
        <v>40.054336903009691</v>
      </c>
      <c r="G31" s="280">
        <v>18297</v>
      </c>
      <c r="H31" s="280">
        <f t="shared" si="1"/>
        <v>807487.6</v>
      </c>
      <c r="I31" s="410">
        <f t="shared" si="2"/>
        <v>40.982977211592143</v>
      </c>
      <c r="J31" s="266">
        <v>67845</v>
      </c>
      <c r="M31" s="702"/>
      <c r="O31" s="716"/>
    </row>
    <row r="32" spans="1:15">
      <c r="A32" s="174" t="s">
        <v>422</v>
      </c>
      <c r="B32" s="469" t="s">
        <v>434</v>
      </c>
      <c r="C32" s="467">
        <v>1948</v>
      </c>
      <c r="D32" s="702">
        <v>34079</v>
      </c>
      <c r="E32" s="280">
        <v>1766297.16</v>
      </c>
      <c r="F32" s="280">
        <f t="shared" si="0"/>
        <v>51.829489128202113</v>
      </c>
      <c r="G32" s="280">
        <v>148457.23000000001</v>
      </c>
      <c r="H32" s="280">
        <f t="shared" si="1"/>
        <v>1914754.39</v>
      </c>
      <c r="I32" s="410">
        <f t="shared" si="2"/>
        <v>56.185756330878249</v>
      </c>
      <c r="J32" s="266">
        <v>93539</v>
      </c>
      <c r="M32" s="702"/>
      <c r="O32" s="716"/>
    </row>
    <row r="33" spans="1:15">
      <c r="A33" s="174" t="s">
        <v>438</v>
      </c>
      <c r="B33" s="174" t="s">
        <v>501</v>
      </c>
      <c r="C33" s="467">
        <v>1954</v>
      </c>
      <c r="D33" s="702">
        <v>32661</v>
      </c>
      <c r="E33" s="280">
        <v>1097853.46</v>
      </c>
      <c r="F33" s="280">
        <f t="shared" si="0"/>
        <v>33.613589908453505</v>
      </c>
      <c r="G33" s="280">
        <v>2231124.25</v>
      </c>
      <c r="H33" s="280">
        <f t="shared" si="1"/>
        <v>3328977.71</v>
      </c>
      <c r="I33" s="410">
        <f t="shared" si="2"/>
        <v>101.92516181378403</v>
      </c>
      <c r="J33" s="266">
        <v>91215</v>
      </c>
      <c r="M33" s="702"/>
      <c r="O33" s="716"/>
    </row>
    <row r="34" spans="1:15">
      <c r="A34" s="174" t="s">
        <v>502</v>
      </c>
      <c r="B34" s="174" t="s">
        <v>503</v>
      </c>
      <c r="C34" s="467">
        <v>1958</v>
      </c>
      <c r="D34" s="702">
        <v>13446</v>
      </c>
      <c r="E34" s="280">
        <v>228110.14</v>
      </c>
      <c r="F34" s="280">
        <f t="shared" si="0"/>
        <v>16.964907035549608</v>
      </c>
      <c r="G34" s="280">
        <v>15497</v>
      </c>
      <c r="H34" s="280">
        <f t="shared" si="1"/>
        <v>243607.14</v>
      </c>
      <c r="I34" s="410">
        <f t="shared" si="2"/>
        <v>18.117443105756358</v>
      </c>
      <c r="J34" s="266">
        <v>47716</v>
      </c>
      <c r="M34" s="702"/>
      <c r="O34" s="716"/>
    </row>
    <row r="35" spans="1:15">
      <c r="A35" s="174" t="s">
        <v>442</v>
      </c>
      <c r="B35" s="469" t="s">
        <v>435</v>
      </c>
      <c r="C35" s="467">
        <v>1965</v>
      </c>
      <c r="D35" s="702">
        <v>58306</v>
      </c>
      <c r="E35" s="280">
        <v>2111970</v>
      </c>
      <c r="F35" s="280">
        <f t="shared" si="0"/>
        <v>36.222172675196376</v>
      </c>
      <c r="G35" s="280">
        <v>200627</v>
      </c>
      <c r="H35" s="280">
        <f t="shared" si="1"/>
        <v>2312597</v>
      </c>
      <c r="I35" s="410">
        <f t="shared" si="2"/>
        <v>39.663104997770382</v>
      </c>
      <c r="J35" s="266">
        <v>150302</v>
      </c>
      <c r="M35" s="702"/>
      <c r="O35" s="716"/>
    </row>
    <row r="36" spans="1:15">
      <c r="A36" s="174" t="s">
        <v>427</v>
      </c>
      <c r="B36" s="469" t="s">
        <v>436</v>
      </c>
      <c r="C36" s="467">
        <v>1965</v>
      </c>
      <c r="D36" s="702">
        <v>154551</v>
      </c>
      <c r="E36" s="280">
        <v>5520817.0999999996</v>
      </c>
      <c r="F36" s="280">
        <f t="shared" si="0"/>
        <v>35.721652399531543</v>
      </c>
      <c r="G36" s="280">
        <v>414553.63</v>
      </c>
      <c r="H36" s="280">
        <f t="shared" si="1"/>
        <v>5935370.7299999995</v>
      </c>
      <c r="I36" s="410">
        <f t="shared" si="2"/>
        <v>38.403961993128476</v>
      </c>
      <c r="J36" s="266">
        <v>377128</v>
      </c>
      <c r="M36" s="702"/>
      <c r="O36" s="716"/>
    </row>
    <row r="37" spans="1:15">
      <c r="A37" s="174" t="s">
        <v>444</v>
      </c>
      <c r="B37" s="174" t="s">
        <v>208</v>
      </c>
      <c r="C37" s="467">
        <v>1967</v>
      </c>
      <c r="D37" s="702">
        <v>80954</v>
      </c>
      <c r="E37" s="280">
        <v>3224180.73</v>
      </c>
      <c r="F37" s="280">
        <f t="shared" si="0"/>
        <v>39.827318353632926</v>
      </c>
      <c r="G37" s="280">
        <v>366494.2</v>
      </c>
      <c r="H37" s="280">
        <f t="shared" si="1"/>
        <v>3590674.93</v>
      </c>
      <c r="I37" s="410">
        <f t="shared" si="2"/>
        <v>44.35450910393557</v>
      </c>
      <c r="J37" s="266">
        <v>214797</v>
      </c>
      <c r="M37" s="702"/>
      <c r="O37" s="716"/>
    </row>
    <row r="38" spans="1:15">
      <c r="A38" s="174" t="s">
        <v>425</v>
      </c>
      <c r="B38" s="469" t="s">
        <v>437</v>
      </c>
      <c r="C38" s="467">
        <v>1946</v>
      </c>
      <c r="D38" s="702">
        <v>146930</v>
      </c>
      <c r="E38" s="280">
        <v>4565898.67</v>
      </c>
      <c r="F38" s="280">
        <f t="shared" si="0"/>
        <v>31.075332947662151</v>
      </c>
      <c r="G38" s="280">
        <v>499123.55</v>
      </c>
      <c r="H38" s="280">
        <f t="shared" si="1"/>
        <v>5065022.22</v>
      </c>
      <c r="I38" s="410">
        <f t="shared" si="2"/>
        <v>34.472348873613285</v>
      </c>
      <c r="J38" s="266">
        <v>363837</v>
      </c>
      <c r="M38" s="702"/>
      <c r="O38" s="716"/>
    </row>
    <row r="39" spans="1:15">
      <c r="A39" s="174" t="s">
        <v>486</v>
      </c>
      <c r="B39" s="174" t="s">
        <v>504</v>
      </c>
      <c r="C39" s="467">
        <v>1952</v>
      </c>
      <c r="D39" s="702">
        <v>2938</v>
      </c>
      <c r="E39" s="280">
        <v>328977.83</v>
      </c>
      <c r="F39" s="280">
        <f t="shared" si="0"/>
        <v>111.97339346494215</v>
      </c>
      <c r="G39" s="280">
        <v>59600.18</v>
      </c>
      <c r="H39" s="280">
        <f t="shared" si="1"/>
        <v>388578.01</v>
      </c>
      <c r="I39" s="410">
        <f t="shared" si="2"/>
        <v>132.25936351259361</v>
      </c>
      <c r="J39" s="266">
        <v>22270</v>
      </c>
      <c r="M39" s="702"/>
      <c r="O39" s="716"/>
    </row>
    <row r="40" spans="1:15">
      <c r="A40" s="174" t="s">
        <v>438</v>
      </c>
      <c r="B40" s="469" t="s">
        <v>439</v>
      </c>
      <c r="C40" s="467">
        <v>1952</v>
      </c>
      <c r="D40" s="702">
        <v>52610</v>
      </c>
      <c r="E40" s="280">
        <v>1388928.69</v>
      </c>
      <c r="F40" s="280">
        <f t="shared" si="0"/>
        <v>26.400469302413988</v>
      </c>
      <c r="G40" s="280">
        <v>229712.32</v>
      </c>
      <c r="H40" s="280">
        <f t="shared" si="1"/>
        <v>1618641.01</v>
      </c>
      <c r="I40" s="410">
        <f t="shared" si="2"/>
        <v>30.766793575365899</v>
      </c>
      <c r="J40" s="266">
        <v>138326</v>
      </c>
      <c r="M40" s="702"/>
      <c r="O40" s="716"/>
    </row>
    <row r="41" spans="1:15">
      <c r="A41" s="174" t="s">
        <v>438</v>
      </c>
      <c r="B41" s="469" t="s">
        <v>167</v>
      </c>
      <c r="C41" s="467">
        <v>1945</v>
      </c>
      <c r="D41" s="702">
        <v>52816</v>
      </c>
      <c r="E41" s="280">
        <v>1635769.56</v>
      </c>
      <c r="F41" s="280">
        <f t="shared" si="0"/>
        <v>30.971098909421389</v>
      </c>
      <c r="G41" s="280">
        <v>236592.48</v>
      </c>
      <c r="H41" s="280">
        <f t="shared" si="1"/>
        <v>1872362.04</v>
      </c>
      <c r="I41" s="410">
        <f t="shared" si="2"/>
        <v>35.450659648591333</v>
      </c>
      <c r="J41" s="266">
        <v>204471</v>
      </c>
      <c r="M41" s="702"/>
      <c r="O41" s="716"/>
    </row>
    <row r="42" spans="1:15">
      <c r="A42" s="174" t="s">
        <v>505</v>
      </c>
      <c r="B42" s="174" t="s">
        <v>506</v>
      </c>
      <c r="C42" s="467">
        <v>1948</v>
      </c>
      <c r="D42" s="702">
        <v>5145</v>
      </c>
      <c r="E42" s="280">
        <v>319912.15000000002</v>
      </c>
      <c r="F42" s="280">
        <f t="shared" si="0"/>
        <v>62.17923226433431</v>
      </c>
      <c r="G42" s="280">
        <v>42079</v>
      </c>
      <c r="H42" s="280">
        <f t="shared" si="1"/>
        <v>361991.15</v>
      </c>
      <c r="I42" s="410">
        <f t="shared" si="2"/>
        <v>70.357852283770654</v>
      </c>
      <c r="J42" s="266">
        <v>32332</v>
      </c>
      <c r="M42" s="702"/>
      <c r="O42" s="716"/>
    </row>
    <row r="43" spans="1:15">
      <c r="A43" s="174" t="s">
        <v>305</v>
      </c>
      <c r="B43" s="174" t="s">
        <v>507</v>
      </c>
      <c r="C43" s="467">
        <v>1964</v>
      </c>
      <c r="D43" s="702">
        <v>73296</v>
      </c>
      <c r="E43" s="280">
        <v>1535895.08</v>
      </c>
      <c r="F43" s="280">
        <f t="shared" si="0"/>
        <v>20.954691661209345</v>
      </c>
      <c r="G43" s="280">
        <v>129044.17</v>
      </c>
      <c r="H43" s="280">
        <f t="shared" si="1"/>
        <v>1664939.25</v>
      </c>
      <c r="I43" s="410">
        <f t="shared" si="2"/>
        <v>22.715281188605108</v>
      </c>
      <c r="J43" s="266">
        <v>185620</v>
      </c>
      <c r="M43" s="702"/>
      <c r="O43" s="716"/>
    </row>
    <row r="44" spans="1:15">
      <c r="A44" s="174" t="s">
        <v>508</v>
      </c>
      <c r="B44" s="174" t="s">
        <v>509</v>
      </c>
      <c r="C44" s="467">
        <v>1946</v>
      </c>
      <c r="D44" s="702">
        <v>1678</v>
      </c>
      <c r="E44" s="280">
        <v>96848</v>
      </c>
      <c r="F44" s="280">
        <f t="shared" si="0"/>
        <v>57.716328963051254</v>
      </c>
      <c r="G44" s="280"/>
      <c r="H44" s="280">
        <f t="shared" si="1"/>
        <v>96848</v>
      </c>
      <c r="I44" s="410">
        <f t="shared" si="2"/>
        <v>57.716328963051254</v>
      </c>
      <c r="J44" s="266">
        <v>29666</v>
      </c>
      <c r="M44" s="702"/>
      <c r="O44" s="716"/>
    </row>
    <row r="45" spans="1:15">
      <c r="A45" s="174" t="s">
        <v>486</v>
      </c>
      <c r="B45" s="174" t="s">
        <v>511</v>
      </c>
      <c r="C45" s="467">
        <v>1978</v>
      </c>
      <c r="D45" s="702">
        <v>4211</v>
      </c>
      <c r="E45" s="280">
        <v>173991.45</v>
      </c>
      <c r="F45" s="280">
        <f t="shared" si="0"/>
        <v>41.318321063880319</v>
      </c>
      <c r="G45" s="280">
        <v>5610.46</v>
      </c>
      <c r="H45" s="280">
        <f t="shared" si="1"/>
        <v>179601.91</v>
      </c>
      <c r="I45" s="410">
        <f t="shared" si="2"/>
        <v>42.650655426264549</v>
      </c>
      <c r="J45" s="266">
        <v>24761</v>
      </c>
      <c r="M45" s="702"/>
      <c r="O45" s="716"/>
    </row>
    <row r="46" spans="1:15">
      <c r="A46" s="174" t="s">
        <v>502</v>
      </c>
      <c r="B46" s="174" t="s">
        <v>512</v>
      </c>
      <c r="C46" s="467">
        <v>1946</v>
      </c>
      <c r="D46" s="702">
        <v>10524</v>
      </c>
      <c r="E46" s="280">
        <v>346300.96</v>
      </c>
      <c r="F46" s="280">
        <f t="shared" si="0"/>
        <v>32.9058304827062</v>
      </c>
      <c r="G46" s="280">
        <v>5643.2</v>
      </c>
      <c r="H46" s="280">
        <f t="shared" si="1"/>
        <v>351944.16000000003</v>
      </c>
      <c r="I46" s="410">
        <f t="shared" si="2"/>
        <v>33.44205245153934</v>
      </c>
      <c r="J46" s="266">
        <v>42433</v>
      </c>
      <c r="M46" s="702"/>
      <c r="O46" s="716"/>
    </row>
    <row r="47" spans="1:15">
      <c r="A47" s="174" t="s">
        <v>486</v>
      </c>
      <c r="B47" s="174" t="s">
        <v>513</v>
      </c>
      <c r="C47" s="467">
        <v>1959</v>
      </c>
      <c r="D47" s="702">
        <v>4291</v>
      </c>
      <c r="E47" s="280">
        <v>224154.26</v>
      </c>
      <c r="F47" s="280">
        <f t="shared" si="0"/>
        <v>52.238233512001869</v>
      </c>
      <c r="G47" s="280"/>
      <c r="H47" s="280">
        <f t="shared" si="1"/>
        <v>224154.26</v>
      </c>
      <c r="I47" s="410">
        <f t="shared" si="2"/>
        <v>52.238233512001869</v>
      </c>
      <c r="J47" s="266">
        <v>25575</v>
      </c>
      <c r="M47" s="702"/>
      <c r="O47" s="716"/>
    </row>
    <row r="48" spans="1:15">
      <c r="A48" s="174" t="s">
        <v>491</v>
      </c>
      <c r="B48" s="174" t="s">
        <v>514</v>
      </c>
      <c r="C48" s="467">
        <v>1961</v>
      </c>
      <c r="D48" s="702">
        <v>7782</v>
      </c>
      <c r="E48" s="280">
        <v>414087</v>
      </c>
      <c r="F48" s="280">
        <f t="shared" si="0"/>
        <v>53.210871241326139</v>
      </c>
      <c r="G48" s="280">
        <v>22015</v>
      </c>
      <c r="H48" s="280">
        <f t="shared" si="1"/>
        <v>436102</v>
      </c>
      <c r="I48" s="410">
        <f t="shared" si="2"/>
        <v>56.039835517861732</v>
      </c>
      <c r="J48" s="266">
        <v>34163</v>
      </c>
      <c r="M48" s="702"/>
      <c r="O48" s="716"/>
    </row>
    <row r="49" spans="1:15">
      <c r="A49" s="174" t="s">
        <v>502</v>
      </c>
      <c r="B49" s="174" t="s">
        <v>515</v>
      </c>
      <c r="C49" s="467">
        <v>1950</v>
      </c>
      <c r="D49" s="702">
        <v>11818</v>
      </c>
      <c r="E49" s="280">
        <v>332379.77</v>
      </c>
      <c r="F49" s="280">
        <f t="shared" si="0"/>
        <v>28.124874767304114</v>
      </c>
      <c r="G49" s="280">
        <v>5387.83</v>
      </c>
      <c r="H49" s="280">
        <f t="shared" si="1"/>
        <v>337767.60000000003</v>
      </c>
      <c r="I49" s="410">
        <f t="shared" si="2"/>
        <v>28.580775088847524</v>
      </c>
      <c r="J49" s="266">
        <v>49338</v>
      </c>
      <c r="M49" s="702"/>
      <c r="O49" s="716"/>
    </row>
    <row r="50" spans="1:15">
      <c r="A50" s="174" t="s">
        <v>502</v>
      </c>
      <c r="B50" s="174" t="s">
        <v>516</v>
      </c>
      <c r="C50" s="467">
        <v>1948</v>
      </c>
      <c r="D50" s="702">
        <v>12940</v>
      </c>
      <c r="E50" s="280">
        <v>315970</v>
      </c>
      <c r="F50" s="280">
        <f t="shared" si="0"/>
        <v>24.41808346213292</v>
      </c>
      <c r="G50" s="280">
        <v>15859</v>
      </c>
      <c r="H50" s="280">
        <f t="shared" si="1"/>
        <v>331829</v>
      </c>
      <c r="I50" s="410">
        <f t="shared" si="2"/>
        <v>25.643663060278207</v>
      </c>
      <c r="J50" s="266">
        <v>46065</v>
      </c>
      <c r="M50" s="702"/>
      <c r="O50" s="716"/>
    </row>
    <row r="51" spans="1:15">
      <c r="A51" s="174" t="s">
        <v>449</v>
      </c>
      <c r="B51" s="174" t="s">
        <v>517</v>
      </c>
      <c r="C51" s="467">
        <v>1946</v>
      </c>
      <c r="D51" s="702">
        <v>7591</v>
      </c>
      <c r="E51" s="280">
        <v>464067</v>
      </c>
      <c r="F51" s="280">
        <f t="shared" si="0"/>
        <v>61.13384270847056</v>
      </c>
      <c r="G51" s="280"/>
      <c r="H51" s="280">
        <f t="shared" si="1"/>
        <v>464067</v>
      </c>
      <c r="I51" s="410">
        <f t="shared" si="2"/>
        <v>61.13384270847056</v>
      </c>
      <c r="J51" s="266">
        <v>34544</v>
      </c>
      <c r="M51" s="702"/>
      <c r="O51" s="716"/>
    </row>
    <row r="52" spans="1:15">
      <c r="A52" s="174" t="s">
        <v>438</v>
      </c>
      <c r="B52" s="469" t="s">
        <v>518</v>
      </c>
      <c r="C52" s="467">
        <v>1961</v>
      </c>
      <c r="D52" s="702">
        <v>42108</v>
      </c>
      <c r="E52" s="236">
        <v>1761575.2</v>
      </c>
      <c r="F52" s="280">
        <f t="shared" si="0"/>
        <v>41.834691745036572</v>
      </c>
      <c r="G52" s="236"/>
      <c r="H52" s="280">
        <f t="shared" si="1"/>
        <v>1761575.2</v>
      </c>
      <c r="I52" s="410">
        <f t="shared" si="2"/>
        <v>41.834691745036572</v>
      </c>
      <c r="J52" s="266">
        <v>112837</v>
      </c>
      <c r="M52" s="702"/>
      <c r="O52" s="716"/>
    </row>
    <row r="53" spans="1:15">
      <c r="A53" s="174" t="s">
        <v>491</v>
      </c>
      <c r="B53" s="469" t="s">
        <v>519</v>
      </c>
      <c r="C53" s="467">
        <v>1973</v>
      </c>
      <c r="D53" s="702">
        <v>8762</v>
      </c>
      <c r="E53" s="236">
        <v>177510</v>
      </c>
      <c r="F53" s="280">
        <f t="shared" si="0"/>
        <v>20.259073270942707</v>
      </c>
      <c r="G53" s="236">
        <v>37259</v>
      </c>
      <c r="H53" s="280">
        <f t="shared" si="1"/>
        <v>214769</v>
      </c>
      <c r="I53" s="410">
        <f t="shared" si="2"/>
        <v>24.511412919424789</v>
      </c>
      <c r="J53" s="266">
        <v>35347</v>
      </c>
      <c r="M53" s="702"/>
      <c r="O53" s="716"/>
    </row>
    <row r="54" spans="1:15">
      <c r="A54" s="174" t="s">
        <v>438</v>
      </c>
      <c r="B54" s="469" t="s">
        <v>520</v>
      </c>
      <c r="C54" s="467">
        <v>1981</v>
      </c>
      <c r="D54" s="702">
        <v>37846</v>
      </c>
      <c r="E54" s="236">
        <v>1515911.64</v>
      </c>
      <c r="F54" s="280">
        <f t="shared" si="0"/>
        <v>40.054738677799499</v>
      </c>
      <c r="G54" s="236">
        <v>2673125.31</v>
      </c>
      <c r="H54" s="280">
        <f t="shared" si="1"/>
        <v>4189036.95</v>
      </c>
      <c r="I54" s="410">
        <f t="shared" si="2"/>
        <v>110.68638561538869</v>
      </c>
      <c r="J54" s="266">
        <v>112945</v>
      </c>
      <c r="M54" s="702"/>
      <c r="O54" s="716"/>
    </row>
    <row r="55" spans="1:15">
      <c r="A55" s="174" t="s">
        <v>425</v>
      </c>
      <c r="B55" s="469" t="s">
        <v>440</v>
      </c>
      <c r="C55" s="467">
        <v>1950</v>
      </c>
      <c r="D55" s="702">
        <v>197749</v>
      </c>
      <c r="E55" s="236">
        <v>6787828.5099999998</v>
      </c>
      <c r="F55" s="280">
        <f t="shared" si="0"/>
        <v>34.325475779902803</v>
      </c>
      <c r="G55" s="236">
        <v>571937.79</v>
      </c>
      <c r="H55" s="280">
        <f t="shared" si="1"/>
        <v>7359766.2999999998</v>
      </c>
      <c r="I55" s="410">
        <f t="shared" si="2"/>
        <v>37.217716903751722</v>
      </c>
      <c r="J55" s="266">
        <v>488913</v>
      </c>
      <c r="M55" s="702"/>
      <c r="O55" s="716"/>
    </row>
    <row r="56" spans="1:15">
      <c r="A56" s="174" t="s">
        <v>491</v>
      </c>
      <c r="B56" s="469" t="s">
        <v>521</v>
      </c>
      <c r="C56" s="467">
        <v>1947</v>
      </c>
      <c r="D56" s="702">
        <v>9818</v>
      </c>
      <c r="E56" s="236">
        <v>279558</v>
      </c>
      <c r="F56" s="280">
        <f t="shared" si="0"/>
        <v>28.474027296801793</v>
      </c>
      <c r="G56" s="236"/>
      <c r="H56" s="280">
        <f t="shared" si="1"/>
        <v>279558</v>
      </c>
      <c r="I56" s="410">
        <f t="shared" si="2"/>
        <v>28.474027296801793</v>
      </c>
      <c r="J56" s="266">
        <v>38582</v>
      </c>
      <c r="M56" s="702"/>
      <c r="O56" s="716"/>
    </row>
    <row r="57" spans="1:15">
      <c r="A57" s="174" t="s">
        <v>486</v>
      </c>
      <c r="B57" s="469" t="s">
        <v>522</v>
      </c>
      <c r="C57" s="467">
        <v>1962</v>
      </c>
      <c r="D57" s="702">
        <v>4680</v>
      </c>
      <c r="E57" s="236">
        <v>244659.98</v>
      </c>
      <c r="F57" s="280">
        <f t="shared" si="0"/>
        <v>52.277773504273505</v>
      </c>
      <c r="G57" s="236">
        <v>36560.269999999997</v>
      </c>
      <c r="H57" s="280">
        <f t="shared" si="1"/>
        <v>281220.25</v>
      </c>
      <c r="I57" s="410">
        <f t="shared" si="2"/>
        <v>60.089797008547009</v>
      </c>
      <c r="J57" s="266">
        <v>25415</v>
      </c>
      <c r="M57" s="702"/>
      <c r="O57" s="716"/>
    </row>
    <row r="58" spans="1:15">
      <c r="A58" s="174" t="s">
        <v>491</v>
      </c>
      <c r="B58" s="469" t="s">
        <v>166</v>
      </c>
      <c r="C58" s="467">
        <v>1960</v>
      </c>
      <c r="D58" s="702">
        <v>9306</v>
      </c>
      <c r="E58" s="236">
        <v>751657.92</v>
      </c>
      <c r="F58" s="280">
        <f t="shared" si="0"/>
        <v>80.771321727917481</v>
      </c>
      <c r="G58" s="236">
        <v>73786.94</v>
      </c>
      <c r="H58" s="280">
        <f t="shared" si="1"/>
        <v>825444.8600000001</v>
      </c>
      <c r="I58" s="410">
        <f t="shared" si="2"/>
        <v>88.700285837094356</v>
      </c>
      <c r="J58" s="266">
        <v>53843</v>
      </c>
      <c r="M58" s="702"/>
      <c r="O58" s="716"/>
    </row>
    <row r="59" spans="1:15">
      <c r="A59" s="174" t="s">
        <v>491</v>
      </c>
      <c r="B59" s="469" t="s">
        <v>523</v>
      </c>
      <c r="C59" s="467">
        <v>1982</v>
      </c>
      <c r="D59" s="702">
        <v>5272</v>
      </c>
      <c r="E59" s="236">
        <v>195186.56</v>
      </c>
      <c r="F59" s="280">
        <f t="shared" si="0"/>
        <v>37.023247344461303</v>
      </c>
      <c r="G59" s="236">
        <v>30109.72</v>
      </c>
      <c r="H59" s="280">
        <f t="shared" si="1"/>
        <v>225296.28</v>
      </c>
      <c r="I59" s="410">
        <f t="shared" si="2"/>
        <v>42.734499241274655</v>
      </c>
      <c r="J59" s="266">
        <v>28158</v>
      </c>
      <c r="M59" s="702"/>
      <c r="O59" s="716"/>
    </row>
    <row r="60" spans="1:15">
      <c r="M60" s="702"/>
      <c r="O60" s="716"/>
    </row>
    <row r="61" spans="1:15">
      <c r="A61" s="8" t="s">
        <v>598</v>
      </c>
      <c r="M61" s="702"/>
      <c r="O61" s="716"/>
    </row>
    <row r="62" spans="1:15">
      <c r="M62" s="702"/>
      <c r="O62" s="716"/>
    </row>
    <row r="63" spans="1:15">
      <c r="B63" s="8"/>
      <c r="C63" s="4"/>
      <c r="D63" s="286"/>
      <c r="E63" s="236"/>
      <c r="F63" s="236"/>
      <c r="G63" s="236"/>
      <c r="H63" s="280"/>
      <c r="I63" s="18"/>
      <c r="J63" s="265"/>
      <c r="M63" s="702"/>
      <c r="O63" s="716"/>
    </row>
    <row r="64" spans="1:15">
      <c r="B64" s="8"/>
      <c r="C64" s="4"/>
      <c r="D64" s="286"/>
      <c r="E64" s="236"/>
      <c r="F64" s="236"/>
      <c r="G64" s="236"/>
      <c r="H64" s="280"/>
      <c r="I64" s="18"/>
      <c r="J64" s="265"/>
      <c r="M64" s="702"/>
      <c r="O64" s="716"/>
    </row>
    <row r="65" spans="2:15">
      <c r="B65" s="8"/>
      <c r="C65" s="4"/>
      <c r="D65" s="286"/>
      <c r="E65" s="236"/>
      <c r="F65" s="236"/>
      <c r="G65" s="236"/>
      <c r="H65" s="280"/>
      <c r="I65" s="18"/>
      <c r="J65" s="265"/>
      <c r="M65" s="702"/>
      <c r="O65" s="716"/>
    </row>
    <row r="66" spans="2:15">
      <c r="B66" s="8"/>
      <c r="C66" s="4"/>
      <c r="D66" s="286"/>
      <c r="E66" s="236"/>
      <c r="F66" s="236"/>
      <c r="G66" s="236"/>
      <c r="H66" s="280"/>
      <c r="I66" s="18"/>
      <c r="J66" s="265"/>
      <c r="M66" s="702"/>
      <c r="O66" s="716"/>
    </row>
    <row r="67" spans="2:15">
      <c r="B67" s="8"/>
      <c r="C67" s="4"/>
      <c r="D67" s="286"/>
      <c r="E67" s="236"/>
      <c r="F67" s="236"/>
      <c r="G67" s="236"/>
      <c r="H67" s="280"/>
      <c r="I67" s="18"/>
      <c r="J67" s="265"/>
      <c r="M67" s="702"/>
      <c r="O67" s="716"/>
    </row>
    <row r="68" spans="2:15">
      <c r="B68" s="8"/>
      <c r="C68" s="4"/>
      <c r="D68" s="286"/>
      <c r="E68" s="236"/>
      <c r="F68" s="236"/>
      <c r="G68" s="236"/>
      <c r="H68" s="280"/>
      <c r="I68" s="18"/>
      <c r="J68" s="265"/>
      <c r="M68" s="702"/>
      <c r="O68" s="716"/>
    </row>
    <row r="69" spans="2:15">
      <c r="B69" s="8"/>
      <c r="C69" s="4"/>
      <c r="D69" s="286"/>
      <c r="E69" s="236"/>
      <c r="F69" s="236"/>
      <c r="G69" s="236"/>
      <c r="H69" s="280"/>
      <c r="I69" s="18"/>
      <c r="J69" s="265"/>
      <c r="M69" s="702"/>
      <c r="O69" s="716"/>
    </row>
    <row r="70" spans="2:15">
      <c r="B70" s="8"/>
      <c r="C70" s="4"/>
      <c r="D70" s="286"/>
      <c r="E70" s="236"/>
      <c r="F70" s="236"/>
      <c r="G70" s="236"/>
      <c r="H70" s="280"/>
      <c r="I70" s="18"/>
      <c r="J70" s="265"/>
      <c r="M70" s="702"/>
      <c r="O70" s="716"/>
    </row>
    <row r="71" spans="2:15">
      <c r="B71" s="8"/>
      <c r="C71" s="4"/>
      <c r="D71" s="286"/>
      <c r="E71" s="236"/>
      <c r="F71" s="236"/>
      <c r="G71" s="236"/>
      <c r="H71" s="280"/>
      <c r="I71" s="18"/>
      <c r="J71" s="265"/>
      <c r="M71" s="702"/>
      <c r="O71" s="716"/>
    </row>
    <row r="72" spans="2:15">
      <c r="B72" s="8"/>
      <c r="C72" s="4"/>
      <c r="D72" s="286"/>
      <c r="E72" s="236"/>
      <c r="F72" s="236"/>
      <c r="G72" s="236"/>
      <c r="H72" s="280"/>
      <c r="I72" s="18"/>
      <c r="J72" s="265"/>
      <c r="M72" s="702"/>
      <c r="O72" s="716"/>
    </row>
    <row r="73" spans="2:15">
      <c r="B73" s="8"/>
      <c r="C73" s="4"/>
      <c r="D73" s="286"/>
      <c r="E73" s="236"/>
      <c r="F73" s="236"/>
      <c r="G73" s="236"/>
      <c r="H73" s="280"/>
      <c r="I73" s="18"/>
      <c r="J73" s="265"/>
      <c r="M73" s="702"/>
      <c r="O73" s="716"/>
    </row>
    <row r="74" spans="2:15">
      <c r="B74" s="8"/>
      <c r="C74" s="4"/>
      <c r="D74" s="286"/>
      <c r="E74" s="236"/>
      <c r="F74" s="236"/>
      <c r="G74" s="236"/>
      <c r="H74" s="280"/>
      <c r="I74" s="18"/>
      <c r="J74" s="265"/>
      <c r="M74" s="702"/>
      <c r="O74" s="716"/>
    </row>
    <row r="75" spans="2:15">
      <c r="B75" s="8"/>
      <c r="C75" s="4"/>
      <c r="D75" s="286"/>
      <c r="E75" s="236"/>
      <c r="F75" s="236"/>
      <c r="G75" s="236"/>
      <c r="H75" s="280"/>
      <c r="I75" s="18"/>
      <c r="J75" s="265"/>
      <c r="M75" s="702"/>
      <c r="O75" s="716"/>
    </row>
    <row r="76" spans="2:15">
      <c r="B76" s="8"/>
      <c r="C76" s="4"/>
      <c r="D76" s="286"/>
      <c r="E76" s="236"/>
      <c r="F76" s="236"/>
      <c r="G76" s="236"/>
      <c r="H76" s="280"/>
      <c r="I76" s="18"/>
      <c r="J76" s="265"/>
      <c r="M76" s="702"/>
      <c r="O76" s="716"/>
    </row>
    <row r="77" spans="2:15">
      <c r="B77" s="8"/>
      <c r="C77" s="4"/>
      <c r="D77" s="286"/>
      <c r="E77" s="236"/>
      <c r="F77" s="236"/>
      <c r="G77" s="236"/>
      <c r="H77" s="280"/>
      <c r="I77" s="18"/>
      <c r="J77" s="265"/>
      <c r="M77" s="702"/>
      <c r="O77" s="716"/>
    </row>
    <row r="78" spans="2:15">
      <c r="B78" s="8"/>
      <c r="C78" s="4"/>
      <c r="D78" s="286"/>
      <c r="E78" s="236"/>
      <c r="F78" s="236"/>
      <c r="G78" s="236"/>
      <c r="H78" s="280"/>
      <c r="I78" s="18"/>
      <c r="J78" s="265"/>
      <c r="M78" s="702"/>
      <c r="O78" s="716"/>
    </row>
    <row r="79" spans="2:15">
      <c r="B79" s="8"/>
      <c r="C79" s="4"/>
      <c r="D79" s="286"/>
      <c r="E79" s="236"/>
      <c r="F79" s="236"/>
      <c r="G79" s="236"/>
      <c r="H79" s="280"/>
      <c r="I79" s="18"/>
      <c r="J79" s="265"/>
      <c r="M79" s="702"/>
      <c r="O79" s="716"/>
    </row>
    <row r="80" spans="2:15">
      <c r="B80" s="8"/>
      <c r="C80" s="4"/>
      <c r="D80" s="286"/>
      <c r="E80" s="236"/>
      <c r="F80" s="236"/>
      <c r="G80" s="236"/>
      <c r="H80" s="280"/>
      <c r="I80" s="18"/>
      <c r="J80" s="265"/>
      <c r="M80" s="702"/>
      <c r="O80" s="716"/>
    </row>
    <row r="81" spans="2:15">
      <c r="B81" s="8"/>
      <c r="C81" s="4"/>
      <c r="D81" s="286"/>
      <c r="E81" s="236"/>
      <c r="F81" s="236"/>
      <c r="G81" s="236"/>
      <c r="H81" s="280"/>
      <c r="I81" s="18"/>
      <c r="J81" s="265"/>
      <c r="M81" s="702"/>
      <c r="O81" s="716"/>
    </row>
    <row r="82" spans="2:15">
      <c r="B82" s="8"/>
      <c r="C82" s="4"/>
      <c r="D82" s="286"/>
      <c r="E82" s="236"/>
      <c r="F82" s="236"/>
      <c r="G82" s="236"/>
      <c r="H82" s="280"/>
      <c r="I82" s="18"/>
      <c r="J82" s="265"/>
      <c r="M82" s="702"/>
      <c r="O82" s="716"/>
    </row>
    <row r="83" spans="2:15">
      <c r="B83" s="8"/>
      <c r="C83" s="4"/>
      <c r="D83" s="286"/>
      <c r="E83" s="236"/>
      <c r="F83" s="236"/>
      <c r="G83" s="236"/>
      <c r="H83" s="280"/>
      <c r="I83" s="18"/>
      <c r="J83" s="265"/>
      <c r="M83" s="702"/>
      <c r="O83" s="716"/>
    </row>
    <row r="84" spans="2:15">
      <c r="B84" s="8"/>
      <c r="C84" s="4"/>
      <c r="D84" s="286"/>
      <c r="E84" s="236"/>
      <c r="F84" s="236"/>
      <c r="G84" s="236"/>
      <c r="H84" s="280"/>
      <c r="I84" s="18"/>
      <c r="J84" s="265"/>
      <c r="M84" s="702"/>
      <c r="O84" s="716"/>
    </row>
    <row r="85" spans="2:15">
      <c r="B85" s="8"/>
      <c r="C85" s="4"/>
      <c r="D85" s="286"/>
      <c r="E85" s="236"/>
      <c r="F85" s="236"/>
      <c r="G85" s="236"/>
      <c r="H85" s="280"/>
      <c r="I85" s="18"/>
      <c r="J85" s="265"/>
      <c r="M85" s="702"/>
      <c r="O85" s="716"/>
    </row>
    <row r="86" spans="2:15">
      <c r="B86" s="8"/>
      <c r="C86" s="4"/>
      <c r="D86" s="286"/>
      <c r="E86" s="236"/>
      <c r="F86" s="236"/>
      <c r="G86" s="236"/>
      <c r="H86" s="280"/>
      <c r="I86" s="18"/>
      <c r="J86" s="265"/>
      <c r="M86" s="702"/>
      <c r="O86" s="716"/>
    </row>
    <row r="87" spans="2:15">
      <c r="B87" s="8"/>
      <c r="C87" s="4"/>
      <c r="D87" s="286"/>
      <c r="E87" s="236"/>
      <c r="F87" s="236"/>
      <c r="G87" s="236"/>
      <c r="H87" s="280"/>
      <c r="I87" s="18"/>
      <c r="J87" s="265"/>
      <c r="M87" s="702"/>
      <c r="O87" s="716"/>
    </row>
    <row r="88" spans="2:15">
      <c r="B88" s="8"/>
      <c r="C88" s="4"/>
      <c r="D88" s="286"/>
      <c r="E88" s="236"/>
      <c r="F88" s="236"/>
      <c r="G88" s="236"/>
      <c r="H88" s="280"/>
      <c r="I88" s="18"/>
      <c r="J88" s="265"/>
      <c r="M88" s="702"/>
      <c r="O88" s="716"/>
    </row>
    <row r="89" spans="2:15">
      <c r="B89" s="8"/>
      <c r="C89" s="4"/>
      <c r="D89" s="286"/>
      <c r="E89" s="236"/>
      <c r="F89" s="236"/>
      <c r="G89" s="236"/>
      <c r="H89" s="280"/>
      <c r="I89" s="18"/>
      <c r="J89" s="265"/>
      <c r="M89" s="702"/>
      <c r="O89" s="716"/>
    </row>
    <row r="90" spans="2:15">
      <c r="B90" s="8"/>
      <c r="C90" s="4"/>
      <c r="D90" s="286"/>
      <c r="E90" s="236"/>
      <c r="F90" s="236"/>
      <c r="G90" s="236"/>
      <c r="H90" s="280"/>
      <c r="I90" s="18"/>
      <c r="J90" s="265"/>
      <c r="M90" s="702"/>
      <c r="O90" s="716"/>
    </row>
    <row r="91" spans="2:15">
      <c r="B91" s="8"/>
      <c r="C91" s="4"/>
      <c r="D91" s="286"/>
      <c r="E91" s="236"/>
      <c r="F91" s="236"/>
      <c r="G91" s="236"/>
      <c r="H91" s="280"/>
      <c r="I91" s="18"/>
      <c r="J91" s="265"/>
      <c r="M91" s="702"/>
      <c r="O91" s="716"/>
    </row>
    <row r="92" spans="2:15">
      <c r="B92" s="8"/>
      <c r="C92" s="4"/>
      <c r="D92" s="286"/>
      <c r="E92" s="236"/>
      <c r="F92" s="236"/>
      <c r="G92" s="236"/>
      <c r="H92" s="280"/>
      <c r="I92" s="18"/>
      <c r="J92" s="265"/>
      <c r="M92" s="702"/>
      <c r="O92" s="716"/>
    </row>
    <row r="93" spans="2:15">
      <c r="B93" s="8"/>
      <c r="C93" s="4"/>
      <c r="D93" s="286"/>
      <c r="E93" s="236"/>
      <c r="F93" s="236"/>
      <c r="G93" s="236"/>
      <c r="H93" s="280"/>
      <c r="I93" s="18"/>
      <c r="J93" s="265"/>
      <c r="M93" s="702"/>
      <c r="O93" s="716"/>
    </row>
    <row r="94" spans="2:15">
      <c r="B94" s="8"/>
      <c r="C94" s="4"/>
      <c r="D94" s="286"/>
      <c r="E94" s="236"/>
      <c r="F94" s="236"/>
      <c r="G94" s="236"/>
      <c r="H94" s="280"/>
      <c r="I94" s="18"/>
      <c r="J94" s="265"/>
      <c r="M94" s="702"/>
      <c r="O94" s="716"/>
    </row>
    <row r="95" spans="2:15">
      <c r="B95" s="8"/>
      <c r="C95" s="4"/>
      <c r="D95" s="286"/>
      <c r="E95" s="236"/>
      <c r="F95" s="236"/>
      <c r="G95" s="236"/>
      <c r="H95" s="280"/>
      <c r="I95" s="18"/>
      <c r="J95" s="265"/>
      <c r="M95" s="702"/>
      <c r="O95" s="716"/>
    </row>
    <row r="96" spans="2:15">
      <c r="B96" s="8"/>
      <c r="C96" s="4"/>
      <c r="D96" s="286"/>
      <c r="E96" s="236"/>
      <c r="F96" s="236"/>
      <c r="G96" s="236"/>
      <c r="H96" s="280"/>
      <c r="I96" s="18"/>
      <c r="J96" s="265"/>
      <c r="M96" s="702"/>
      <c r="O96" s="716"/>
    </row>
    <row r="97" spans="2:15">
      <c r="B97" s="8"/>
      <c r="C97" s="4"/>
      <c r="D97" s="286"/>
      <c r="E97" s="236"/>
      <c r="F97" s="236"/>
      <c r="G97" s="236"/>
      <c r="H97" s="280"/>
      <c r="I97" s="18"/>
      <c r="J97" s="265"/>
      <c r="M97" s="702"/>
      <c r="O97" s="716"/>
    </row>
    <row r="98" spans="2:15">
      <c r="B98" s="8"/>
      <c r="C98" s="4"/>
      <c r="D98" s="286"/>
      <c r="E98" s="236"/>
      <c r="F98" s="236"/>
      <c r="G98" s="236"/>
      <c r="H98" s="280"/>
      <c r="I98" s="18"/>
      <c r="J98" s="265"/>
      <c r="M98" s="702"/>
      <c r="O98" s="716"/>
    </row>
    <row r="99" spans="2:15">
      <c r="B99" s="8"/>
      <c r="C99" s="4"/>
      <c r="D99" s="286"/>
      <c r="E99" s="236"/>
      <c r="F99" s="236"/>
      <c r="G99" s="236"/>
      <c r="H99" s="280"/>
      <c r="I99" s="18"/>
      <c r="J99" s="265"/>
      <c r="M99" s="702"/>
      <c r="O99" s="716"/>
    </row>
    <row r="100" spans="2:15">
      <c r="B100" s="8"/>
      <c r="C100" s="4"/>
      <c r="D100" s="286"/>
      <c r="E100" s="236"/>
      <c r="F100" s="236"/>
      <c r="G100" s="236"/>
      <c r="H100" s="280"/>
      <c r="I100" s="18"/>
      <c r="J100" s="265"/>
      <c r="M100" s="702"/>
      <c r="O100" s="716"/>
    </row>
    <row r="101" spans="2:15">
      <c r="B101" s="8"/>
      <c r="C101" s="4"/>
      <c r="D101" s="286"/>
      <c r="E101" s="236"/>
      <c r="F101" s="236"/>
      <c r="G101" s="236"/>
      <c r="H101" s="280"/>
      <c r="I101" s="18"/>
      <c r="J101" s="265"/>
      <c r="M101" s="702"/>
      <c r="O101" s="716"/>
    </row>
    <row r="102" spans="2:15">
      <c r="B102" s="8"/>
      <c r="C102" s="4"/>
      <c r="D102" s="286"/>
      <c r="E102" s="236"/>
      <c r="F102" s="236"/>
      <c r="G102" s="236"/>
      <c r="H102" s="280"/>
      <c r="I102" s="18"/>
      <c r="J102" s="265"/>
      <c r="M102" s="702"/>
      <c r="O102" s="716"/>
    </row>
    <row r="103" spans="2:15">
      <c r="B103" s="8"/>
      <c r="C103" s="4"/>
      <c r="D103" s="286"/>
      <c r="E103" s="236"/>
      <c r="F103" s="236"/>
      <c r="G103" s="236"/>
      <c r="H103" s="280"/>
      <c r="I103" s="18"/>
      <c r="J103" s="265"/>
      <c r="M103" s="702"/>
      <c r="O103" s="716"/>
    </row>
    <row r="104" spans="2:15">
      <c r="B104" s="8"/>
      <c r="C104" s="4"/>
      <c r="D104" s="286"/>
      <c r="E104" s="236"/>
      <c r="F104" s="236"/>
      <c r="G104" s="236"/>
      <c r="H104" s="280"/>
      <c r="I104" s="18"/>
      <c r="J104" s="265"/>
      <c r="M104" s="702"/>
      <c r="O104" s="716"/>
    </row>
    <row r="105" spans="2:15">
      <c r="B105" s="8"/>
      <c r="C105" s="4"/>
      <c r="D105" s="286"/>
      <c r="E105" s="236"/>
      <c r="F105" s="236"/>
      <c r="G105" s="236"/>
      <c r="H105" s="280"/>
      <c r="I105" s="18"/>
      <c r="J105" s="265"/>
      <c r="M105" s="702"/>
      <c r="O105" s="716"/>
    </row>
    <row r="106" spans="2:15">
      <c r="B106" s="8"/>
      <c r="C106" s="4"/>
      <c r="D106" s="286"/>
      <c r="E106" s="236"/>
      <c r="F106" s="236"/>
      <c r="G106" s="236"/>
      <c r="H106" s="280"/>
      <c r="I106" s="18"/>
      <c r="J106" s="265"/>
      <c r="M106" s="702"/>
      <c r="O106" s="716"/>
    </row>
    <row r="107" spans="2:15">
      <c r="B107" s="8"/>
      <c r="C107" s="4"/>
      <c r="D107" s="286"/>
      <c r="E107" s="236"/>
      <c r="F107" s="236"/>
      <c r="G107" s="236"/>
      <c r="H107" s="280"/>
      <c r="I107" s="18"/>
      <c r="J107" s="265"/>
      <c r="M107" s="702"/>
      <c r="O107" s="716"/>
    </row>
    <row r="108" spans="2:15">
      <c r="B108" s="8"/>
      <c r="C108" s="4"/>
      <c r="D108" s="286"/>
      <c r="E108" s="236"/>
      <c r="F108" s="236"/>
      <c r="G108" s="236"/>
      <c r="H108" s="280"/>
      <c r="I108" s="18"/>
      <c r="J108" s="265"/>
      <c r="M108" s="702"/>
      <c r="O108" s="716"/>
    </row>
    <row r="109" spans="2:15">
      <c r="B109" s="8"/>
      <c r="C109" s="4"/>
      <c r="D109" s="286"/>
      <c r="E109" s="236"/>
      <c r="F109" s="236"/>
      <c r="G109" s="236"/>
      <c r="H109" s="280"/>
      <c r="I109" s="18"/>
      <c r="J109" s="265"/>
      <c r="M109" s="702"/>
      <c r="O109" s="716"/>
    </row>
    <row r="110" spans="2:15">
      <c r="B110" s="8"/>
      <c r="C110" s="4"/>
      <c r="D110" s="286"/>
      <c r="E110" s="236"/>
      <c r="F110" s="236"/>
      <c r="G110" s="236"/>
      <c r="H110" s="280"/>
      <c r="I110" s="18"/>
      <c r="J110" s="265"/>
      <c r="M110" s="702"/>
      <c r="O110" s="716"/>
    </row>
    <row r="111" spans="2:15">
      <c r="B111" s="8"/>
      <c r="C111" s="4"/>
      <c r="D111" s="286"/>
      <c r="E111" s="236"/>
      <c r="F111" s="236"/>
      <c r="G111" s="236"/>
      <c r="H111" s="280"/>
      <c r="I111" s="18"/>
      <c r="J111" s="265"/>
      <c r="M111" s="702"/>
      <c r="O111" s="716"/>
    </row>
    <row r="112" spans="2:15">
      <c r="B112" s="8"/>
      <c r="C112" s="4"/>
      <c r="D112" s="286"/>
      <c r="E112" s="236"/>
      <c r="F112" s="236"/>
      <c r="G112" s="236"/>
      <c r="H112" s="280"/>
      <c r="I112" s="18"/>
      <c r="J112" s="265"/>
      <c r="M112" s="702"/>
      <c r="O112" s="716"/>
    </row>
    <row r="113" spans="2:15">
      <c r="B113" s="8"/>
      <c r="C113" s="4"/>
      <c r="D113" s="286"/>
      <c r="E113" s="236"/>
      <c r="F113" s="236"/>
      <c r="G113" s="236"/>
      <c r="H113" s="280"/>
      <c r="I113" s="18"/>
      <c r="J113" s="265"/>
      <c r="M113" s="702"/>
      <c r="O113" s="716"/>
    </row>
    <row r="114" spans="2:15">
      <c r="B114" s="8"/>
      <c r="C114" s="4"/>
      <c r="D114" s="286"/>
      <c r="E114" s="236"/>
      <c r="F114" s="236"/>
      <c r="G114" s="236"/>
      <c r="H114" s="280"/>
      <c r="I114" s="18"/>
      <c r="J114" s="265"/>
      <c r="M114" s="702"/>
      <c r="O114" s="716"/>
    </row>
    <row r="115" spans="2:15">
      <c r="B115" s="8"/>
      <c r="C115" s="4"/>
      <c r="D115" s="286"/>
      <c r="E115" s="236"/>
      <c r="F115" s="236"/>
      <c r="G115" s="236"/>
      <c r="H115" s="280"/>
      <c r="I115" s="18"/>
      <c r="J115" s="265"/>
      <c r="M115" s="702"/>
      <c r="O115" s="716"/>
    </row>
    <row r="116" spans="2:15">
      <c r="B116" s="8"/>
      <c r="C116" s="4"/>
      <c r="D116" s="286"/>
      <c r="E116" s="236"/>
      <c r="F116" s="236"/>
      <c r="G116" s="236"/>
      <c r="H116" s="280"/>
      <c r="I116" s="18"/>
      <c r="J116" s="265"/>
      <c r="M116" s="702"/>
      <c r="O116" s="716"/>
    </row>
    <row r="117" spans="2:15">
      <c r="B117" s="8"/>
      <c r="C117" s="4"/>
      <c r="D117" s="286"/>
      <c r="E117" s="236"/>
      <c r="F117" s="236"/>
      <c r="G117" s="236"/>
      <c r="H117" s="280"/>
      <c r="I117" s="18"/>
      <c r="J117" s="265"/>
      <c r="M117" s="702"/>
      <c r="O117" s="716"/>
    </row>
    <row r="118" spans="2:15">
      <c r="B118" s="8"/>
      <c r="C118" s="4"/>
      <c r="D118" s="286"/>
      <c r="E118" s="236"/>
      <c r="F118" s="236"/>
      <c r="G118" s="236"/>
      <c r="H118" s="280"/>
      <c r="I118" s="18"/>
      <c r="J118" s="265"/>
      <c r="M118" s="702"/>
      <c r="O118" s="716"/>
    </row>
    <row r="119" spans="2:15">
      <c r="B119" s="8"/>
      <c r="C119" s="4"/>
      <c r="D119" s="286"/>
      <c r="E119" s="236"/>
      <c r="F119" s="236"/>
      <c r="G119" s="236"/>
      <c r="H119" s="280"/>
      <c r="I119" s="18"/>
      <c r="J119" s="265"/>
      <c r="M119" s="702"/>
      <c r="O119" s="716"/>
    </row>
    <row r="120" spans="2:15">
      <c r="B120" s="8"/>
      <c r="C120" s="4"/>
      <c r="D120" s="286"/>
      <c r="E120" s="236"/>
      <c r="F120" s="236"/>
      <c r="G120" s="236"/>
      <c r="H120" s="280"/>
      <c r="I120" s="18"/>
      <c r="J120" s="265"/>
      <c r="M120" s="702"/>
      <c r="O120" s="716"/>
    </row>
    <row r="121" spans="2:15">
      <c r="B121" s="8"/>
      <c r="C121" s="4"/>
      <c r="D121" s="286"/>
      <c r="E121" s="236"/>
      <c r="F121" s="236"/>
      <c r="G121" s="236"/>
      <c r="H121" s="280"/>
      <c r="I121" s="18"/>
      <c r="J121" s="265"/>
      <c r="M121" s="702"/>
      <c r="O121" s="716"/>
    </row>
    <row r="122" spans="2:15">
      <c r="B122" s="8"/>
      <c r="C122" s="4"/>
      <c r="D122" s="286"/>
      <c r="E122" s="236"/>
      <c r="F122" s="236"/>
      <c r="G122" s="236"/>
      <c r="H122" s="280"/>
      <c r="I122" s="18"/>
      <c r="J122" s="265"/>
      <c r="M122" s="702"/>
      <c r="O122" s="716"/>
    </row>
    <row r="123" spans="2:15">
      <c r="B123" s="8"/>
      <c r="C123" s="4"/>
      <c r="D123" s="286"/>
      <c r="E123" s="236"/>
      <c r="F123" s="236"/>
      <c r="G123" s="236"/>
      <c r="H123" s="280"/>
      <c r="I123" s="18"/>
      <c r="J123" s="265"/>
      <c r="M123" s="702"/>
      <c r="O123" s="716"/>
    </row>
    <row r="124" spans="2:15">
      <c r="B124" s="8"/>
      <c r="C124" s="4"/>
      <c r="D124" s="286"/>
      <c r="E124" s="236"/>
      <c r="F124" s="236"/>
      <c r="G124" s="236"/>
      <c r="H124" s="280"/>
      <c r="I124" s="18"/>
      <c r="J124" s="265"/>
      <c r="M124" s="702"/>
      <c r="O124" s="716"/>
    </row>
    <row r="125" spans="2:15">
      <c r="B125" s="8"/>
      <c r="C125" s="4"/>
      <c r="D125" s="286"/>
      <c r="E125" s="236"/>
      <c r="F125" s="236"/>
      <c r="G125" s="236"/>
      <c r="H125" s="280"/>
      <c r="I125" s="18"/>
      <c r="J125" s="265"/>
      <c r="M125" s="702"/>
      <c r="O125" s="716"/>
    </row>
    <row r="126" spans="2:15">
      <c r="B126" s="8"/>
      <c r="C126" s="4"/>
      <c r="D126" s="286"/>
      <c r="E126" s="236"/>
      <c r="F126" s="236"/>
      <c r="G126" s="236"/>
      <c r="H126" s="280"/>
      <c r="I126" s="18"/>
      <c r="J126" s="265"/>
      <c r="M126" s="702"/>
      <c r="O126" s="716"/>
    </row>
    <row r="127" spans="2:15">
      <c r="B127" s="8"/>
      <c r="C127" s="4"/>
      <c r="D127" s="286"/>
      <c r="E127" s="236"/>
      <c r="F127" s="236"/>
      <c r="G127" s="236"/>
      <c r="H127" s="280"/>
      <c r="I127" s="18"/>
      <c r="J127" s="265"/>
      <c r="M127" s="702"/>
      <c r="O127" s="716"/>
    </row>
    <row r="128" spans="2:15">
      <c r="B128" s="8"/>
      <c r="C128" s="4"/>
      <c r="D128" s="286"/>
      <c r="E128" s="236"/>
      <c r="F128" s="236"/>
      <c r="G128" s="236"/>
      <c r="H128" s="280"/>
      <c r="I128" s="18"/>
      <c r="J128" s="265"/>
      <c r="M128" s="702"/>
      <c r="O128" s="716"/>
    </row>
    <row r="129" spans="2:15">
      <c r="B129" s="8"/>
      <c r="C129" s="4"/>
      <c r="D129" s="286"/>
      <c r="E129" s="236"/>
      <c r="F129" s="236"/>
      <c r="G129" s="236"/>
      <c r="H129" s="280"/>
      <c r="I129" s="18"/>
      <c r="J129" s="265"/>
      <c r="M129" s="702"/>
      <c r="O129" s="716"/>
    </row>
    <row r="130" spans="2:15">
      <c r="B130" s="8"/>
      <c r="C130" s="4"/>
      <c r="D130" s="286"/>
      <c r="E130" s="236"/>
      <c r="F130" s="236"/>
      <c r="G130" s="236"/>
      <c r="H130" s="280"/>
      <c r="I130" s="18"/>
      <c r="J130" s="265"/>
      <c r="M130" s="702"/>
      <c r="O130" s="716"/>
    </row>
    <row r="131" spans="2:15">
      <c r="B131" s="8"/>
      <c r="C131" s="4"/>
      <c r="D131" s="286"/>
      <c r="E131" s="236"/>
      <c r="F131" s="236"/>
      <c r="G131" s="236"/>
      <c r="H131" s="280"/>
      <c r="I131" s="18"/>
      <c r="J131" s="265"/>
      <c r="M131" s="702"/>
      <c r="O131" s="716"/>
    </row>
    <row r="132" spans="2:15">
      <c r="B132" s="8"/>
      <c r="C132" s="4"/>
      <c r="D132" s="286"/>
      <c r="E132" s="236"/>
      <c r="F132" s="236"/>
      <c r="G132" s="236"/>
      <c r="H132" s="280"/>
      <c r="I132" s="18"/>
      <c r="J132" s="265"/>
      <c r="M132" s="702"/>
      <c r="O132" s="716"/>
    </row>
    <row r="133" spans="2:15">
      <c r="B133" s="8"/>
      <c r="C133" s="4"/>
      <c r="D133" s="286"/>
      <c r="E133" s="236"/>
      <c r="F133" s="236"/>
      <c r="G133" s="236"/>
      <c r="H133" s="280"/>
      <c r="I133" s="18"/>
      <c r="J133" s="265"/>
      <c r="M133" s="702"/>
      <c r="O133" s="716"/>
    </row>
    <row r="134" spans="2:15">
      <c r="B134" s="8"/>
      <c r="C134" s="4"/>
      <c r="D134" s="286"/>
      <c r="E134" s="236"/>
      <c r="F134" s="236"/>
      <c r="G134" s="236"/>
      <c r="H134" s="280"/>
      <c r="I134" s="18"/>
      <c r="J134" s="265"/>
      <c r="M134" s="702"/>
      <c r="O134" s="716"/>
    </row>
    <row r="135" spans="2:15">
      <c r="B135" s="8"/>
      <c r="C135" s="4"/>
      <c r="D135" s="286"/>
      <c r="E135" s="236"/>
      <c r="F135" s="236"/>
      <c r="G135" s="236"/>
      <c r="H135" s="280"/>
      <c r="I135" s="18"/>
      <c r="J135" s="265"/>
      <c r="M135" s="702"/>
      <c r="O135" s="716"/>
    </row>
    <row r="136" spans="2:15">
      <c r="B136" s="8"/>
      <c r="C136" s="4"/>
      <c r="D136" s="286"/>
      <c r="E136" s="236"/>
      <c r="F136" s="236"/>
      <c r="G136" s="236"/>
      <c r="H136" s="280"/>
      <c r="I136" s="18"/>
      <c r="J136" s="265"/>
      <c r="M136" s="702"/>
      <c r="O136" s="716"/>
    </row>
    <row r="137" spans="2:15">
      <c r="B137" s="8"/>
      <c r="C137" s="4"/>
      <c r="D137" s="286"/>
      <c r="E137" s="236"/>
      <c r="F137" s="236"/>
      <c r="G137" s="236"/>
      <c r="H137" s="280"/>
      <c r="I137" s="18"/>
      <c r="J137" s="265"/>
      <c r="M137" s="702"/>
      <c r="O137" s="716"/>
    </row>
    <row r="138" spans="2:15">
      <c r="B138" s="8"/>
      <c r="C138" s="4"/>
      <c r="D138" s="286"/>
      <c r="E138" s="236"/>
      <c r="F138" s="236"/>
      <c r="G138" s="236"/>
      <c r="H138" s="280"/>
      <c r="I138" s="18"/>
      <c r="J138" s="265"/>
      <c r="M138" s="702"/>
      <c r="O138" s="716"/>
    </row>
    <row r="139" spans="2:15">
      <c r="B139" s="8"/>
      <c r="C139" s="4"/>
      <c r="D139" s="286"/>
      <c r="E139" s="236"/>
      <c r="F139" s="236"/>
      <c r="G139" s="236"/>
      <c r="H139" s="280"/>
      <c r="I139" s="18"/>
      <c r="J139" s="265"/>
      <c r="M139" s="702"/>
      <c r="O139" s="716"/>
    </row>
    <row r="140" spans="2:15">
      <c r="B140" s="8"/>
      <c r="C140" s="4"/>
      <c r="D140" s="286"/>
      <c r="E140" s="236"/>
      <c r="F140" s="236"/>
      <c r="G140" s="236"/>
      <c r="H140" s="280"/>
      <c r="I140" s="18"/>
      <c r="J140" s="265"/>
      <c r="M140" s="702"/>
      <c r="O140" s="716"/>
    </row>
    <row r="141" spans="2:15">
      <c r="B141" s="8"/>
      <c r="C141" s="4"/>
      <c r="D141" s="286"/>
      <c r="E141" s="236"/>
      <c r="F141" s="236"/>
      <c r="G141" s="236"/>
      <c r="H141" s="280"/>
      <c r="I141" s="18"/>
      <c r="J141" s="265"/>
      <c r="M141" s="702"/>
      <c r="O141" s="716"/>
    </row>
    <row r="142" spans="2:15">
      <c r="B142" s="8"/>
      <c r="C142" s="4"/>
      <c r="D142" s="286"/>
      <c r="E142" s="236"/>
      <c r="F142" s="236"/>
      <c r="G142" s="236"/>
      <c r="H142" s="280"/>
      <c r="I142" s="18"/>
      <c r="J142" s="265"/>
      <c r="M142" s="702"/>
      <c r="O142" s="716"/>
    </row>
    <row r="143" spans="2:15">
      <c r="B143" s="8"/>
      <c r="C143" s="4"/>
      <c r="D143" s="286"/>
      <c r="E143" s="236"/>
      <c r="F143" s="236"/>
      <c r="G143" s="236"/>
      <c r="H143" s="280"/>
      <c r="I143" s="18"/>
      <c r="J143" s="265"/>
      <c r="M143" s="702"/>
      <c r="O143" s="716"/>
    </row>
    <row r="144" spans="2:15">
      <c r="B144" s="8"/>
      <c r="C144" s="4"/>
      <c r="D144" s="286"/>
      <c r="E144" s="236"/>
      <c r="F144" s="236"/>
      <c r="G144" s="236"/>
      <c r="H144" s="280"/>
      <c r="I144" s="18"/>
      <c r="J144" s="265"/>
      <c r="M144" s="702"/>
      <c r="O144" s="716"/>
    </row>
    <row r="145" spans="2:15">
      <c r="B145" s="8"/>
      <c r="C145" s="4"/>
      <c r="D145" s="286"/>
      <c r="E145" s="236"/>
      <c r="F145" s="236"/>
      <c r="G145" s="236"/>
      <c r="H145" s="280"/>
      <c r="I145" s="18"/>
      <c r="J145" s="265"/>
      <c r="M145" s="702"/>
      <c r="O145" s="716"/>
    </row>
    <row r="146" spans="2:15">
      <c r="B146" s="8"/>
      <c r="C146" s="4"/>
      <c r="D146" s="286"/>
      <c r="E146" s="236"/>
      <c r="F146" s="236"/>
      <c r="G146" s="236"/>
      <c r="H146" s="280"/>
      <c r="I146" s="18"/>
      <c r="J146" s="265"/>
      <c r="M146" s="702"/>
      <c r="O146" s="716"/>
    </row>
    <row r="147" spans="2:15">
      <c r="B147" s="8"/>
      <c r="C147" s="4"/>
      <c r="D147" s="286"/>
      <c r="E147" s="236"/>
      <c r="F147" s="236"/>
      <c r="G147" s="236"/>
      <c r="H147" s="280"/>
      <c r="I147" s="18"/>
      <c r="J147" s="265"/>
      <c r="M147" s="702"/>
      <c r="O147" s="716"/>
    </row>
    <row r="148" spans="2:15">
      <c r="B148" s="8"/>
      <c r="C148" s="4"/>
      <c r="D148" s="286"/>
      <c r="E148" s="236"/>
      <c r="F148" s="236"/>
      <c r="G148" s="236"/>
      <c r="H148" s="280"/>
      <c r="I148" s="18"/>
      <c r="J148" s="265"/>
      <c r="M148" s="702"/>
      <c r="O148" s="716"/>
    </row>
    <row r="149" spans="2:15">
      <c r="B149" s="8"/>
      <c r="C149" s="4"/>
      <c r="D149" s="286"/>
      <c r="E149" s="236"/>
      <c r="F149" s="236"/>
      <c r="G149" s="236"/>
      <c r="H149" s="280"/>
      <c r="I149" s="18"/>
      <c r="J149" s="265"/>
      <c r="M149" s="702"/>
      <c r="O149" s="716"/>
    </row>
    <row r="150" spans="2:15">
      <c r="B150" s="8"/>
      <c r="C150" s="4"/>
      <c r="D150" s="286"/>
      <c r="E150" s="236"/>
      <c r="F150" s="236"/>
      <c r="G150" s="236"/>
      <c r="H150" s="280"/>
      <c r="I150" s="18"/>
      <c r="J150" s="265"/>
      <c r="M150" s="702"/>
      <c r="O150" s="716"/>
    </row>
    <row r="151" spans="2:15">
      <c r="B151" s="8"/>
      <c r="C151" s="4"/>
      <c r="D151" s="286"/>
      <c r="E151" s="236"/>
      <c r="F151" s="236"/>
      <c r="G151" s="236"/>
      <c r="H151" s="280"/>
      <c r="I151" s="18"/>
      <c r="J151" s="265"/>
      <c r="M151" s="702"/>
      <c r="O151" s="716"/>
    </row>
    <row r="152" spans="2:15">
      <c r="B152" s="8"/>
      <c r="C152" s="4"/>
      <c r="D152" s="286"/>
      <c r="E152" s="236"/>
      <c r="F152" s="236"/>
      <c r="G152" s="236"/>
      <c r="H152" s="280"/>
      <c r="I152" s="18"/>
      <c r="J152" s="265"/>
      <c r="M152" s="702"/>
      <c r="O152" s="716"/>
    </row>
    <row r="153" spans="2:15">
      <c r="B153" s="8"/>
      <c r="C153" s="4"/>
      <c r="D153" s="286"/>
      <c r="E153" s="236"/>
      <c r="F153" s="236"/>
      <c r="G153" s="236"/>
      <c r="H153" s="280"/>
      <c r="I153" s="18"/>
      <c r="J153" s="265"/>
      <c r="M153" s="702"/>
      <c r="O153" s="716"/>
    </row>
    <row r="154" spans="2:15">
      <c r="B154" s="8"/>
      <c r="C154" s="4"/>
      <c r="D154" s="286"/>
      <c r="E154" s="236"/>
      <c r="F154" s="236"/>
      <c r="G154" s="236"/>
      <c r="H154" s="280"/>
      <c r="I154" s="18"/>
      <c r="J154" s="265"/>
      <c r="M154" s="702"/>
      <c r="O154" s="716"/>
    </row>
    <row r="155" spans="2:15">
      <c r="B155" s="8"/>
      <c r="C155" s="4"/>
      <c r="D155" s="286"/>
      <c r="E155" s="236"/>
      <c r="F155" s="236"/>
      <c r="G155" s="236"/>
      <c r="H155" s="280"/>
      <c r="I155" s="18"/>
      <c r="J155" s="265"/>
      <c r="M155" s="702"/>
      <c r="O155" s="716"/>
    </row>
    <row r="156" spans="2:15">
      <c r="B156" s="8"/>
      <c r="C156" s="4"/>
      <c r="D156" s="286"/>
      <c r="E156" s="236"/>
      <c r="F156" s="236"/>
      <c r="G156" s="236"/>
      <c r="H156" s="280"/>
      <c r="I156" s="18"/>
      <c r="J156" s="265"/>
      <c r="M156" s="702"/>
      <c r="O156" s="716"/>
    </row>
    <row r="157" spans="2:15">
      <c r="B157" s="8"/>
      <c r="C157" s="4"/>
      <c r="D157" s="286"/>
      <c r="E157" s="236"/>
      <c r="F157" s="236"/>
      <c r="G157" s="236"/>
      <c r="H157" s="280"/>
      <c r="I157" s="18"/>
      <c r="J157" s="265"/>
      <c r="M157" s="702"/>
      <c r="O157" s="716"/>
    </row>
    <row r="158" spans="2:15">
      <c r="B158" s="8"/>
      <c r="C158" s="4"/>
      <c r="D158" s="286"/>
      <c r="E158" s="236"/>
      <c r="F158" s="236"/>
      <c r="G158" s="236"/>
      <c r="H158" s="280"/>
      <c r="I158" s="18"/>
      <c r="J158" s="265"/>
      <c r="M158" s="702"/>
      <c r="O158" s="716"/>
    </row>
    <row r="159" spans="2:15">
      <c r="B159" s="8"/>
      <c r="C159" s="4"/>
      <c r="D159" s="286"/>
      <c r="E159" s="236"/>
      <c r="F159" s="236"/>
      <c r="G159" s="236"/>
      <c r="H159" s="280"/>
      <c r="I159" s="18"/>
      <c r="J159" s="265"/>
      <c r="M159" s="702"/>
      <c r="O159" s="716"/>
    </row>
    <row r="160" spans="2:15">
      <c r="B160" s="8"/>
      <c r="C160" s="4"/>
      <c r="D160" s="286"/>
      <c r="E160" s="236"/>
      <c r="F160" s="236"/>
      <c r="G160" s="236"/>
      <c r="H160" s="280"/>
      <c r="I160" s="18"/>
      <c r="J160" s="265"/>
      <c r="M160" s="702"/>
      <c r="O160" s="716"/>
    </row>
    <row r="161" spans="2:15">
      <c r="B161" s="8"/>
      <c r="C161" s="4"/>
      <c r="D161" s="286"/>
      <c r="E161" s="236"/>
      <c r="F161" s="236"/>
      <c r="G161" s="236"/>
      <c r="H161" s="280"/>
      <c r="I161" s="18"/>
      <c r="J161" s="265"/>
      <c r="M161" s="4"/>
      <c r="N161" s="4"/>
      <c r="O161" s="475"/>
    </row>
    <row r="162" spans="2:15">
      <c r="B162" s="8"/>
      <c r="C162" s="4"/>
      <c r="D162" s="286"/>
      <c r="E162" s="236"/>
      <c r="F162" s="236"/>
      <c r="G162" s="236"/>
      <c r="H162" s="280"/>
      <c r="I162" s="18"/>
      <c r="J162" s="265"/>
      <c r="M162" s="4"/>
      <c r="N162" s="4"/>
    </row>
    <row r="163" spans="2:15">
      <c r="B163" s="8"/>
      <c r="C163" s="4"/>
      <c r="D163" s="286"/>
      <c r="E163" s="236"/>
      <c r="F163" s="236"/>
      <c r="G163" s="236"/>
      <c r="H163" s="280"/>
      <c r="I163" s="18"/>
      <c r="J163" s="265"/>
      <c r="M163" s="4"/>
      <c r="N163" s="4"/>
    </row>
    <row r="164" spans="2:15">
      <c r="B164" s="8"/>
      <c r="C164" s="4"/>
      <c r="D164" s="286"/>
      <c r="E164" s="236"/>
      <c r="F164" s="236"/>
      <c r="G164" s="236"/>
      <c r="H164" s="236"/>
      <c r="I164" s="18"/>
      <c r="J164" s="265"/>
      <c r="M164" s="4"/>
      <c r="N164" s="4"/>
    </row>
    <row r="165" spans="2:15">
      <c r="B165" s="8"/>
      <c r="C165" s="4"/>
      <c r="D165" s="286"/>
      <c r="E165" s="236"/>
      <c r="F165" s="236"/>
      <c r="G165" s="236"/>
      <c r="H165" s="236"/>
      <c r="I165" s="18"/>
      <c r="J165" s="265"/>
      <c r="M165" s="4"/>
      <c r="N165" s="4"/>
    </row>
    <row r="166" spans="2:15">
      <c r="B166" s="8"/>
      <c r="C166" s="4"/>
      <c r="D166" s="286"/>
      <c r="E166" s="236"/>
      <c r="F166" s="236"/>
      <c r="G166" s="236"/>
      <c r="H166" s="236"/>
      <c r="I166" s="18"/>
      <c r="J166" s="265"/>
      <c r="M166" s="4"/>
      <c r="N166" s="4"/>
    </row>
    <row r="167" spans="2:15">
      <c r="B167" s="8"/>
      <c r="C167" s="4"/>
      <c r="D167" s="286"/>
      <c r="E167" s="236"/>
      <c r="F167" s="236"/>
      <c r="G167" s="236"/>
      <c r="H167" s="236"/>
      <c r="I167" s="18"/>
      <c r="J167" s="265"/>
      <c r="M167" s="4"/>
      <c r="N167" s="4"/>
    </row>
    <row r="168" spans="2:15">
      <c r="B168" s="8"/>
      <c r="C168" s="4"/>
      <c r="D168" s="286"/>
      <c r="E168" s="236"/>
      <c r="F168" s="236"/>
      <c r="G168" s="236"/>
      <c r="H168" s="236"/>
      <c r="I168" s="18"/>
      <c r="J168" s="265"/>
      <c r="M168" s="4"/>
      <c r="N168" s="4"/>
    </row>
    <row r="169" spans="2:15">
      <c r="B169" s="8"/>
      <c r="C169" s="4"/>
      <c r="D169" s="286"/>
      <c r="E169" s="236"/>
      <c r="F169" s="236"/>
      <c r="G169" s="236"/>
      <c r="H169" s="236"/>
      <c r="I169" s="18"/>
      <c r="J169" s="265"/>
      <c r="M169" s="4"/>
      <c r="N169" s="4"/>
    </row>
    <row r="170" spans="2:15">
      <c r="B170" s="8"/>
      <c r="C170" s="4"/>
      <c r="D170" s="286"/>
      <c r="E170" s="236"/>
      <c r="F170" s="236"/>
      <c r="G170" s="236"/>
      <c r="H170" s="236"/>
      <c r="I170" s="18"/>
      <c r="J170" s="265"/>
      <c r="M170" s="4"/>
      <c r="N170" s="4"/>
    </row>
    <row r="171" spans="2:15">
      <c r="B171" s="8"/>
      <c r="C171" s="4"/>
      <c r="D171" s="286"/>
      <c r="E171" s="236"/>
      <c r="F171" s="236"/>
      <c r="G171" s="236"/>
      <c r="H171" s="236"/>
      <c r="I171" s="18"/>
      <c r="J171" s="265"/>
      <c r="M171" s="4"/>
      <c r="N171" s="4"/>
    </row>
    <row r="172" spans="2:15">
      <c r="B172" s="8"/>
      <c r="C172" s="4"/>
      <c r="D172" s="286"/>
      <c r="E172" s="236"/>
      <c r="F172" s="236"/>
      <c r="G172" s="236"/>
      <c r="H172" s="236"/>
      <c r="I172" s="18"/>
      <c r="J172" s="265"/>
      <c r="M172" s="4"/>
      <c r="N172" s="4"/>
    </row>
    <row r="173" spans="2:15">
      <c r="B173" s="8"/>
      <c r="C173" s="4"/>
      <c r="D173" s="286"/>
      <c r="E173" s="297"/>
      <c r="F173" s="297"/>
      <c r="G173" s="297"/>
      <c r="H173" s="297"/>
      <c r="I173" s="18"/>
      <c r="J173" s="286"/>
      <c r="M173" s="4"/>
      <c r="N173" s="4"/>
    </row>
    <row r="174" spans="2:15">
      <c r="B174" s="10"/>
      <c r="C174" s="4"/>
      <c r="D174" s="268"/>
      <c r="E174" s="282"/>
      <c r="F174" s="282"/>
      <c r="G174" s="282"/>
      <c r="H174" s="282"/>
      <c r="I174" s="81"/>
      <c r="J174" s="268"/>
      <c r="M174" s="4"/>
      <c r="N174" s="4"/>
    </row>
    <row r="175" spans="2:15">
      <c r="B175" s="10"/>
      <c r="C175" s="4"/>
      <c r="D175" s="268"/>
      <c r="E175" s="282"/>
      <c r="F175" s="282"/>
      <c r="G175" s="282"/>
      <c r="H175" s="282"/>
      <c r="I175" s="101"/>
      <c r="J175" s="268"/>
      <c r="M175" s="4"/>
      <c r="N175" s="4"/>
    </row>
    <row r="176" spans="2:15">
      <c r="B176" s="10"/>
      <c r="C176" s="4"/>
      <c r="D176" s="267"/>
      <c r="E176" s="283"/>
      <c r="F176" s="283"/>
      <c r="G176" s="283"/>
      <c r="H176" s="282"/>
      <c r="I176" s="101"/>
      <c r="J176" s="267"/>
      <c r="M176" s="4"/>
      <c r="N176" s="4"/>
    </row>
    <row r="177" spans="1:14">
      <c r="B177" s="10"/>
      <c r="C177" s="4"/>
      <c r="D177" s="267"/>
      <c r="E177" s="283"/>
      <c r="F177" s="283"/>
      <c r="G177" s="283"/>
      <c r="H177" s="282"/>
      <c r="I177" s="101"/>
      <c r="J177" s="267"/>
      <c r="M177" s="4"/>
      <c r="N177" s="4"/>
    </row>
    <row r="178" spans="1:14">
      <c r="B178" s="10"/>
      <c r="C178" s="88"/>
      <c r="D178" s="268"/>
      <c r="E178" s="282"/>
      <c r="F178" s="282"/>
      <c r="G178" s="282"/>
      <c r="H178" s="282"/>
      <c r="I178" s="101"/>
      <c r="J178" s="268"/>
      <c r="M178" s="4"/>
      <c r="N178" s="4"/>
    </row>
    <row r="179" spans="1:14">
      <c r="A179" s="4"/>
      <c r="B179" s="8"/>
      <c r="C179" s="4"/>
      <c r="D179" s="265"/>
      <c r="E179" s="283"/>
      <c r="F179" s="283"/>
      <c r="G179" s="283"/>
      <c r="H179" s="236"/>
      <c r="I179" s="18"/>
      <c r="J179" s="265"/>
      <c r="M179" s="4"/>
      <c r="N179" s="4"/>
    </row>
    <row r="180" spans="1:14">
      <c r="A180" s="4"/>
      <c r="B180" s="91"/>
      <c r="C180" s="89"/>
      <c r="D180" s="268"/>
      <c r="E180" s="283"/>
      <c r="F180" s="283"/>
      <c r="G180" s="283"/>
      <c r="H180" s="282"/>
      <c r="I180" s="90"/>
      <c r="J180" s="268"/>
      <c r="M180" s="4"/>
      <c r="N180" s="4"/>
    </row>
    <row r="181" spans="1:14">
      <c r="A181" s="4"/>
      <c r="B181" s="91"/>
      <c r="C181" s="10"/>
      <c r="D181" s="268"/>
      <c r="E181" s="283"/>
      <c r="F181" s="283"/>
      <c r="G181" s="283"/>
      <c r="H181" s="282"/>
      <c r="I181" s="90"/>
      <c r="J181" s="268"/>
      <c r="M181" s="4"/>
      <c r="N181" s="4"/>
    </row>
    <row r="182" spans="1:14">
      <c r="A182" s="4"/>
      <c r="B182" s="91"/>
      <c r="C182" s="10"/>
      <c r="D182" s="268"/>
      <c r="E182" s="283"/>
      <c r="F182" s="283"/>
      <c r="G182" s="283"/>
      <c r="H182" s="282"/>
      <c r="I182" s="90"/>
      <c r="J182" s="268"/>
      <c r="M182" s="4"/>
      <c r="N182" s="4"/>
    </row>
    <row r="183" spans="1:14">
      <c r="A183" s="4"/>
      <c r="B183" s="91"/>
      <c r="C183" s="10"/>
      <c r="D183" s="268"/>
      <c r="E183" s="283"/>
      <c r="F183" s="283"/>
      <c r="G183" s="283"/>
      <c r="H183" s="282"/>
      <c r="I183" s="90"/>
      <c r="J183" s="268"/>
      <c r="M183" s="4"/>
      <c r="N183" s="4"/>
    </row>
    <row r="184" spans="1:14">
      <c r="A184" s="4"/>
      <c r="B184" s="8"/>
      <c r="C184" s="4"/>
      <c r="D184" s="190"/>
      <c r="E184" s="221"/>
      <c r="F184" s="221"/>
      <c r="G184" s="221"/>
      <c r="H184" s="221"/>
      <c r="I184" s="4"/>
      <c r="J184" s="265"/>
      <c r="M184" s="4"/>
      <c r="N184" s="4"/>
    </row>
    <row r="185" spans="1:14">
      <c r="A185" s="4"/>
      <c r="B185" s="91"/>
      <c r="C185" s="10"/>
      <c r="D185" s="268"/>
      <c r="E185" s="283"/>
      <c r="F185" s="283"/>
      <c r="G185" s="283"/>
      <c r="H185" s="282"/>
      <c r="I185" s="10"/>
      <c r="J185" s="268"/>
      <c r="M185" s="4"/>
      <c r="N185" s="4"/>
    </row>
    <row r="186" spans="1:14">
      <c r="A186" s="4"/>
      <c r="B186" s="91"/>
      <c r="C186" s="89"/>
      <c r="D186" s="268"/>
      <c r="E186" s="283"/>
      <c r="F186" s="283"/>
      <c r="G186" s="283"/>
      <c r="H186" s="282"/>
      <c r="I186" s="10"/>
      <c r="J186" s="268"/>
      <c r="M186" s="4"/>
      <c r="N186" s="4"/>
    </row>
    <row r="187" spans="1:14">
      <c r="A187" s="4"/>
      <c r="B187" s="91"/>
      <c r="C187" s="89"/>
      <c r="D187" s="268"/>
      <c r="E187" s="283"/>
      <c r="F187" s="283"/>
      <c r="G187" s="283"/>
      <c r="H187" s="282"/>
      <c r="I187" s="90"/>
      <c r="J187" s="268"/>
      <c r="M187" s="4"/>
      <c r="N187" s="4"/>
    </row>
    <row r="188" spans="1:14">
      <c r="A188" s="4"/>
      <c r="B188" s="91"/>
      <c r="C188" s="89"/>
      <c r="D188" s="268"/>
      <c r="E188" s="283"/>
      <c r="F188" s="283"/>
      <c r="G188" s="283"/>
      <c r="H188" s="282"/>
      <c r="I188" s="90"/>
      <c r="J188" s="268"/>
      <c r="M188" s="4"/>
      <c r="N188" s="4"/>
    </row>
    <row r="189" spans="1:14">
      <c r="A189" s="4"/>
      <c r="B189" s="91"/>
      <c r="C189" s="89"/>
      <c r="D189" s="268"/>
      <c r="E189" s="283"/>
      <c r="F189" s="283"/>
      <c r="G189" s="283"/>
      <c r="H189" s="282"/>
      <c r="I189" s="90"/>
      <c r="J189" s="268"/>
      <c r="M189" s="4"/>
      <c r="N189" s="4"/>
    </row>
    <row r="190" spans="1:14">
      <c r="A190" s="4"/>
      <c r="B190" s="8"/>
      <c r="C190" s="4"/>
      <c r="D190" s="190"/>
      <c r="E190" s="221"/>
      <c r="F190" s="221"/>
      <c r="G190" s="221"/>
      <c r="H190" s="221"/>
      <c r="I190" s="4"/>
      <c r="J190" s="265"/>
      <c r="M190" s="4"/>
      <c r="N190" s="4"/>
    </row>
    <row r="191" spans="1:14">
      <c r="A191" s="4"/>
      <c r="B191" s="8"/>
      <c r="C191" s="4"/>
      <c r="D191" s="190"/>
      <c r="E191" s="221"/>
      <c r="F191" s="221"/>
      <c r="G191" s="221"/>
      <c r="H191" s="221"/>
      <c r="I191" s="4"/>
      <c r="J191" s="265"/>
      <c r="M191" s="4"/>
      <c r="N191" s="4"/>
    </row>
    <row r="192" spans="1:14">
      <c r="A192" s="4"/>
      <c r="B192" s="8"/>
      <c r="C192" s="4"/>
      <c r="D192" s="190"/>
      <c r="E192" s="221"/>
      <c r="F192" s="221"/>
      <c r="G192" s="221"/>
      <c r="H192" s="221"/>
      <c r="I192" s="4"/>
      <c r="J192" s="265"/>
      <c r="M192" s="4"/>
      <c r="N192" s="4"/>
    </row>
    <row r="193" spans="1:14">
      <c r="A193" s="4"/>
      <c r="B193" s="8"/>
      <c r="C193" s="4"/>
      <c r="D193" s="190"/>
      <c r="E193" s="221"/>
      <c r="F193" s="221"/>
      <c r="G193" s="221"/>
      <c r="H193" s="221"/>
      <c r="I193" s="4"/>
      <c r="J193" s="265"/>
      <c r="M193" s="4"/>
      <c r="N193" s="4"/>
    </row>
    <row r="194" spans="1:14">
      <c r="A194" s="4"/>
      <c r="B194" s="8"/>
      <c r="C194" s="4"/>
      <c r="D194" s="190"/>
      <c r="E194" s="221"/>
      <c r="F194" s="221"/>
      <c r="G194" s="221"/>
      <c r="H194" s="221"/>
      <c r="I194" s="4"/>
      <c r="J194" s="265"/>
      <c r="M194" s="4"/>
      <c r="N194" s="4"/>
    </row>
    <row r="195" spans="1:14">
      <c r="A195" s="4"/>
      <c r="B195" s="8"/>
      <c r="C195" s="4"/>
      <c r="D195" s="190"/>
      <c r="E195" s="221"/>
      <c r="F195" s="221"/>
      <c r="G195" s="221"/>
      <c r="H195" s="221"/>
      <c r="I195" s="4"/>
      <c r="J195" s="265"/>
      <c r="M195" s="4"/>
      <c r="N195" s="4"/>
    </row>
    <row r="196" spans="1:14">
      <c r="A196" s="4"/>
      <c r="B196" s="8"/>
      <c r="C196" s="4"/>
      <c r="D196" s="190"/>
      <c r="E196" s="221"/>
      <c r="F196" s="221"/>
      <c r="G196" s="221"/>
      <c r="H196" s="221"/>
      <c r="I196" s="4"/>
      <c r="J196" s="265"/>
      <c r="M196" s="4"/>
      <c r="N196" s="4"/>
    </row>
    <row r="197" spans="1:14">
      <c r="A197" s="4"/>
      <c r="B197" s="8"/>
      <c r="C197" s="4"/>
      <c r="D197" s="190"/>
      <c r="E197" s="221"/>
      <c r="F197" s="221"/>
      <c r="G197" s="221"/>
      <c r="H197" s="221"/>
      <c r="I197" s="4"/>
      <c r="J197" s="265"/>
      <c r="M197" s="4"/>
      <c r="N197" s="4"/>
    </row>
    <row r="198" spans="1:14">
      <c r="A198" s="4"/>
      <c r="B198" s="8"/>
      <c r="C198" s="4"/>
      <c r="D198" s="190"/>
      <c r="E198" s="221"/>
      <c r="F198" s="221"/>
      <c r="G198" s="221"/>
      <c r="H198" s="221"/>
      <c r="I198" s="4"/>
      <c r="J198" s="265"/>
      <c r="M198" s="4"/>
      <c r="N198" s="4"/>
    </row>
    <row r="199" spans="1:14">
      <c r="A199" s="4"/>
      <c r="B199" s="8"/>
      <c r="C199" s="4"/>
      <c r="D199" s="190"/>
      <c r="E199" s="221"/>
      <c r="F199" s="221"/>
      <c r="G199" s="221"/>
      <c r="H199" s="221"/>
      <c r="I199" s="4"/>
      <c r="J199" s="265"/>
      <c r="M199" s="4"/>
      <c r="N199" s="4"/>
    </row>
    <row r="200" spans="1:14">
      <c r="A200" s="4"/>
      <c r="B200" s="8"/>
      <c r="C200" s="4"/>
      <c r="D200" s="190"/>
      <c r="E200" s="221"/>
      <c r="F200" s="221"/>
      <c r="G200" s="221"/>
      <c r="H200" s="221"/>
      <c r="I200" s="4"/>
      <c r="J200" s="265"/>
      <c r="M200" s="4"/>
      <c r="N200" s="4"/>
    </row>
    <row r="201" spans="1:14">
      <c r="A201" s="4"/>
      <c r="B201" s="8"/>
      <c r="C201" s="4"/>
      <c r="D201" s="190"/>
      <c r="E201" s="221"/>
      <c r="F201" s="221"/>
      <c r="G201" s="221"/>
      <c r="H201" s="221"/>
      <c r="I201" s="4"/>
      <c r="J201" s="265"/>
      <c r="M201" s="4"/>
      <c r="N201" s="4"/>
    </row>
    <row r="202" spans="1:14">
      <c r="A202" s="4"/>
      <c r="B202" s="8"/>
      <c r="C202" s="4"/>
      <c r="D202" s="190"/>
      <c r="E202" s="221"/>
      <c r="F202" s="221"/>
      <c r="G202" s="221"/>
      <c r="H202" s="221"/>
      <c r="I202" s="4"/>
      <c r="J202" s="265"/>
      <c r="M202" s="4"/>
      <c r="N202" s="4"/>
    </row>
    <row r="203" spans="1:14">
      <c r="A203" s="4"/>
      <c r="B203" s="8"/>
      <c r="C203" s="4"/>
      <c r="D203" s="190"/>
      <c r="E203" s="221"/>
      <c r="F203" s="221"/>
      <c r="G203" s="221"/>
      <c r="H203" s="221"/>
      <c r="I203" s="4"/>
      <c r="J203" s="265"/>
      <c r="M203" s="4"/>
      <c r="N203" s="4"/>
    </row>
    <row r="204" spans="1:14">
      <c r="A204" s="4"/>
      <c r="B204" s="8"/>
      <c r="C204" s="4"/>
      <c r="D204" s="190"/>
      <c r="E204" s="221"/>
      <c r="F204" s="221"/>
      <c r="G204" s="221"/>
      <c r="H204" s="221"/>
      <c r="I204" s="4"/>
      <c r="J204" s="265"/>
      <c r="M204" s="4"/>
      <c r="N204" s="4"/>
    </row>
    <row r="205" spans="1:14">
      <c r="A205" s="4"/>
      <c r="B205" s="8"/>
      <c r="C205" s="4"/>
      <c r="D205" s="190"/>
      <c r="E205" s="221"/>
      <c r="F205" s="221"/>
      <c r="G205" s="221"/>
      <c r="H205" s="221"/>
      <c r="I205" s="4"/>
      <c r="J205" s="265"/>
      <c r="M205" s="4"/>
      <c r="N205" s="4"/>
    </row>
    <row r="206" spans="1:14">
      <c r="A206" s="4"/>
      <c r="B206" s="8"/>
      <c r="C206" s="4"/>
      <c r="D206" s="190"/>
      <c r="E206" s="221"/>
      <c r="F206" s="221"/>
      <c r="G206" s="221"/>
      <c r="H206" s="221"/>
      <c r="I206" s="4"/>
      <c r="J206" s="265"/>
      <c r="M206" s="4"/>
      <c r="N206" s="4"/>
    </row>
    <row r="207" spans="1:14">
      <c r="A207" s="4"/>
      <c r="B207" s="8"/>
      <c r="C207" s="4"/>
      <c r="D207" s="190"/>
      <c r="E207" s="221"/>
      <c r="F207" s="221"/>
      <c r="G207" s="221"/>
      <c r="H207" s="221"/>
      <c r="I207" s="4"/>
      <c r="J207" s="265"/>
      <c r="M207" s="4"/>
      <c r="N207" s="4"/>
    </row>
    <row r="208" spans="1:14">
      <c r="A208" s="4"/>
      <c r="B208" s="8"/>
      <c r="C208" s="4"/>
      <c r="D208" s="190"/>
      <c r="E208" s="221"/>
      <c r="F208" s="221"/>
      <c r="G208" s="221"/>
      <c r="H208" s="221"/>
      <c r="I208" s="4"/>
      <c r="J208" s="265"/>
      <c r="M208" s="4"/>
      <c r="N208" s="4"/>
    </row>
    <row r="209" spans="1:14">
      <c r="A209" s="4"/>
      <c r="B209" s="8"/>
      <c r="C209" s="4"/>
      <c r="D209" s="190"/>
      <c r="E209" s="221"/>
      <c r="F209" s="221"/>
      <c r="G209" s="221"/>
      <c r="H209" s="221"/>
      <c r="I209" s="4"/>
      <c r="J209" s="265"/>
      <c r="M209" s="4"/>
      <c r="N209" s="4"/>
    </row>
    <row r="210" spans="1:14">
      <c r="A210" s="4"/>
      <c r="B210" s="8"/>
      <c r="C210" s="4"/>
      <c r="D210" s="190"/>
      <c r="E210" s="221"/>
      <c r="F210" s="221"/>
      <c r="G210" s="221"/>
      <c r="H210" s="221"/>
      <c r="I210" s="4"/>
      <c r="J210" s="265"/>
      <c r="M210" s="4"/>
      <c r="N210" s="4"/>
    </row>
    <row r="211" spans="1:14">
      <c r="A211" s="4"/>
      <c r="B211" s="8"/>
      <c r="C211" s="4"/>
      <c r="D211" s="190"/>
      <c r="E211" s="221"/>
      <c r="F211" s="221"/>
      <c r="G211" s="221"/>
      <c r="H211" s="221"/>
      <c r="I211" s="4"/>
      <c r="J211" s="265"/>
      <c r="M211" s="4"/>
      <c r="N211" s="4"/>
    </row>
    <row r="212" spans="1:14">
      <c r="A212" s="4"/>
      <c r="B212" s="8"/>
      <c r="C212" s="4"/>
      <c r="D212" s="190"/>
      <c r="E212" s="221"/>
      <c r="F212" s="221"/>
      <c r="G212" s="221"/>
      <c r="H212" s="221"/>
      <c r="I212" s="4"/>
      <c r="J212" s="265"/>
      <c r="M212" s="4"/>
      <c r="N212" s="4"/>
    </row>
    <row r="213" spans="1:14">
      <c r="A213" s="4"/>
      <c r="B213" s="8"/>
      <c r="C213" s="4"/>
      <c r="D213" s="190"/>
      <c r="E213" s="221"/>
      <c r="F213" s="221"/>
      <c r="G213" s="221"/>
      <c r="H213" s="221"/>
      <c r="I213" s="4"/>
      <c r="J213" s="265"/>
      <c r="M213" s="4"/>
      <c r="N213" s="4"/>
    </row>
    <row r="214" spans="1:14">
      <c r="A214" s="4"/>
      <c r="B214" s="8"/>
      <c r="C214" s="4"/>
      <c r="D214" s="190"/>
      <c r="E214" s="221"/>
      <c r="F214" s="221"/>
      <c r="G214" s="221"/>
      <c r="H214" s="221"/>
      <c r="I214" s="4"/>
      <c r="J214" s="265"/>
      <c r="M214" s="4"/>
      <c r="N214" s="4"/>
    </row>
    <row r="215" spans="1:14">
      <c r="A215" s="4"/>
      <c r="B215" s="8"/>
      <c r="C215" s="4"/>
      <c r="D215" s="190"/>
      <c r="E215" s="221"/>
      <c r="F215" s="221"/>
      <c r="G215" s="221"/>
      <c r="H215" s="221"/>
      <c r="I215" s="4"/>
      <c r="J215" s="265"/>
      <c r="M215" s="4"/>
      <c r="N215" s="4"/>
    </row>
    <row r="216" spans="1:14">
      <c r="A216" s="4"/>
      <c r="B216" s="8"/>
      <c r="C216" s="4"/>
      <c r="D216" s="190"/>
      <c r="E216" s="221"/>
      <c r="F216" s="221"/>
      <c r="G216" s="221"/>
      <c r="H216" s="221"/>
      <c r="I216" s="4"/>
      <c r="J216" s="265"/>
      <c r="M216" s="4"/>
      <c r="N216" s="4"/>
    </row>
    <row r="217" spans="1:14">
      <c r="A217" s="4"/>
      <c r="B217" s="8"/>
      <c r="C217" s="4"/>
      <c r="D217" s="190"/>
      <c r="E217" s="221"/>
      <c r="F217" s="221"/>
      <c r="G217" s="221"/>
      <c r="H217" s="221"/>
      <c r="I217" s="4"/>
      <c r="J217" s="265"/>
      <c r="M217" s="4"/>
      <c r="N217" s="4"/>
    </row>
    <row r="218" spans="1:14">
      <c r="A218" s="4"/>
      <c r="B218" s="8"/>
      <c r="C218" s="4"/>
      <c r="D218" s="190"/>
      <c r="E218" s="221"/>
      <c r="F218" s="221"/>
      <c r="G218" s="221"/>
      <c r="H218" s="221"/>
      <c r="I218" s="4"/>
      <c r="J218" s="265"/>
      <c r="M218" s="4"/>
      <c r="N218" s="4"/>
    </row>
    <row r="219" spans="1:14">
      <c r="A219" s="4"/>
      <c r="B219" s="8"/>
      <c r="C219" s="4"/>
      <c r="D219" s="190"/>
      <c r="E219" s="221"/>
      <c r="F219" s="221"/>
      <c r="G219" s="221"/>
      <c r="H219" s="221"/>
      <c r="I219" s="4"/>
      <c r="J219" s="265"/>
      <c r="M219" s="4"/>
      <c r="N219" s="4"/>
    </row>
    <row r="220" spans="1:14">
      <c r="A220" s="4"/>
      <c r="B220" s="8"/>
      <c r="C220" s="4"/>
      <c r="D220" s="190"/>
      <c r="E220" s="221"/>
      <c r="F220" s="221"/>
      <c r="G220" s="221"/>
      <c r="H220" s="221"/>
      <c r="I220" s="4"/>
      <c r="J220" s="265"/>
      <c r="M220" s="4"/>
      <c r="N220" s="4"/>
    </row>
    <row r="221" spans="1:14">
      <c r="A221" s="4"/>
      <c r="B221" s="8"/>
      <c r="C221" s="4"/>
      <c r="D221" s="190"/>
      <c r="E221" s="221"/>
      <c r="F221" s="221"/>
      <c r="G221" s="221"/>
      <c r="H221" s="221"/>
      <c r="I221" s="4"/>
      <c r="J221" s="265"/>
      <c r="M221" s="4"/>
      <c r="N221" s="4"/>
    </row>
    <row r="222" spans="1:14">
      <c r="A222" s="4"/>
      <c r="B222" s="8"/>
      <c r="C222" s="4"/>
      <c r="D222" s="190"/>
      <c r="E222" s="221"/>
      <c r="F222" s="221"/>
      <c r="G222" s="221"/>
      <c r="H222" s="221"/>
      <c r="I222" s="4"/>
      <c r="J222" s="265"/>
      <c r="M222" s="4"/>
      <c r="N222" s="4"/>
    </row>
    <row r="223" spans="1:14">
      <c r="A223" s="4"/>
      <c r="B223" s="8"/>
      <c r="C223" s="4"/>
      <c r="D223" s="190"/>
      <c r="E223" s="221"/>
      <c r="F223" s="221"/>
      <c r="G223" s="221"/>
      <c r="H223" s="221"/>
      <c r="I223" s="4"/>
      <c r="J223" s="265"/>
      <c r="M223" s="4"/>
      <c r="N223" s="4"/>
    </row>
    <row r="224" spans="1:14">
      <c r="A224" s="4"/>
      <c r="B224" s="8"/>
      <c r="C224" s="4"/>
      <c r="D224" s="190"/>
      <c r="E224" s="221"/>
      <c r="F224" s="221"/>
      <c r="G224" s="221"/>
      <c r="H224" s="221"/>
      <c r="I224" s="4"/>
      <c r="J224" s="265"/>
      <c r="M224" s="4"/>
      <c r="N224" s="4"/>
    </row>
    <row r="225" spans="1:14">
      <c r="A225" s="4"/>
      <c r="B225" s="8"/>
      <c r="C225" s="4"/>
      <c r="D225" s="190"/>
      <c r="E225" s="221"/>
      <c r="F225" s="221"/>
      <c r="G225" s="221"/>
      <c r="H225" s="221"/>
      <c r="I225" s="4"/>
      <c r="J225" s="265"/>
      <c r="M225" s="4"/>
      <c r="N225" s="4"/>
    </row>
    <row r="226" spans="1:14">
      <c r="A226" s="4"/>
      <c r="B226" s="8"/>
      <c r="C226" s="4"/>
      <c r="D226" s="190"/>
      <c r="E226" s="221"/>
      <c r="F226" s="221"/>
      <c r="G226" s="221"/>
      <c r="H226" s="221"/>
      <c r="I226" s="4"/>
      <c r="J226" s="265"/>
      <c r="M226" s="4"/>
      <c r="N226" s="4"/>
    </row>
    <row r="227" spans="1:14">
      <c r="A227" s="4"/>
      <c r="B227" s="8"/>
      <c r="C227" s="4"/>
      <c r="D227" s="190"/>
      <c r="E227" s="221"/>
      <c r="F227" s="221"/>
      <c r="G227" s="221"/>
      <c r="H227" s="221"/>
      <c r="I227" s="4"/>
      <c r="J227" s="265"/>
      <c r="M227" s="4"/>
      <c r="N227" s="4"/>
    </row>
    <row r="228" spans="1:14">
      <c r="A228" s="4"/>
      <c r="B228" s="8"/>
      <c r="C228" s="4"/>
      <c r="D228" s="190"/>
      <c r="E228" s="221"/>
      <c r="F228" s="221"/>
      <c r="G228" s="221"/>
      <c r="H228" s="221"/>
      <c r="I228" s="4"/>
      <c r="J228" s="265"/>
      <c r="M228" s="4"/>
      <c r="N228" s="4"/>
    </row>
    <row r="229" spans="1:14">
      <c r="A229" s="4"/>
      <c r="B229" s="8"/>
      <c r="C229" s="4"/>
      <c r="D229" s="190"/>
      <c r="E229" s="221"/>
      <c r="F229" s="221"/>
      <c r="G229" s="221"/>
      <c r="H229" s="221"/>
      <c r="I229" s="4"/>
      <c r="J229" s="265"/>
      <c r="M229" s="4"/>
      <c r="N229" s="4"/>
    </row>
    <row r="230" spans="1:14">
      <c r="A230" s="4"/>
      <c r="B230" s="8"/>
      <c r="C230" s="4"/>
      <c r="D230" s="190"/>
      <c r="E230" s="221"/>
      <c r="F230" s="221"/>
      <c r="G230" s="221"/>
      <c r="H230" s="221"/>
      <c r="I230" s="4"/>
      <c r="J230" s="265"/>
      <c r="M230" s="4"/>
      <c r="N230" s="4"/>
    </row>
    <row r="231" spans="1:14">
      <c r="A231" s="4"/>
      <c r="B231" s="8"/>
      <c r="C231" s="4"/>
      <c r="D231" s="190"/>
      <c r="E231" s="221"/>
      <c r="F231" s="221"/>
      <c r="G231" s="221"/>
      <c r="H231" s="221"/>
      <c r="I231" s="4"/>
      <c r="J231" s="265"/>
      <c r="M231" s="4"/>
      <c r="N231" s="4"/>
    </row>
    <row r="232" spans="1:14">
      <c r="A232" s="4"/>
      <c r="B232" s="8"/>
      <c r="C232" s="4"/>
      <c r="D232" s="190"/>
      <c r="E232" s="221"/>
      <c r="F232" s="221"/>
      <c r="G232" s="221"/>
      <c r="H232" s="221"/>
      <c r="I232" s="4"/>
      <c r="J232" s="265"/>
      <c r="M232" s="4"/>
      <c r="N232" s="4"/>
    </row>
    <row r="233" spans="1:14">
      <c r="A233" s="4"/>
      <c r="B233" s="8"/>
      <c r="C233" s="4"/>
      <c r="D233" s="190"/>
      <c r="E233" s="221"/>
      <c r="F233" s="221"/>
      <c r="G233" s="221"/>
      <c r="H233" s="221"/>
      <c r="I233" s="4"/>
      <c r="J233" s="265"/>
      <c r="M233" s="4"/>
      <c r="N233" s="4"/>
    </row>
    <row r="234" spans="1:14">
      <c r="A234" s="4"/>
      <c r="B234" s="8"/>
      <c r="C234" s="4"/>
      <c r="D234" s="190"/>
      <c r="E234" s="221"/>
      <c r="F234" s="221"/>
      <c r="G234" s="221"/>
      <c r="H234" s="221"/>
      <c r="I234" s="4"/>
      <c r="J234" s="265"/>
      <c r="M234" s="4"/>
      <c r="N234" s="4"/>
    </row>
    <row r="235" spans="1:14">
      <c r="A235" s="4"/>
      <c r="B235" s="8"/>
      <c r="C235" s="4"/>
      <c r="D235" s="190"/>
      <c r="E235" s="221"/>
      <c r="F235" s="221"/>
      <c r="G235" s="221"/>
      <c r="H235" s="221"/>
      <c r="I235" s="4"/>
      <c r="J235" s="265"/>
      <c r="M235" s="4"/>
      <c r="N235" s="4"/>
    </row>
    <row r="236" spans="1:14">
      <c r="A236" s="4"/>
      <c r="B236" s="8"/>
      <c r="C236" s="4"/>
      <c r="D236" s="190"/>
      <c r="E236" s="221"/>
      <c r="F236" s="221"/>
      <c r="G236" s="221"/>
      <c r="H236" s="221"/>
      <c r="I236" s="4"/>
      <c r="J236" s="265"/>
      <c r="M236" s="4"/>
      <c r="N236" s="4"/>
    </row>
    <row r="237" spans="1:14">
      <c r="A237" s="4"/>
      <c r="B237" s="8"/>
      <c r="C237" s="4"/>
      <c r="D237" s="190"/>
      <c r="E237" s="221"/>
      <c r="F237" s="221"/>
      <c r="G237" s="221"/>
      <c r="H237" s="221"/>
      <c r="I237" s="4"/>
      <c r="J237" s="265"/>
      <c r="M237" s="4"/>
      <c r="N237" s="4"/>
    </row>
    <row r="238" spans="1:14">
      <c r="A238" s="4"/>
      <c r="B238" s="8"/>
      <c r="C238" s="4"/>
      <c r="D238" s="190"/>
      <c r="E238" s="221"/>
      <c r="F238" s="221"/>
      <c r="G238" s="221"/>
      <c r="H238" s="221"/>
      <c r="I238" s="4"/>
      <c r="J238" s="265"/>
      <c r="M238" s="4"/>
      <c r="N238" s="4"/>
    </row>
    <row r="239" spans="1:14">
      <c r="A239" s="4"/>
      <c r="B239" s="8"/>
      <c r="C239" s="4"/>
      <c r="D239" s="190"/>
      <c r="E239" s="221"/>
      <c r="F239" s="221"/>
      <c r="G239" s="221"/>
      <c r="H239" s="221"/>
      <c r="I239" s="4"/>
      <c r="J239" s="265"/>
      <c r="M239" s="4"/>
      <c r="N239" s="4"/>
    </row>
    <row r="240" spans="1:14">
      <c r="A240" s="4"/>
      <c r="B240" s="8"/>
      <c r="C240" s="4"/>
      <c r="D240" s="190"/>
      <c r="E240" s="221"/>
      <c r="F240" s="221"/>
      <c r="G240" s="221"/>
      <c r="H240" s="221"/>
      <c r="I240" s="4"/>
      <c r="J240" s="265"/>
      <c r="M240" s="4"/>
      <c r="N240" s="4"/>
    </row>
    <row r="241" spans="1:14">
      <c r="A241" s="4"/>
      <c r="B241" s="8"/>
      <c r="C241" s="4"/>
      <c r="D241" s="190"/>
      <c r="E241" s="221"/>
      <c r="F241" s="221"/>
      <c r="G241" s="221"/>
      <c r="H241" s="221"/>
      <c r="I241" s="4"/>
      <c r="J241" s="265"/>
      <c r="M241" s="4"/>
      <c r="N241" s="4"/>
    </row>
    <row r="242" spans="1:14">
      <c r="A242" s="4"/>
      <c r="B242" s="8"/>
      <c r="C242" s="4"/>
      <c r="D242" s="190"/>
      <c r="E242" s="221"/>
      <c r="F242" s="221"/>
      <c r="G242" s="221"/>
      <c r="H242" s="221"/>
      <c r="I242" s="4"/>
      <c r="J242" s="265"/>
      <c r="M242" s="4"/>
      <c r="N242" s="4"/>
    </row>
    <row r="243" spans="1:14">
      <c r="A243" s="4"/>
      <c r="B243" s="8"/>
      <c r="C243" s="4"/>
      <c r="D243" s="190"/>
      <c r="E243" s="221"/>
      <c r="F243" s="221"/>
      <c r="G243" s="221"/>
      <c r="H243" s="221"/>
      <c r="I243" s="4"/>
      <c r="J243" s="265"/>
      <c r="M243" s="4"/>
      <c r="N243" s="4"/>
    </row>
    <row r="244" spans="1:14">
      <c r="A244" s="4"/>
      <c r="B244" s="8"/>
      <c r="C244" s="4"/>
      <c r="D244" s="190"/>
      <c r="E244" s="221"/>
      <c r="F244" s="221"/>
      <c r="G244" s="221"/>
      <c r="H244" s="221"/>
      <c r="I244" s="4"/>
      <c r="J244" s="265"/>
      <c r="M244" s="4"/>
      <c r="N244" s="4"/>
    </row>
    <row r="245" spans="1:14">
      <c r="A245" s="4"/>
      <c r="B245" s="8"/>
      <c r="C245" s="4"/>
      <c r="D245" s="190"/>
      <c r="E245" s="221"/>
      <c r="F245" s="221"/>
      <c r="G245" s="221"/>
      <c r="H245" s="221"/>
      <c r="I245" s="4"/>
      <c r="J245" s="265"/>
      <c r="M245" s="4"/>
      <c r="N245" s="4"/>
    </row>
    <row r="246" spans="1:14">
      <c r="A246" s="4"/>
      <c r="B246" s="8"/>
      <c r="C246" s="4"/>
      <c r="D246" s="190"/>
      <c r="E246" s="221"/>
      <c r="F246" s="221"/>
      <c r="G246" s="221"/>
      <c r="H246" s="221"/>
      <c r="I246" s="4"/>
      <c r="J246" s="265"/>
      <c r="M246" s="4"/>
      <c r="N246" s="4"/>
    </row>
    <row r="247" spans="1:14">
      <c r="A247" s="4"/>
      <c r="B247" s="8"/>
      <c r="C247" s="4"/>
      <c r="D247" s="190"/>
      <c r="E247" s="221"/>
      <c r="F247" s="221"/>
      <c r="G247" s="221"/>
      <c r="H247" s="221"/>
      <c r="I247" s="4"/>
      <c r="J247" s="265"/>
      <c r="M247" s="4"/>
      <c r="N247" s="4"/>
    </row>
    <row r="248" spans="1:14">
      <c r="A248" s="4"/>
      <c r="B248" s="8"/>
      <c r="C248" s="4"/>
      <c r="D248" s="190"/>
      <c r="E248" s="221"/>
      <c r="F248" s="221"/>
      <c r="G248" s="221"/>
      <c r="H248" s="221"/>
      <c r="I248" s="4"/>
      <c r="J248" s="265"/>
      <c r="M248" s="4"/>
      <c r="N248" s="4"/>
    </row>
    <row r="249" spans="1:14">
      <c r="A249" s="4"/>
      <c r="B249" s="8"/>
      <c r="C249" s="4"/>
      <c r="D249" s="190"/>
      <c r="E249" s="221"/>
      <c r="F249" s="221"/>
      <c r="G249" s="221"/>
      <c r="H249" s="221"/>
      <c r="I249" s="4"/>
      <c r="J249" s="265"/>
      <c r="M249" s="4"/>
      <c r="N249" s="4"/>
    </row>
    <row r="250" spans="1:14">
      <c r="A250" s="4"/>
      <c r="B250" s="8"/>
      <c r="C250" s="4"/>
      <c r="D250" s="190"/>
      <c r="E250" s="221"/>
      <c r="F250" s="221"/>
      <c r="G250" s="221"/>
      <c r="H250" s="221"/>
      <c r="I250" s="4"/>
      <c r="J250" s="265"/>
      <c r="M250" s="4"/>
      <c r="N250" s="4"/>
    </row>
    <row r="251" spans="1:14">
      <c r="A251" s="4"/>
      <c r="B251" s="8"/>
      <c r="C251" s="4"/>
      <c r="D251" s="190"/>
      <c r="E251" s="221"/>
      <c r="F251" s="221"/>
      <c r="G251" s="221"/>
      <c r="H251" s="221"/>
      <c r="I251" s="4"/>
      <c r="J251" s="265"/>
      <c r="M251" s="4"/>
      <c r="N251" s="4"/>
    </row>
    <row r="252" spans="1:14">
      <c r="A252" s="4"/>
      <c r="B252" s="8"/>
      <c r="C252" s="4"/>
      <c r="D252" s="190"/>
      <c r="E252" s="221"/>
      <c r="F252" s="221"/>
      <c r="G252" s="221"/>
      <c r="H252" s="221"/>
      <c r="I252" s="4"/>
      <c r="J252" s="265"/>
      <c r="M252" s="4"/>
      <c r="N252" s="4"/>
    </row>
    <row r="253" spans="1:14">
      <c r="A253" s="4"/>
      <c r="B253" s="8"/>
      <c r="C253" s="4"/>
      <c r="D253" s="190"/>
      <c r="E253" s="221"/>
      <c r="F253" s="221"/>
      <c r="G253" s="221"/>
      <c r="H253" s="221"/>
      <c r="I253" s="4"/>
      <c r="J253" s="265"/>
      <c r="M253" s="4"/>
      <c r="N253" s="4"/>
    </row>
    <row r="254" spans="1:14">
      <c r="A254" s="4"/>
      <c r="B254" s="8"/>
      <c r="C254" s="4"/>
      <c r="D254" s="190"/>
      <c r="E254" s="221"/>
      <c r="F254" s="221"/>
      <c r="G254" s="221"/>
      <c r="H254" s="221"/>
      <c r="I254" s="4"/>
      <c r="J254" s="265"/>
      <c r="M254" s="4"/>
      <c r="N254" s="4"/>
    </row>
    <row r="255" spans="1:14">
      <c r="A255" s="4"/>
      <c r="B255" s="8"/>
      <c r="C255" s="4"/>
      <c r="D255" s="190"/>
      <c r="E255" s="221"/>
      <c r="F255" s="221"/>
      <c r="G255" s="221"/>
      <c r="H255" s="221"/>
      <c r="I255" s="4"/>
      <c r="J255" s="265"/>
      <c r="M255" s="4"/>
      <c r="N255" s="4"/>
    </row>
    <row r="256" spans="1:14">
      <c r="A256" s="4"/>
      <c r="B256" s="8"/>
      <c r="C256" s="4"/>
      <c r="D256" s="190"/>
      <c r="E256" s="221"/>
      <c r="F256" s="221"/>
      <c r="G256" s="221"/>
      <c r="H256" s="221"/>
      <c r="I256" s="4"/>
      <c r="J256" s="265"/>
      <c r="M256" s="4"/>
      <c r="N256" s="4"/>
    </row>
    <row r="257" spans="1:14">
      <c r="A257" s="4"/>
      <c r="B257" s="8"/>
      <c r="C257" s="4"/>
      <c r="D257" s="190"/>
      <c r="E257" s="221"/>
      <c r="F257" s="221"/>
      <c r="G257" s="221"/>
      <c r="H257" s="221"/>
      <c r="I257" s="4"/>
      <c r="J257" s="265"/>
      <c r="M257" s="4"/>
      <c r="N257" s="4"/>
    </row>
    <row r="258" spans="1:14">
      <c r="A258" s="4"/>
      <c r="B258" s="8"/>
      <c r="C258" s="4"/>
      <c r="D258" s="190"/>
      <c r="E258" s="221"/>
      <c r="F258" s="221"/>
      <c r="G258" s="221"/>
      <c r="H258" s="221"/>
      <c r="I258" s="4"/>
      <c r="J258" s="265"/>
      <c r="M258" s="4"/>
      <c r="N258" s="4"/>
    </row>
    <row r="259" spans="1:14">
      <c r="A259" s="4"/>
      <c r="B259" s="8"/>
      <c r="C259" s="4"/>
      <c r="D259" s="190"/>
      <c r="E259" s="221"/>
      <c r="F259" s="221"/>
      <c r="G259" s="221"/>
      <c r="H259" s="221"/>
      <c r="I259" s="4"/>
      <c r="J259" s="265"/>
      <c r="M259" s="4"/>
      <c r="N259" s="4"/>
    </row>
    <row r="260" spans="1:14">
      <c r="A260" s="4"/>
      <c r="B260" s="8"/>
      <c r="C260" s="4"/>
      <c r="D260" s="190"/>
      <c r="E260" s="221"/>
      <c r="F260" s="221"/>
      <c r="G260" s="221"/>
      <c r="H260" s="221"/>
      <c r="I260" s="4"/>
      <c r="J260" s="265"/>
      <c r="M260" s="4"/>
      <c r="N260" s="4"/>
    </row>
    <row r="261" spans="1:14">
      <c r="A261" s="4"/>
      <c r="B261" s="8"/>
      <c r="C261" s="4"/>
      <c r="D261" s="190"/>
      <c r="E261" s="221"/>
      <c r="F261" s="221"/>
      <c r="G261" s="221"/>
      <c r="H261" s="221"/>
      <c r="I261" s="4"/>
      <c r="J261" s="265"/>
      <c r="M261" s="4"/>
      <c r="N261" s="4"/>
    </row>
    <row r="262" spans="1:14">
      <c r="A262" s="4"/>
      <c r="B262" s="8"/>
      <c r="C262" s="4"/>
      <c r="D262" s="190"/>
      <c r="E262" s="221"/>
      <c r="F262" s="221"/>
      <c r="G262" s="221"/>
      <c r="H262" s="221"/>
      <c r="I262" s="4"/>
      <c r="J262" s="265"/>
      <c r="M262" s="4"/>
      <c r="N262" s="4"/>
    </row>
    <row r="263" spans="1:14">
      <c r="A263" s="4"/>
      <c r="B263" s="8"/>
      <c r="C263" s="4"/>
      <c r="D263" s="190"/>
      <c r="E263" s="221"/>
      <c r="F263" s="221"/>
      <c r="G263" s="221"/>
      <c r="H263" s="221"/>
      <c r="I263" s="4"/>
      <c r="J263" s="265"/>
      <c r="M263" s="4"/>
      <c r="N263" s="4"/>
    </row>
    <row r="264" spans="1:14">
      <c r="A264" s="4"/>
      <c r="B264" s="8"/>
      <c r="C264" s="4"/>
      <c r="D264" s="190"/>
      <c r="E264" s="221"/>
      <c r="F264" s="221"/>
      <c r="G264" s="221"/>
      <c r="H264" s="221"/>
      <c r="I264" s="4"/>
      <c r="J264" s="265"/>
      <c r="M264" s="4"/>
      <c r="N264" s="4"/>
    </row>
    <row r="265" spans="1:14">
      <c r="A265" s="4"/>
      <c r="B265" s="8"/>
      <c r="C265" s="4"/>
      <c r="D265" s="190"/>
      <c r="E265" s="221"/>
      <c r="F265" s="221"/>
      <c r="G265" s="221"/>
      <c r="H265" s="221"/>
      <c r="I265" s="4"/>
      <c r="J265" s="265"/>
      <c r="M265" s="4"/>
      <c r="N265" s="4"/>
    </row>
    <row r="266" spans="1:14">
      <c r="A266" s="4"/>
      <c r="B266" s="8"/>
      <c r="C266" s="4"/>
      <c r="D266" s="190"/>
      <c r="E266" s="221"/>
      <c r="F266" s="221"/>
      <c r="G266" s="221"/>
      <c r="H266" s="221"/>
      <c r="I266" s="4"/>
      <c r="J266" s="265"/>
      <c r="M266" s="4"/>
      <c r="N266" s="4"/>
    </row>
    <row r="267" spans="1:14">
      <c r="A267" s="4"/>
      <c r="B267" s="8"/>
      <c r="C267" s="4"/>
      <c r="D267" s="190"/>
      <c r="E267" s="221"/>
      <c r="F267" s="221"/>
      <c r="G267" s="221"/>
      <c r="H267" s="221"/>
      <c r="I267" s="4"/>
      <c r="J267" s="265"/>
      <c r="M267" s="4"/>
      <c r="N267" s="4"/>
    </row>
    <row r="268" spans="1:14">
      <c r="A268" s="4"/>
      <c r="B268" s="8"/>
      <c r="C268" s="4"/>
      <c r="D268" s="190"/>
      <c r="E268" s="221"/>
      <c r="F268" s="221"/>
      <c r="G268" s="221"/>
      <c r="H268" s="221"/>
      <c r="I268" s="4"/>
      <c r="J268" s="265"/>
      <c r="M268" s="4"/>
      <c r="N268" s="4"/>
    </row>
    <row r="269" spans="1:14">
      <c r="A269" s="4"/>
      <c r="B269" s="8"/>
      <c r="C269" s="4"/>
      <c r="D269" s="190"/>
      <c r="E269" s="221"/>
      <c r="F269" s="221"/>
      <c r="G269" s="221"/>
      <c r="H269" s="221"/>
      <c r="I269" s="4"/>
      <c r="J269" s="265"/>
      <c r="M269" s="4"/>
      <c r="N269" s="4"/>
    </row>
    <row r="270" spans="1:14">
      <c r="A270" s="4"/>
      <c r="B270" s="8"/>
      <c r="C270" s="4"/>
      <c r="D270" s="190"/>
      <c r="E270" s="221"/>
      <c r="F270" s="221"/>
      <c r="G270" s="221"/>
      <c r="H270" s="221"/>
      <c r="I270" s="4"/>
      <c r="J270" s="265"/>
      <c r="M270" s="4"/>
      <c r="N270" s="4"/>
    </row>
    <row r="271" spans="1:14">
      <c r="A271" s="4"/>
      <c r="B271" s="8"/>
      <c r="C271" s="4"/>
      <c r="D271" s="190"/>
      <c r="E271" s="221"/>
      <c r="F271" s="221"/>
      <c r="G271" s="221"/>
      <c r="H271" s="221"/>
      <c r="I271" s="4"/>
      <c r="J271" s="265"/>
      <c r="M271" s="4"/>
      <c r="N271" s="4"/>
    </row>
    <row r="272" spans="1:14">
      <c r="A272" s="4"/>
      <c r="B272" s="8"/>
      <c r="C272" s="4"/>
      <c r="D272" s="190"/>
      <c r="E272" s="221"/>
      <c r="F272" s="221"/>
      <c r="G272" s="221"/>
      <c r="H272" s="221"/>
      <c r="I272" s="4"/>
      <c r="J272" s="265"/>
      <c r="M272" s="4"/>
      <c r="N272" s="4"/>
    </row>
    <row r="273" spans="1:14">
      <c r="A273" s="4"/>
      <c r="B273" s="8"/>
      <c r="C273" s="4"/>
      <c r="D273" s="190"/>
      <c r="E273" s="221"/>
      <c r="F273" s="221"/>
      <c r="G273" s="221"/>
      <c r="H273" s="221"/>
      <c r="I273" s="4"/>
      <c r="J273" s="265"/>
      <c r="M273" s="4"/>
      <c r="N273" s="4"/>
    </row>
    <row r="274" spans="1:14">
      <c r="A274" s="4"/>
      <c r="B274" s="8"/>
      <c r="C274" s="4"/>
      <c r="D274" s="190"/>
      <c r="E274" s="221"/>
      <c r="F274" s="221"/>
      <c r="G274" s="221"/>
      <c r="H274" s="221"/>
      <c r="I274" s="4"/>
      <c r="J274" s="265"/>
      <c r="M274" s="4"/>
      <c r="N274" s="4"/>
    </row>
    <row r="275" spans="1:14">
      <c r="A275" s="4"/>
      <c r="B275" s="8"/>
      <c r="C275" s="4"/>
      <c r="D275" s="190"/>
      <c r="E275" s="221"/>
      <c r="F275" s="221"/>
      <c r="G275" s="221"/>
      <c r="H275" s="221"/>
      <c r="I275" s="4"/>
      <c r="J275" s="265"/>
      <c r="M275" s="4"/>
      <c r="N275" s="4"/>
    </row>
    <row r="276" spans="1:14">
      <c r="A276" s="4"/>
      <c r="B276" s="8"/>
      <c r="C276" s="4"/>
      <c r="D276" s="190"/>
      <c r="E276" s="221"/>
      <c r="F276" s="221"/>
      <c r="G276" s="221"/>
      <c r="H276" s="221"/>
      <c r="I276" s="4"/>
      <c r="J276" s="265"/>
      <c r="M276" s="4"/>
      <c r="N276" s="4"/>
    </row>
    <row r="277" spans="1:14">
      <c r="A277" s="4"/>
      <c r="B277" s="8"/>
      <c r="C277" s="4"/>
      <c r="D277" s="190"/>
      <c r="E277" s="221"/>
      <c r="F277" s="221"/>
      <c r="G277" s="221"/>
      <c r="H277" s="221"/>
      <c r="I277" s="4"/>
      <c r="J277" s="265"/>
      <c r="M277" s="4"/>
      <c r="N277" s="4"/>
    </row>
    <row r="278" spans="1:14">
      <c r="A278" s="4"/>
      <c r="B278" s="8"/>
      <c r="C278" s="4"/>
      <c r="D278" s="190"/>
      <c r="E278" s="221"/>
      <c r="F278" s="221"/>
      <c r="G278" s="221"/>
      <c r="H278" s="221"/>
      <c r="I278" s="4"/>
      <c r="J278" s="265"/>
      <c r="M278" s="4"/>
      <c r="N278" s="4"/>
    </row>
    <row r="279" spans="1:14">
      <c r="A279" s="4"/>
      <c r="B279" s="8"/>
      <c r="C279" s="4"/>
      <c r="D279" s="190"/>
      <c r="E279" s="221"/>
      <c r="F279" s="221"/>
      <c r="G279" s="221"/>
      <c r="H279" s="221"/>
      <c r="I279" s="4"/>
      <c r="J279" s="265"/>
      <c r="M279" s="4"/>
      <c r="N279" s="4"/>
    </row>
    <row r="280" spans="1:14">
      <c r="A280" s="4"/>
      <c r="B280" s="8"/>
      <c r="C280" s="4"/>
      <c r="D280" s="190"/>
      <c r="E280" s="221"/>
      <c r="F280" s="221"/>
      <c r="G280" s="221"/>
      <c r="H280" s="221"/>
      <c r="I280" s="4"/>
      <c r="J280" s="265"/>
      <c r="M280" s="4"/>
      <c r="N280" s="4"/>
    </row>
    <row r="281" spans="1:14">
      <c r="A281" s="4"/>
      <c r="B281" s="8"/>
      <c r="C281" s="4"/>
      <c r="D281" s="190"/>
      <c r="E281" s="221"/>
      <c r="F281" s="221"/>
      <c r="G281" s="221"/>
      <c r="H281" s="221"/>
      <c r="I281" s="4"/>
      <c r="J281" s="265"/>
      <c r="M281" s="4"/>
      <c r="N281" s="4"/>
    </row>
    <row r="282" spans="1:14">
      <c r="A282" s="4"/>
      <c r="B282" s="8"/>
      <c r="C282" s="4"/>
      <c r="D282" s="190"/>
      <c r="E282" s="221"/>
      <c r="F282" s="221"/>
      <c r="G282" s="221"/>
      <c r="H282" s="221"/>
      <c r="I282" s="4"/>
      <c r="J282" s="265"/>
      <c r="M282" s="4"/>
      <c r="N282" s="4"/>
    </row>
    <row r="283" spans="1:14">
      <c r="A283" s="4"/>
      <c r="B283" s="8"/>
      <c r="C283" s="4"/>
      <c r="D283" s="190"/>
      <c r="E283" s="221"/>
      <c r="F283" s="221"/>
      <c r="G283" s="221"/>
      <c r="H283" s="221"/>
      <c r="I283" s="4"/>
      <c r="J283" s="265"/>
      <c r="M283" s="4"/>
      <c r="N283" s="4"/>
    </row>
    <row r="284" spans="1:14">
      <c r="A284" s="4"/>
      <c r="B284" s="8"/>
      <c r="C284" s="4"/>
      <c r="D284" s="190"/>
      <c r="E284" s="221"/>
      <c r="F284" s="221"/>
      <c r="G284" s="221"/>
      <c r="H284" s="221"/>
      <c r="I284" s="4"/>
      <c r="J284" s="265"/>
      <c r="M284" s="4"/>
      <c r="N284" s="4"/>
    </row>
    <row r="285" spans="1:14">
      <c r="A285" s="4"/>
      <c r="B285" s="8"/>
      <c r="C285" s="4"/>
      <c r="D285" s="190"/>
      <c r="E285" s="221"/>
      <c r="F285" s="221"/>
      <c r="G285" s="221"/>
      <c r="H285" s="221"/>
      <c r="I285" s="4"/>
      <c r="J285" s="265"/>
      <c r="M285" s="4"/>
      <c r="N285" s="4"/>
    </row>
    <row r="286" spans="1:14">
      <c r="A286" s="4"/>
      <c r="B286" s="8"/>
      <c r="C286" s="4"/>
      <c r="D286" s="190"/>
      <c r="E286" s="221"/>
      <c r="F286" s="221"/>
      <c r="G286" s="221"/>
      <c r="H286" s="221"/>
      <c r="I286" s="4"/>
      <c r="J286" s="265"/>
      <c r="M286" s="4"/>
      <c r="N286" s="4"/>
    </row>
    <row r="287" spans="1:14">
      <c r="A287" s="4"/>
      <c r="B287" s="8"/>
      <c r="C287" s="4"/>
      <c r="D287" s="190"/>
      <c r="E287" s="221"/>
      <c r="F287" s="221"/>
      <c r="G287" s="221"/>
      <c r="H287" s="221"/>
      <c r="I287" s="4"/>
      <c r="J287" s="265"/>
      <c r="M287" s="4"/>
      <c r="N287" s="4"/>
    </row>
    <row r="288" spans="1:14">
      <c r="A288" s="4"/>
      <c r="B288" s="8"/>
      <c r="C288" s="4"/>
      <c r="D288" s="190"/>
      <c r="E288" s="221"/>
      <c r="F288" s="221"/>
      <c r="G288" s="221"/>
      <c r="H288" s="221"/>
      <c r="I288" s="4"/>
      <c r="J288" s="265"/>
      <c r="M288" s="4"/>
      <c r="N288" s="4"/>
    </row>
    <row r="289" spans="1:14">
      <c r="A289" s="4"/>
      <c r="B289" s="8"/>
      <c r="C289" s="4"/>
      <c r="D289" s="190"/>
      <c r="E289" s="221"/>
      <c r="F289" s="221"/>
      <c r="G289" s="221"/>
      <c r="H289" s="221"/>
      <c r="I289" s="4"/>
      <c r="J289" s="265"/>
      <c r="M289" s="4"/>
      <c r="N289" s="4"/>
    </row>
    <row r="290" spans="1:14">
      <c r="A290" s="4"/>
      <c r="B290" s="8"/>
      <c r="C290" s="4"/>
      <c r="D290" s="190"/>
      <c r="E290" s="221"/>
      <c r="F290" s="221"/>
      <c r="G290" s="221"/>
      <c r="H290" s="221"/>
      <c r="I290" s="4"/>
      <c r="J290" s="265"/>
      <c r="M290" s="4"/>
      <c r="N290" s="4"/>
    </row>
    <row r="291" spans="1:14">
      <c r="A291" s="4"/>
      <c r="B291" s="8"/>
      <c r="C291" s="4"/>
      <c r="D291" s="190"/>
      <c r="E291" s="221"/>
      <c r="F291" s="221"/>
      <c r="G291" s="221"/>
      <c r="H291" s="221"/>
      <c r="I291" s="4"/>
      <c r="J291" s="265"/>
      <c r="M291" s="4"/>
      <c r="N291" s="4"/>
    </row>
    <row r="292" spans="1:14">
      <c r="A292" s="4"/>
      <c r="B292" s="8"/>
      <c r="C292" s="4"/>
      <c r="D292" s="190"/>
      <c r="E292" s="221"/>
      <c r="F292" s="221"/>
      <c r="G292" s="221"/>
      <c r="H292" s="221"/>
      <c r="I292" s="4"/>
      <c r="J292" s="265"/>
      <c r="M292" s="4"/>
      <c r="N292" s="4"/>
    </row>
    <row r="293" spans="1:14">
      <c r="A293" s="4"/>
      <c r="B293" s="8"/>
      <c r="C293" s="4"/>
      <c r="D293" s="190"/>
      <c r="E293" s="221"/>
      <c r="F293" s="221"/>
      <c r="G293" s="221"/>
      <c r="H293" s="221"/>
      <c r="I293" s="4"/>
      <c r="J293" s="265"/>
      <c r="M293" s="4"/>
      <c r="N293" s="4"/>
    </row>
    <row r="294" spans="1:14">
      <c r="A294" s="4"/>
      <c r="B294" s="8"/>
      <c r="C294" s="4"/>
      <c r="D294" s="190"/>
      <c r="E294" s="221"/>
      <c r="F294" s="221"/>
      <c r="G294" s="221"/>
      <c r="H294" s="221"/>
      <c r="I294" s="4"/>
      <c r="J294" s="265"/>
      <c r="M294" s="4"/>
      <c r="N294" s="4"/>
    </row>
    <row r="295" spans="1:14">
      <c r="A295" s="4"/>
      <c r="B295" s="8"/>
      <c r="C295" s="4"/>
      <c r="D295" s="190"/>
      <c r="E295" s="221"/>
      <c r="F295" s="221"/>
      <c r="G295" s="221"/>
      <c r="H295" s="221"/>
      <c r="I295" s="4"/>
      <c r="J295" s="265"/>
      <c r="M295" s="4"/>
      <c r="N295" s="4"/>
    </row>
    <row r="296" spans="1:14">
      <c r="A296" s="4"/>
      <c r="B296" s="8"/>
      <c r="C296" s="4"/>
      <c r="D296" s="190"/>
      <c r="E296" s="221"/>
      <c r="F296" s="221"/>
      <c r="G296" s="221"/>
      <c r="H296" s="221"/>
      <c r="I296" s="4"/>
      <c r="J296" s="265"/>
      <c r="M296" s="4"/>
      <c r="N296" s="4"/>
    </row>
    <row r="297" spans="1:14">
      <c r="A297" s="4"/>
      <c r="B297" s="8"/>
      <c r="C297" s="4"/>
      <c r="D297" s="190"/>
      <c r="E297" s="221"/>
      <c r="F297" s="221"/>
      <c r="G297" s="221"/>
      <c r="H297" s="221"/>
      <c r="I297" s="4"/>
      <c r="J297" s="265"/>
      <c r="M297" s="4"/>
      <c r="N297" s="4"/>
    </row>
    <row r="298" spans="1:14">
      <c r="A298" s="4"/>
      <c r="B298" s="8"/>
      <c r="C298" s="4"/>
      <c r="D298" s="190"/>
      <c r="E298" s="221"/>
      <c r="F298" s="221"/>
      <c r="G298" s="221"/>
      <c r="H298" s="221"/>
      <c r="I298" s="4"/>
      <c r="J298" s="265"/>
      <c r="M298" s="4"/>
      <c r="N298" s="4"/>
    </row>
    <row r="299" spans="1:14">
      <c r="A299" s="4"/>
      <c r="B299" s="8"/>
      <c r="C299" s="4"/>
      <c r="D299" s="190"/>
      <c r="E299" s="221"/>
      <c r="F299" s="221"/>
      <c r="G299" s="221"/>
      <c r="H299" s="221"/>
      <c r="I299" s="4"/>
      <c r="J299" s="265"/>
      <c r="M299" s="4"/>
      <c r="N299" s="4"/>
    </row>
    <row r="300" spans="1:14">
      <c r="A300" s="4"/>
      <c r="B300" s="8"/>
      <c r="C300" s="4"/>
      <c r="D300" s="190"/>
      <c r="E300" s="221"/>
      <c r="F300" s="221"/>
      <c r="G300" s="221"/>
      <c r="H300" s="221"/>
      <c r="I300" s="4"/>
      <c r="J300" s="265"/>
      <c r="M300" s="4"/>
      <c r="N300" s="4"/>
    </row>
    <row r="301" spans="1:14">
      <c r="A301" s="4"/>
      <c r="B301" s="8"/>
      <c r="C301" s="4"/>
      <c r="D301" s="190"/>
      <c r="E301" s="221"/>
      <c r="F301" s="221"/>
      <c r="G301" s="221"/>
      <c r="H301" s="221"/>
      <c r="I301" s="4"/>
      <c r="J301" s="265"/>
      <c r="M301" s="4"/>
      <c r="N301" s="4"/>
    </row>
    <row r="302" spans="1:14">
      <c r="A302" s="4"/>
      <c r="B302" s="8"/>
      <c r="C302" s="4"/>
      <c r="D302" s="190"/>
      <c r="E302" s="221"/>
      <c r="F302" s="221"/>
      <c r="G302" s="221"/>
      <c r="H302" s="221"/>
      <c r="I302" s="4"/>
      <c r="J302" s="265"/>
      <c r="M302" s="4"/>
      <c r="N302" s="4"/>
    </row>
    <row r="303" spans="1:14">
      <c r="A303" s="4"/>
      <c r="B303" s="8"/>
      <c r="C303" s="4"/>
      <c r="D303" s="190"/>
      <c r="E303" s="221"/>
      <c r="F303" s="221"/>
      <c r="G303" s="221"/>
      <c r="H303" s="221"/>
      <c r="I303" s="4"/>
      <c r="J303" s="265"/>
      <c r="M303" s="4"/>
      <c r="N303" s="4"/>
    </row>
    <row r="304" spans="1:14">
      <c r="A304" s="4"/>
      <c r="B304" s="8"/>
      <c r="C304" s="4"/>
      <c r="D304" s="190"/>
      <c r="E304" s="221"/>
      <c r="F304" s="221"/>
      <c r="G304" s="221"/>
      <c r="H304" s="221"/>
      <c r="I304" s="4"/>
      <c r="J304" s="265"/>
      <c r="M304" s="4"/>
      <c r="N304" s="4"/>
    </row>
    <row r="305" spans="1:14">
      <c r="A305" s="4"/>
      <c r="B305" s="8"/>
      <c r="C305" s="4"/>
      <c r="D305" s="190"/>
      <c r="E305" s="221"/>
      <c r="F305" s="221"/>
      <c r="G305" s="221"/>
      <c r="H305" s="221"/>
      <c r="I305" s="4"/>
      <c r="J305" s="265"/>
      <c r="M305" s="4"/>
      <c r="N305" s="4"/>
    </row>
    <row r="306" spans="1:14">
      <c r="A306" s="4"/>
      <c r="B306" s="8"/>
      <c r="C306" s="4"/>
      <c r="D306" s="190"/>
      <c r="E306" s="221"/>
      <c r="F306" s="221"/>
      <c r="G306" s="221"/>
      <c r="H306" s="221"/>
      <c r="I306" s="4"/>
      <c r="J306" s="265"/>
      <c r="M306" s="4"/>
      <c r="N306" s="4"/>
    </row>
    <row r="307" spans="1:14">
      <c r="A307" s="4"/>
      <c r="B307" s="8"/>
      <c r="C307" s="4"/>
      <c r="D307" s="190"/>
      <c r="E307" s="221"/>
      <c r="F307" s="221"/>
      <c r="G307" s="221"/>
      <c r="H307" s="221"/>
      <c r="I307" s="4"/>
      <c r="J307" s="265"/>
      <c r="M307" s="4"/>
      <c r="N307" s="4"/>
    </row>
    <row r="308" spans="1:14">
      <c r="A308" s="4"/>
      <c r="B308" s="8"/>
      <c r="C308" s="4"/>
      <c r="D308" s="190"/>
      <c r="E308" s="221"/>
      <c r="F308" s="221"/>
      <c r="G308" s="221"/>
      <c r="H308" s="221"/>
      <c r="I308" s="4"/>
      <c r="J308" s="265"/>
      <c r="M308" s="4"/>
      <c r="N308" s="4"/>
    </row>
    <row r="309" spans="1:14">
      <c r="A309" s="4"/>
      <c r="B309" s="8"/>
      <c r="C309" s="4"/>
      <c r="D309" s="190"/>
      <c r="E309" s="221"/>
      <c r="F309" s="221"/>
      <c r="G309" s="221"/>
      <c r="H309" s="221"/>
      <c r="I309" s="4"/>
      <c r="J309" s="265"/>
      <c r="M309" s="4"/>
      <c r="N309" s="4"/>
    </row>
    <row r="310" spans="1:14">
      <c r="A310" s="4"/>
      <c r="B310" s="8"/>
      <c r="C310" s="4"/>
      <c r="D310" s="190"/>
      <c r="E310" s="221"/>
      <c r="F310" s="221"/>
      <c r="G310" s="221"/>
      <c r="H310" s="221"/>
      <c r="I310" s="4"/>
      <c r="J310" s="265"/>
      <c r="M310" s="4"/>
      <c r="N310" s="4"/>
    </row>
    <row r="311" spans="1:14">
      <c r="A311" s="4"/>
      <c r="B311" s="8"/>
      <c r="C311" s="4"/>
      <c r="D311" s="190"/>
      <c r="E311" s="221"/>
      <c r="F311" s="221"/>
      <c r="G311" s="221"/>
      <c r="H311" s="221"/>
      <c r="I311" s="4"/>
      <c r="J311" s="265"/>
      <c r="M311" s="4"/>
      <c r="N311" s="4"/>
    </row>
    <row r="312" spans="1:14">
      <c r="A312" s="4"/>
      <c r="B312" s="8"/>
      <c r="C312" s="4"/>
      <c r="D312" s="190"/>
      <c r="E312" s="221"/>
      <c r="F312" s="221"/>
      <c r="G312" s="221"/>
      <c r="H312" s="221"/>
      <c r="I312" s="4"/>
      <c r="J312" s="265"/>
      <c r="M312" s="4"/>
      <c r="N312" s="4"/>
    </row>
    <row r="313" spans="1:14">
      <c r="A313" s="4"/>
      <c r="B313" s="8"/>
      <c r="C313" s="4"/>
      <c r="D313" s="190"/>
      <c r="E313" s="221"/>
      <c r="F313" s="221"/>
      <c r="G313" s="221"/>
      <c r="H313" s="221"/>
      <c r="I313" s="4"/>
      <c r="J313" s="265"/>
      <c r="M313" s="4"/>
      <c r="N313" s="4"/>
    </row>
    <row r="314" spans="1:14">
      <c r="A314" s="4"/>
      <c r="B314" s="8"/>
      <c r="C314" s="4"/>
      <c r="D314" s="190"/>
      <c r="E314" s="221"/>
      <c r="F314" s="221"/>
      <c r="G314" s="221"/>
      <c r="H314" s="221"/>
      <c r="I314" s="4"/>
      <c r="J314" s="265"/>
      <c r="M314" s="4"/>
      <c r="N314" s="4"/>
    </row>
    <row r="315" spans="1:14">
      <c r="A315" s="4"/>
      <c r="B315" s="8"/>
      <c r="C315" s="4"/>
      <c r="D315" s="190"/>
      <c r="E315" s="221"/>
      <c r="F315" s="221"/>
      <c r="G315" s="221"/>
      <c r="H315" s="221"/>
      <c r="I315" s="4"/>
      <c r="J315" s="265"/>
      <c r="M315" s="4"/>
      <c r="N315" s="4"/>
    </row>
    <row r="316" spans="1:14">
      <c r="A316" s="4"/>
      <c r="B316" s="8"/>
      <c r="C316" s="4"/>
      <c r="D316" s="190"/>
      <c r="E316" s="221"/>
      <c r="F316" s="221"/>
      <c r="G316" s="221"/>
      <c r="H316" s="221"/>
      <c r="I316" s="4"/>
      <c r="J316" s="265"/>
      <c r="M316" s="4"/>
      <c r="N316" s="4"/>
    </row>
    <row r="317" spans="1:14">
      <c r="A317" s="4"/>
      <c r="B317" s="8"/>
      <c r="C317" s="4"/>
      <c r="D317" s="190"/>
      <c r="E317" s="221"/>
      <c r="F317" s="221"/>
      <c r="G317" s="221"/>
      <c r="H317" s="221"/>
      <c r="I317" s="4"/>
      <c r="J317" s="265"/>
      <c r="M317" s="4"/>
      <c r="N317" s="4"/>
    </row>
    <row r="318" spans="1:14">
      <c r="A318" s="4"/>
      <c r="B318" s="8"/>
      <c r="C318" s="4"/>
      <c r="D318" s="190"/>
      <c r="E318" s="221"/>
      <c r="F318" s="221"/>
      <c r="G318" s="221"/>
      <c r="H318" s="221"/>
      <c r="I318" s="4"/>
      <c r="J318" s="265"/>
      <c r="M318" s="4"/>
      <c r="N318" s="4"/>
    </row>
    <row r="319" spans="1:14">
      <c r="A319" s="4"/>
      <c r="B319" s="8"/>
      <c r="C319" s="4"/>
      <c r="D319" s="190"/>
      <c r="E319" s="221"/>
      <c r="F319" s="221"/>
      <c r="G319" s="221"/>
      <c r="H319" s="221"/>
      <c r="I319" s="4"/>
      <c r="J319" s="265"/>
      <c r="M319" s="4"/>
      <c r="N319" s="4"/>
    </row>
    <row r="320" spans="1:14">
      <c r="A320" s="4"/>
      <c r="B320" s="8"/>
      <c r="C320" s="4"/>
      <c r="D320" s="190"/>
      <c r="E320" s="221"/>
      <c r="F320" s="221"/>
      <c r="G320" s="221"/>
      <c r="H320" s="221"/>
      <c r="I320" s="4"/>
      <c r="J320" s="265"/>
      <c r="M320" s="4"/>
      <c r="N320" s="4"/>
    </row>
    <row r="321" spans="1:14">
      <c r="A321" s="4"/>
      <c r="B321" s="8"/>
      <c r="C321" s="4"/>
      <c r="D321" s="190"/>
      <c r="E321" s="221"/>
      <c r="F321" s="221"/>
      <c r="G321" s="221"/>
      <c r="H321" s="221"/>
      <c r="I321" s="4"/>
      <c r="J321" s="265"/>
      <c r="M321" s="4"/>
      <c r="N321" s="4"/>
    </row>
    <row r="322" spans="1:14">
      <c r="A322" s="4"/>
      <c r="B322" s="8"/>
      <c r="C322" s="4"/>
      <c r="D322" s="190"/>
      <c r="E322" s="221"/>
      <c r="F322" s="221"/>
      <c r="G322" s="221"/>
      <c r="H322" s="221"/>
      <c r="I322" s="4"/>
      <c r="J322" s="265"/>
      <c r="M322" s="4"/>
      <c r="N322" s="4"/>
    </row>
    <row r="323" spans="1:14">
      <c r="A323" s="4"/>
      <c r="B323" s="8"/>
      <c r="C323" s="4"/>
      <c r="D323" s="190"/>
      <c r="E323" s="221"/>
      <c r="F323" s="221"/>
      <c r="G323" s="221"/>
      <c r="H323" s="221"/>
      <c r="I323" s="4"/>
      <c r="J323" s="265"/>
      <c r="M323" s="4"/>
      <c r="N323" s="4"/>
    </row>
    <row r="324" spans="1:14">
      <c r="A324" s="4"/>
      <c r="B324" s="8"/>
      <c r="C324" s="4"/>
      <c r="D324" s="190"/>
      <c r="E324" s="221"/>
      <c r="F324" s="221"/>
      <c r="G324" s="221"/>
      <c r="H324" s="221"/>
      <c r="I324" s="4"/>
      <c r="J324" s="265"/>
      <c r="M324" s="4"/>
      <c r="N324" s="4"/>
    </row>
    <row r="325" spans="1:14">
      <c r="A325" s="4"/>
      <c r="B325" s="8"/>
      <c r="C325" s="4"/>
      <c r="D325" s="190"/>
      <c r="E325" s="221"/>
      <c r="F325" s="221"/>
      <c r="G325" s="221"/>
      <c r="H325" s="221"/>
      <c r="I325" s="4"/>
      <c r="J325" s="265"/>
      <c r="M325" s="4"/>
      <c r="N325" s="4"/>
    </row>
    <row r="326" spans="1:14">
      <c r="A326" s="4"/>
      <c r="B326" s="8"/>
      <c r="C326" s="4"/>
      <c r="D326" s="190"/>
      <c r="E326" s="221"/>
      <c r="F326" s="221"/>
      <c r="G326" s="221"/>
      <c r="H326" s="221"/>
      <c r="I326" s="4"/>
      <c r="J326" s="265"/>
      <c r="M326" s="4"/>
      <c r="N326" s="4"/>
    </row>
    <row r="327" spans="1:14">
      <c r="A327" s="4"/>
      <c r="B327" s="8"/>
      <c r="C327" s="4"/>
      <c r="D327" s="190"/>
      <c r="E327" s="221"/>
      <c r="F327" s="221"/>
      <c r="G327" s="221"/>
      <c r="H327" s="221"/>
      <c r="I327" s="4"/>
      <c r="J327" s="265"/>
      <c r="M327" s="4"/>
      <c r="N327" s="4"/>
    </row>
    <row r="328" spans="1:14">
      <c r="A328" s="4"/>
      <c r="B328" s="8"/>
      <c r="C328" s="4"/>
      <c r="D328" s="190"/>
      <c r="E328" s="221"/>
      <c r="F328" s="221"/>
      <c r="G328" s="221"/>
      <c r="H328" s="221"/>
      <c r="I328" s="4"/>
      <c r="J328" s="265"/>
      <c r="M328" s="4"/>
      <c r="N328" s="4"/>
    </row>
    <row r="329" spans="1:14">
      <c r="A329" s="4"/>
      <c r="B329" s="8"/>
      <c r="C329" s="4"/>
      <c r="D329" s="190"/>
      <c r="E329" s="221"/>
      <c r="F329" s="221"/>
      <c r="G329" s="221"/>
      <c r="H329" s="221"/>
      <c r="I329" s="4"/>
      <c r="J329" s="265"/>
      <c r="M329" s="4"/>
      <c r="N329" s="4"/>
    </row>
    <row r="330" spans="1:14">
      <c r="A330" s="4"/>
      <c r="B330" s="8"/>
      <c r="C330" s="4"/>
      <c r="D330" s="190"/>
      <c r="E330" s="221"/>
      <c r="F330" s="221"/>
      <c r="G330" s="221"/>
      <c r="H330" s="221"/>
      <c r="I330" s="4"/>
      <c r="J330" s="265"/>
      <c r="M330" s="4"/>
      <c r="N330" s="4"/>
    </row>
    <row r="331" spans="1:14">
      <c r="A331" s="4"/>
      <c r="B331" s="8"/>
      <c r="C331" s="4"/>
      <c r="D331" s="190"/>
      <c r="E331" s="221"/>
      <c r="F331" s="221"/>
      <c r="G331" s="221"/>
      <c r="H331" s="221"/>
      <c r="I331" s="4"/>
      <c r="J331" s="265"/>
      <c r="M331" s="4"/>
      <c r="N331" s="4"/>
    </row>
    <row r="332" spans="1:14">
      <c r="A332" s="4"/>
      <c r="B332" s="8"/>
      <c r="C332" s="4"/>
      <c r="D332" s="190"/>
      <c r="E332" s="221"/>
      <c r="F332" s="221"/>
      <c r="G332" s="221"/>
      <c r="H332" s="221"/>
      <c r="I332" s="4"/>
      <c r="J332" s="265"/>
      <c r="M332" s="4"/>
      <c r="N332" s="4"/>
    </row>
    <row r="333" spans="1:14">
      <c r="A333" s="4"/>
      <c r="B333" s="8"/>
      <c r="C333" s="4"/>
      <c r="D333" s="190"/>
      <c r="E333" s="221"/>
      <c r="F333" s="221"/>
      <c r="G333" s="221"/>
      <c r="H333" s="221"/>
      <c r="I333" s="4"/>
      <c r="J333" s="265"/>
      <c r="M333" s="4"/>
      <c r="N333" s="4"/>
    </row>
    <row r="334" spans="1:14">
      <c r="A334" s="4"/>
      <c r="B334" s="8"/>
      <c r="C334" s="4"/>
      <c r="D334" s="190"/>
      <c r="E334" s="221"/>
      <c r="F334" s="221"/>
      <c r="G334" s="221"/>
      <c r="H334" s="221"/>
      <c r="I334" s="4"/>
      <c r="J334" s="265"/>
      <c r="M334" s="4"/>
      <c r="N334" s="4"/>
    </row>
    <row r="335" spans="1:14">
      <c r="A335" s="4"/>
      <c r="B335" s="8"/>
      <c r="C335" s="4"/>
      <c r="D335" s="190"/>
      <c r="E335" s="221"/>
      <c r="F335" s="221"/>
      <c r="G335" s="221"/>
      <c r="H335" s="221"/>
      <c r="I335" s="4"/>
      <c r="J335" s="265"/>
      <c r="M335" s="4"/>
      <c r="N335" s="4"/>
    </row>
    <row r="336" spans="1:14">
      <c r="A336" s="4"/>
      <c r="B336" s="8"/>
      <c r="C336" s="4"/>
      <c r="D336" s="190"/>
      <c r="E336" s="221"/>
      <c r="F336" s="221"/>
      <c r="G336" s="221"/>
      <c r="H336" s="221"/>
      <c r="I336" s="4"/>
      <c r="J336" s="265"/>
      <c r="M336" s="4"/>
      <c r="N336" s="4"/>
    </row>
    <row r="337" spans="1:14">
      <c r="A337" s="4"/>
      <c r="B337" s="8"/>
      <c r="C337" s="4"/>
      <c r="D337" s="190"/>
      <c r="E337" s="221"/>
      <c r="F337" s="221"/>
      <c r="G337" s="221"/>
      <c r="H337" s="221"/>
      <c r="I337" s="4"/>
      <c r="J337" s="265"/>
      <c r="M337" s="4"/>
      <c r="N337" s="4"/>
    </row>
    <row r="338" spans="1:14">
      <c r="A338" s="4"/>
      <c r="B338" s="8"/>
      <c r="C338" s="4"/>
      <c r="D338" s="190"/>
      <c r="E338" s="221"/>
      <c r="F338" s="221"/>
      <c r="G338" s="221"/>
      <c r="H338" s="221"/>
      <c r="I338" s="4"/>
      <c r="J338" s="265"/>
      <c r="M338" s="4"/>
      <c r="N338" s="4"/>
    </row>
    <row r="339" spans="1:14">
      <c r="A339" s="4"/>
      <c r="B339" s="8"/>
      <c r="C339" s="4"/>
      <c r="D339" s="190"/>
      <c r="E339" s="221"/>
      <c r="F339" s="221"/>
      <c r="G339" s="221"/>
      <c r="H339" s="221"/>
      <c r="I339" s="4"/>
      <c r="J339" s="265"/>
      <c r="M339" s="4"/>
      <c r="N339" s="4"/>
    </row>
    <row r="340" spans="1:14">
      <c r="A340" s="4"/>
      <c r="B340" s="8"/>
      <c r="C340" s="4"/>
      <c r="D340" s="190"/>
      <c r="E340" s="221"/>
      <c r="F340" s="221"/>
      <c r="G340" s="221"/>
      <c r="H340" s="221"/>
      <c r="I340" s="4"/>
      <c r="J340" s="265"/>
      <c r="M340" s="4"/>
      <c r="N340" s="4"/>
    </row>
    <row r="341" spans="1:14">
      <c r="A341" s="4"/>
      <c r="B341" s="8"/>
      <c r="C341" s="4"/>
      <c r="D341" s="190"/>
      <c r="E341" s="221"/>
      <c r="F341" s="221"/>
      <c r="G341" s="221"/>
      <c r="H341" s="221"/>
      <c r="I341" s="4"/>
      <c r="J341" s="265"/>
      <c r="M341" s="4"/>
      <c r="N341" s="4"/>
    </row>
    <row r="342" spans="1:14">
      <c r="A342" s="4"/>
      <c r="B342" s="8"/>
      <c r="C342" s="4"/>
      <c r="D342" s="190"/>
      <c r="E342" s="221"/>
      <c r="F342" s="221"/>
      <c r="G342" s="221"/>
      <c r="H342" s="221"/>
      <c r="I342" s="4"/>
      <c r="J342" s="265"/>
      <c r="M342" s="4"/>
      <c r="N342" s="4"/>
    </row>
    <row r="343" spans="1:14">
      <c r="A343" s="4"/>
      <c r="B343" s="8"/>
      <c r="C343" s="4"/>
      <c r="D343" s="190"/>
      <c r="E343" s="221"/>
      <c r="F343" s="221"/>
      <c r="G343" s="221"/>
      <c r="H343" s="221"/>
      <c r="I343" s="4"/>
      <c r="J343" s="265"/>
      <c r="M343" s="4"/>
      <c r="N343" s="4"/>
    </row>
    <row r="344" spans="1:14">
      <c r="A344" s="4"/>
      <c r="B344" s="8"/>
      <c r="C344" s="4"/>
      <c r="D344" s="190"/>
      <c r="E344" s="221"/>
      <c r="F344" s="221"/>
      <c r="G344" s="221"/>
      <c r="H344" s="221"/>
      <c r="I344" s="4"/>
      <c r="J344" s="265"/>
      <c r="M344" s="4"/>
      <c r="N344" s="4"/>
    </row>
    <row r="345" spans="1:14">
      <c r="A345" s="4"/>
      <c r="B345" s="8"/>
      <c r="C345" s="4"/>
      <c r="D345" s="190"/>
      <c r="E345" s="221"/>
      <c r="F345" s="221"/>
      <c r="G345" s="221"/>
      <c r="H345" s="221"/>
      <c r="I345" s="4"/>
      <c r="J345" s="265"/>
      <c r="M345" s="4"/>
      <c r="N345" s="4"/>
    </row>
    <row r="346" spans="1:14">
      <c r="A346" s="4"/>
      <c r="B346" s="8"/>
      <c r="C346" s="4"/>
      <c r="D346" s="190"/>
      <c r="E346" s="221"/>
      <c r="F346" s="221"/>
      <c r="G346" s="221"/>
      <c r="H346" s="221"/>
      <c r="I346" s="4"/>
      <c r="J346" s="265"/>
      <c r="M346" s="4"/>
      <c r="N346" s="4"/>
    </row>
    <row r="347" spans="1:14">
      <c r="A347" s="4"/>
      <c r="B347" s="8"/>
      <c r="C347" s="4"/>
      <c r="D347" s="190"/>
      <c r="E347" s="221"/>
      <c r="F347" s="221"/>
      <c r="G347" s="221"/>
      <c r="H347" s="221"/>
      <c r="I347" s="4"/>
      <c r="J347" s="265"/>
      <c r="M347" s="4"/>
      <c r="N347" s="4"/>
    </row>
    <row r="348" spans="1:14">
      <c r="A348" s="4"/>
      <c r="B348" s="8"/>
      <c r="C348" s="4"/>
      <c r="D348" s="190"/>
      <c r="E348" s="221"/>
      <c r="F348" s="221"/>
      <c r="G348" s="221"/>
      <c r="H348" s="221"/>
      <c r="I348" s="4"/>
      <c r="J348" s="265"/>
      <c r="M348" s="4"/>
      <c r="N348" s="4"/>
    </row>
    <row r="349" spans="1:14">
      <c r="A349" s="4"/>
      <c r="B349" s="8"/>
      <c r="C349" s="4"/>
      <c r="D349" s="190"/>
      <c r="E349" s="221"/>
      <c r="F349" s="221"/>
      <c r="G349" s="221"/>
      <c r="H349" s="221"/>
      <c r="I349" s="4"/>
      <c r="J349" s="265"/>
      <c r="M349" s="4"/>
      <c r="N349" s="4"/>
    </row>
    <row r="350" spans="1:14">
      <c r="A350" s="4"/>
      <c r="B350" s="8"/>
      <c r="C350" s="4"/>
      <c r="D350" s="190"/>
      <c r="E350" s="221"/>
      <c r="F350" s="221"/>
      <c r="G350" s="221"/>
      <c r="H350" s="221"/>
      <c r="I350" s="4"/>
      <c r="J350" s="265"/>
      <c r="M350" s="4"/>
      <c r="N350" s="4"/>
    </row>
    <row r="351" spans="1:14">
      <c r="A351" s="4"/>
      <c r="B351" s="8"/>
      <c r="C351" s="4"/>
      <c r="D351" s="190"/>
      <c r="E351" s="221"/>
      <c r="F351" s="221"/>
      <c r="G351" s="221"/>
      <c r="H351" s="221"/>
      <c r="I351" s="4"/>
      <c r="J351" s="265"/>
      <c r="M351" s="4"/>
      <c r="N351" s="4"/>
    </row>
    <row r="352" spans="1:14">
      <c r="A352" s="4"/>
      <c r="B352" s="8"/>
      <c r="C352" s="4"/>
      <c r="D352" s="190"/>
      <c r="E352" s="221"/>
      <c r="F352" s="221"/>
      <c r="G352" s="221"/>
      <c r="H352" s="221"/>
      <c r="I352" s="4"/>
      <c r="J352" s="265"/>
      <c r="M352" s="4"/>
      <c r="N352" s="4"/>
    </row>
    <row r="353" spans="1:14">
      <c r="A353" s="4"/>
      <c r="B353" s="8"/>
      <c r="C353" s="4"/>
      <c r="D353" s="190"/>
      <c r="E353" s="221"/>
      <c r="F353" s="221"/>
      <c r="G353" s="221"/>
      <c r="H353" s="221"/>
      <c r="I353" s="4"/>
      <c r="J353" s="265"/>
      <c r="M353" s="4"/>
      <c r="N353" s="4"/>
    </row>
    <row r="354" spans="1:14">
      <c r="A354" s="4"/>
      <c r="B354" s="8"/>
      <c r="C354" s="4"/>
      <c r="D354" s="190"/>
      <c r="E354" s="221"/>
      <c r="F354" s="221"/>
      <c r="G354" s="221"/>
      <c r="H354" s="221"/>
      <c r="I354" s="4"/>
      <c r="J354" s="265"/>
      <c r="M354" s="4"/>
      <c r="N354" s="4"/>
    </row>
    <row r="355" spans="1:14">
      <c r="A355" s="4"/>
      <c r="B355" s="8"/>
      <c r="C355" s="4"/>
      <c r="D355" s="190"/>
      <c r="E355" s="221"/>
      <c r="F355" s="221"/>
      <c r="G355" s="221"/>
      <c r="H355" s="221"/>
      <c r="I355" s="4"/>
      <c r="J355" s="265"/>
      <c r="M355" s="4"/>
      <c r="N355" s="4"/>
    </row>
    <row r="356" spans="1:14">
      <c r="A356" s="4"/>
      <c r="B356" s="8"/>
      <c r="C356" s="4"/>
      <c r="D356" s="190"/>
      <c r="E356" s="221"/>
      <c r="F356" s="221"/>
      <c r="G356" s="221"/>
      <c r="H356" s="221"/>
      <c r="I356" s="4"/>
      <c r="J356" s="265"/>
      <c r="M356" s="4"/>
      <c r="N356" s="4"/>
    </row>
    <row r="357" spans="1:14">
      <c r="A357" s="4"/>
      <c r="B357" s="8"/>
      <c r="C357" s="4"/>
      <c r="D357" s="190"/>
      <c r="E357" s="221"/>
      <c r="F357" s="221"/>
      <c r="G357" s="221"/>
      <c r="H357" s="221"/>
      <c r="I357" s="4"/>
      <c r="J357" s="265"/>
      <c r="M357" s="4"/>
      <c r="N357" s="4"/>
    </row>
    <row r="358" spans="1:14">
      <c r="A358" s="4"/>
      <c r="B358" s="8"/>
      <c r="C358" s="4"/>
      <c r="D358" s="190"/>
      <c r="E358" s="221"/>
      <c r="F358" s="221"/>
      <c r="G358" s="221"/>
      <c r="H358" s="221"/>
      <c r="I358" s="4"/>
      <c r="J358" s="265"/>
      <c r="M358" s="4"/>
      <c r="N358" s="4"/>
    </row>
    <row r="359" spans="1:14">
      <c r="A359" s="4"/>
      <c r="B359" s="8"/>
      <c r="C359" s="4"/>
      <c r="D359" s="190"/>
      <c r="E359" s="221"/>
      <c r="F359" s="221"/>
      <c r="G359" s="221"/>
      <c r="H359" s="221"/>
      <c r="I359" s="4"/>
      <c r="J359" s="265"/>
      <c r="M359" s="4"/>
      <c r="N359" s="4"/>
    </row>
    <row r="360" spans="1:14">
      <c r="A360" s="4"/>
      <c r="B360" s="8"/>
      <c r="C360" s="4"/>
      <c r="D360" s="190"/>
      <c r="E360" s="221"/>
      <c r="F360" s="221"/>
      <c r="G360" s="221"/>
      <c r="H360" s="221"/>
      <c r="I360" s="4"/>
      <c r="J360" s="265"/>
      <c r="M360" s="4"/>
      <c r="N360" s="4"/>
    </row>
    <row r="361" spans="1:14">
      <c r="A361" s="4"/>
      <c r="B361" s="8"/>
      <c r="C361" s="4"/>
      <c r="D361" s="190"/>
      <c r="E361" s="221"/>
      <c r="F361" s="221"/>
      <c r="G361" s="221"/>
      <c r="H361" s="221"/>
      <c r="I361" s="4"/>
      <c r="J361" s="265"/>
      <c r="M361" s="4"/>
      <c r="N361" s="4"/>
    </row>
    <row r="362" spans="1:14">
      <c r="A362" s="4"/>
      <c r="B362" s="8"/>
      <c r="C362" s="4"/>
      <c r="D362" s="190"/>
      <c r="E362" s="221"/>
      <c r="F362" s="221"/>
      <c r="G362" s="221"/>
      <c r="H362" s="221"/>
      <c r="I362" s="4"/>
      <c r="J362" s="265"/>
      <c r="M362" s="4"/>
      <c r="N362" s="4"/>
    </row>
    <row r="363" spans="1:14">
      <c r="A363" s="4"/>
      <c r="B363" s="8"/>
      <c r="C363" s="4"/>
      <c r="D363" s="190"/>
      <c r="E363" s="221"/>
      <c r="F363" s="221"/>
      <c r="G363" s="221"/>
      <c r="H363" s="221"/>
      <c r="I363" s="4"/>
      <c r="J363" s="265"/>
      <c r="M363" s="4"/>
      <c r="N363" s="4"/>
    </row>
    <row r="364" spans="1:14">
      <c r="A364" s="4"/>
      <c r="B364" s="8"/>
      <c r="C364" s="4"/>
      <c r="D364" s="190"/>
      <c r="E364" s="221"/>
      <c r="F364" s="221"/>
      <c r="G364" s="221"/>
      <c r="H364" s="221"/>
      <c r="I364" s="4"/>
      <c r="J364" s="265"/>
      <c r="M364" s="4"/>
      <c r="N364" s="4"/>
    </row>
    <row r="365" spans="1:14">
      <c r="A365" s="4"/>
      <c r="B365" s="8"/>
      <c r="C365" s="4"/>
      <c r="D365" s="190"/>
      <c r="E365" s="221"/>
      <c r="F365" s="221"/>
      <c r="G365" s="221"/>
      <c r="H365" s="221"/>
      <c r="I365" s="4"/>
      <c r="J365" s="265"/>
      <c r="M365" s="4"/>
      <c r="N365" s="4"/>
    </row>
    <row r="366" spans="1:14">
      <c r="A366" s="4"/>
      <c r="B366" s="8"/>
      <c r="C366" s="4"/>
      <c r="D366" s="190"/>
      <c r="E366" s="221"/>
      <c r="F366" s="221"/>
      <c r="G366" s="221"/>
      <c r="H366" s="221"/>
      <c r="I366" s="4"/>
      <c r="J366" s="265"/>
      <c r="M366" s="4"/>
      <c r="N366" s="4"/>
    </row>
    <row r="367" spans="1:14">
      <c r="A367" s="4"/>
      <c r="B367" s="8"/>
      <c r="C367" s="4"/>
      <c r="D367" s="190"/>
      <c r="E367" s="221"/>
      <c r="F367" s="221"/>
      <c r="G367" s="221"/>
      <c r="H367" s="221"/>
      <c r="I367" s="4"/>
      <c r="J367" s="265"/>
      <c r="M367" s="4"/>
      <c r="N367" s="4"/>
    </row>
    <row r="368" spans="1:14">
      <c r="A368" s="4"/>
      <c r="B368" s="8"/>
      <c r="C368" s="4"/>
      <c r="D368" s="190"/>
      <c r="E368" s="221"/>
      <c r="F368" s="221"/>
      <c r="G368" s="221"/>
      <c r="H368" s="221"/>
      <c r="I368" s="4"/>
      <c r="J368" s="265"/>
      <c r="M368" s="4"/>
      <c r="N368" s="4"/>
    </row>
    <row r="369" spans="1:14">
      <c r="A369" s="4"/>
      <c r="B369" s="8"/>
      <c r="C369" s="4"/>
      <c r="D369" s="190"/>
      <c r="E369" s="221"/>
      <c r="F369" s="221"/>
      <c r="G369" s="221"/>
      <c r="H369" s="221"/>
      <c r="I369" s="4"/>
      <c r="J369" s="265"/>
      <c r="M369" s="4"/>
      <c r="N369" s="4"/>
    </row>
    <row r="370" spans="1:14">
      <c r="A370" s="4"/>
      <c r="B370" s="8"/>
      <c r="C370" s="4"/>
      <c r="D370" s="190"/>
      <c r="E370" s="221"/>
      <c r="F370" s="221"/>
      <c r="G370" s="221"/>
      <c r="H370" s="221"/>
      <c r="I370" s="4"/>
      <c r="J370" s="265"/>
      <c r="M370" s="4"/>
      <c r="N370" s="4"/>
    </row>
    <row r="371" spans="1:14">
      <c r="A371" s="4"/>
      <c r="B371" s="8"/>
      <c r="C371" s="4"/>
      <c r="D371" s="190"/>
      <c r="E371" s="221"/>
      <c r="F371" s="221"/>
      <c r="G371" s="221"/>
      <c r="H371" s="221"/>
      <c r="I371" s="4"/>
      <c r="J371" s="265"/>
      <c r="M371" s="4"/>
      <c r="N371" s="4"/>
    </row>
    <row r="372" spans="1:14">
      <c r="A372" s="4"/>
      <c r="B372" s="8"/>
      <c r="C372" s="4"/>
      <c r="D372" s="190"/>
      <c r="E372" s="221"/>
      <c r="F372" s="221"/>
      <c r="G372" s="221"/>
      <c r="H372" s="221"/>
      <c r="I372" s="4"/>
      <c r="J372" s="265"/>
      <c r="M372" s="4"/>
      <c r="N372" s="4"/>
    </row>
    <row r="373" spans="1:14">
      <c r="A373" s="4"/>
      <c r="B373" s="8"/>
      <c r="C373" s="4"/>
      <c r="D373" s="190"/>
      <c r="E373" s="221"/>
      <c r="F373" s="221"/>
      <c r="G373" s="221"/>
      <c r="H373" s="221"/>
      <c r="I373" s="4"/>
      <c r="J373" s="265"/>
      <c r="M373" s="4"/>
      <c r="N373" s="4"/>
    </row>
    <row r="374" spans="1:14">
      <c r="A374" s="4"/>
      <c r="B374" s="8"/>
      <c r="C374" s="4"/>
      <c r="D374" s="190"/>
      <c r="E374" s="221"/>
      <c r="F374" s="221"/>
      <c r="G374" s="221"/>
      <c r="H374" s="221"/>
      <c r="I374" s="4"/>
      <c r="J374" s="265"/>
      <c r="M374" s="4"/>
      <c r="N374" s="4"/>
    </row>
    <row r="375" spans="1:14">
      <c r="A375" s="4"/>
      <c r="B375" s="8"/>
      <c r="C375" s="4"/>
      <c r="D375" s="190"/>
      <c r="E375" s="221"/>
      <c r="F375" s="221"/>
      <c r="G375" s="221"/>
      <c r="H375" s="221"/>
      <c r="I375" s="4"/>
      <c r="J375" s="265"/>
      <c r="M375" s="4"/>
      <c r="N375" s="4"/>
    </row>
    <row r="376" spans="1:14">
      <c r="A376" s="4"/>
      <c r="B376" s="8"/>
      <c r="C376" s="4"/>
      <c r="D376" s="190"/>
      <c r="E376" s="221"/>
      <c r="F376" s="221"/>
      <c r="G376" s="221"/>
      <c r="H376" s="221"/>
      <c r="I376" s="4"/>
      <c r="J376" s="265"/>
      <c r="M376" s="4"/>
      <c r="N376" s="4"/>
    </row>
    <row r="377" spans="1:14">
      <c r="A377" s="4"/>
      <c r="B377" s="8"/>
      <c r="C377" s="4"/>
      <c r="D377" s="190"/>
      <c r="E377" s="221"/>
      <c r="F377" s="221"/>
      <c r="G377" s="221"/>
      <c r="H377" s="221"/>
      <c r="I377" s="4"/>
      <c r="J377" s="265"/>
      <c r="M377" s="4"/>
      <c r="N377" s="4"/>
    </row>
    <row r="378" spans="1:14">
      <c r="A378" s="4"/>
      <c r="B378" s="8"/>
      <c r="C378" s="4"/>
      <c r="D378" s="190"/>
      <c r="E378" s="221"/>
      <c r="F378" s="221"/>
      <c r="G378" s="221"/>
      <c r="H378" s="221"/>
      <c r="I378" s="4"/>
      <c r="J378" s="265"/>
      <c r="M378" s="4"/>
      <c r="N378" s="4"/>
    </row>
    <row r="379" spans="1:14">
      <c r="A379" s="4"/>
      <c r="B379" s="8"/>
      <c r="C379" s="4"/>
      <c r="D379" s="190"/>
      <c r="E379" s="221"/>
      <c r="F379" s="221"/>
      <c r="G379" s="221"/>
      <c r="H379" s="221"/>
      <c r="I379" s="4"/>
      <c r="J379" s="265"/>
      <c r="M379" s="4"/>
      <c r="N379" s="4"/>
    </row>
    <row r="380" spans="1:14">
      <c r="A380" s="4"/>
      <c r="B380" s="8"/>
      <c r="C380" s="4"/>
      <c r="D380" s="190"/>
      <c r="E380" s="221"/>
      <c r="F380" s="221"/>
      <c r="G380" s="221"/>
      <c r="H380" s="221"/>
      <c r="I380" s="4"/>
      <c r="J380" s="265"/>
      <c r="M380" s="4"/>
      <c r="N380" s="4"/>
    </row>
    <row r="381" spans="1:14">
      <c r="A381" s="4"/>
      <c r="B381" s="8"/>
      <c r="C381" s="4"/>
      <c r="D381" s="190"/>
      <c r="E381" s="221"/>
      <c r="F381" s="221"/>
      <c r="G381" s="221"/>
      <c r="H381" s="221"/>
      <c r="I381" s="4"/>
      <c r="J381" s="265"/>
      <c r="M381" s="4"/>
      <c r="N381" s="4"/>
    </row>
    <row r="382" spans="1:14">
      <c r="A382" s="4"/>
      <c r="B382" s="8"/>
      <c r="C382" s="4"/>
      <c r="D382" s="190"/>
      <c r="E382" s="221"/>
      <c r="F382" s="221"/>
      <c r="G382" s="221"/>
      <c r="H382" s="221"/>
      <c r="I382" s="4"/>
      <c r="J382" s="265"/>
      <c r="M382" s="4"/>
      <c r="N382" s="4"/>
    </row>
    <row r="383" spans="1:14">
      <c r="A383" s="4"/>
      <c r="B383" s="8"/>
      <c r="C383" s="4"/>
      <c r="D383" s="190"/>
      <c r="E383" s="221"/>
      <c r="F383" s="221"/>
      <c r="G383" s="221"/>
      <c r="H383" s="221"/>
      <c r="I383" s="4"/>
      <c r="J383" s="265"/>
      <c r="M383" s="4"/>
      <c r="N383" s="4"/>
    </row>
    <row r="384" spans="1:14">
      <c r="A384" s="4"/>
      <c r="B384" s="8"/>
      <c r="C384" s="4"/>
      <c r="D384" s="190"/>
      <c r="E384" s="221"/>
      <c r="F384" s="221"/>
      <c r="G384" s="221"/>
      <c r="H384" s="221"/>
      <c r="I384" s="4"/>
      <c r="J384" s="265"/>
      <c r="M384" s="4"/>
      <c r="N384" s="4"/>
    </row>
    <row r="385" spans="1:14">
      <c r="A385" s="4"/>
      <c r="B385" s="8"/>
      <c r="C385" s="4"/>
      <c r="D385" s="190"/>
      <c r="E385" s="221"/>
      <c r="F385" s="221"/>
      <c r="G385" s="221"/>
      <c r="H385" s="221"/>
      <c r="I385" s="4"/>
      <c r="J385" s="265"/>
      <c r="M385" s="4"/>
      <c r="N385" s="4"/>
    </row>
    <row r="386" spans="1:14">
      <c r="A386" s="4"/>
      <c r="B386" s="8"/>
      <c r="C386" s="4"/>
      <c r="D386" s="190"/>
      <c r="E386" s="221"/>
      <c r="F386" s="221"/>
      <c r="G386" s="221"/>
      <c r="H386" s="221"/>
      <c r="I386" s="4"/>
      <c r="J386" s="265"/>
      <c r="M386" s="4"/>
      <c r="N386" s="4"/>
    </row>
    <row r="387" spans="1:14">
      <c r="A387" s="4"/>
      <c r="B387" s="8"/>
      <c r="C387" s="4"/>
      <c r="D387" s="190"/>
      <c r="E387" s="221"/>
      <c r="F387" s="221"/>
      <c r="G387" s="221"/>
      <c r="H387" s="221"/>
      <c r="I387" s="4"/>
      <c r="J387" s="265"/>
      <c r="M387" s="4"/>
      <c r="N387" s="4"/>
    </row>
    <row r="388" spans="1:14">
      <c r="A388" s="4"/>
      <c r="B388" s="8"/>
      <c r="C388" s="4"/>
      <c r="D388" s="190"/>
      <c r="E388" s="221"/>
      <c r="F388" s="221"/>
      <c r="G388" s="221"/>
      <c r="H388" s="221"/>
      <c r="I388" s="4"/>
      <c r="J388" s="265"/>
      <c r="M388" s="4"/>
      <c r="N388" s="4"/>
    </row>
    <row r="389" spans="1:14">
      <c r="A389" s="4"/>
      <c r="B389" s="8"/>
      <c r="C389" s="4"/>
      <c r="D389" s="190"/>
      <c r="E389" s="221"/>
      <c r="F389" s="221"/>
      <c r="G389" s="221"/>
      <c r="H389" s="221"/>
      <c r="I389" s="4"/>
      <c r="J389" s="265"/>
      <c r="M389" s="4"/>
      <c r="N389" s="4"/>
    </row>
    <row r="390" spans="1:14">
      <c r="A390" s="4"/>
      <c r="B390" s="8"/>
      <c r="C390" s="4"/>
      <c r="D390" s="190"/>
      <c r="E390" s="221"/>
      <c r="F390" s="221"/>
      <c r="G390" s="221"/>
      <c r="H390" s="221"/>
      <c r="I390" s="4"/>
      <c r="J390" s="265"/>
      <c r="M390" s="4"/>
      <c r="N390" s="4"/>
    </row>
    <row r="391" spans="1:14">
      <c r="A391" s="4"/>
      <c r="B391" s="8"/>
      <c r="C391" s="4"/>
      <c r="D391" s="190"/>
      <c r="E391" s="221"/>
      <c r="F391" s="221"/>
      <c r="G391" s="221"/>
      <c r="H391" s="221"/>
      <c r="I391" s="4"/>
      <c r="J391" s="265"/>
      <c r="M391" s="4"/>
      <c r="N391" s="4"/>
    </row>
    <row r="392" spans="1:14">
      <c r="A392" s="4"/>
      <c r="B392" s="8"/>
      <c r="C392" s="4"/>
      <c r="D392" s="190"/>
      <c r="E392" s="221"/>
      <c r="F392" s="221"/>
      <c r="G392" s="221"/>
      <c r="H392" s="221"/>
      <c r="I392" s="4"/>
      <c r="J392" s="265"/>
      <c r="M392" s="4"/>
      <c r="N392" s="4"/>
    </row>
    <row r="393" spans="1:14">
      <c r="A393" s="4"/>
      <c r="B393" s="8"/>
      <c r="C393" s="4"/>
      <c r="D393" s="190"/>
      <c r="E393" s="221"/>
      <c r="F393" s="221"/>
      <c r="G393" s="221"/>
      <c r="H393" s="221"/>
      <c r="I393" s="4"/>
      <c r="J393" s="265"/>
      <c r="M393" s="4"/>
      <c r="N393" s="4"/>
    </row>
    <row r="394" spans="1:14">
      <c r="A394" s="4"/>
      <c r="B394" s="8"/>
      <c r="C394" s="4"/>
      <c r="D394" s="190"/>
      <c r="E394" s="221"/>
      <c r="F394" s="221"/>
      <c r="G394" s="221"/>
      <c r="H394" s="221"/>
      <c r="I394" s="4"/>
      <c r="J394" s="265"/>
      <c r="M394" s="4"/>
      <c r="N394" s="4"/>
    </row>
    <row r="395" spans="1:14">
      <c r="A395" s="4"/>
      <c r="B395" s="8"/>
      <c r="C395" s="4"/>
      <c r="D395" s="190"/>
      <c r="E395" s="221"/>
      <c r="F395" s="221"/>
      <c r="G395" s="221"/>
      <c r="H395" s="221"/>
      <c r="I395" s="4"/>
      <c r="J395" s="265"/>
      <c r="M395" s="4"/>
      <c r="N395" s="4"/>
    </row>
    <row r="396" spans="1:14">
      <c r="A396" s="4"/>
      <c r="B396" s="8"/>
      <c r="C396" s="4"/>
      <c r="D396" s="190"/>
      <c r="E396" s="221"/>
      <c r="F396" s="221"/>
      <c r="G396" s="221"/>
      <c r="H396" s="221"/>
      <c r="I396" s="4"/>
      <c r="J396" s="265"/>
      <c r="M396" s="4"/>
      <c r="N396" s="4"/>
    </row>
    <row r="397" spans="1:14">
      <c r="A397" s="4"/>
      <c r="B397" s="8"/>
      <c r="C397" s="4"/>
      <c r="D397" s="190"/>
      <c r="E397" s="221"/>
      <c r="F397" s="221"/>
      <c r="G397" s="221"/>
      <c r="H397" s="221"/>
      <c r="I397" s="4"/>
      <c r="J397" s="265"/>
      <c r="M397" s="4"/>
      <c r="N397" s="4"/>
    </row>
    <row r="398" spans="1:14">
      <c r="A398" s="4"/>
      <c r="B398" s="8"/>
      <c r="C398" s="4"/>
      <c r="D398" s="190"/>
      <c r="E398" s="221"/>
      <c r="F398" s="221"/>
      <c r="G398" s="221"/>
      <c r="H398" s="221"/>
      <c r="I398" s="4"/>
      <c r="J398" s="265"/>
      <c r="M398" s="4"/>
      <c r="N398" s="4"/>
    </row>
    <row r="399" spans="1:14">
      <c r="A399" s="4"/>
      <c r="B399" s="8"/>
      <c r="C399" s="4"/>
      <c r="D399" s="190"/>
      <c r="E399" s="221"/>
      <c r="F399" s="221"/>
      <c r="G399" s="221"/>
      <c r="H399" s="221"/>
      <c r="I399" s="4"/>
      <c r="J399" s="265"/>
      <c r="M399" s="4"/>
      <c r="N399" s="4"/>
    </row>
    <row r="400" spans="1:14">
      <c r="A400" s="4"/>
      <c r="B400" s="8"/>
      <c r="C400" s="4"/>
      <c r="D400" s="190"/>
      <c r="E400" s="221"/>
      <c r="F400" s="221"/>
      <c r="G400" s="221"/>
      <c r="H400" s="221"/>
      <c r="I400" s="4"/>
      <c r="J400" s="265"/>
      <c r="M400" s="4"/>
      <c r="N400" s="4"/>
    </row>
    <row r="401" spans="1:14">
      <c r="A401" s="4"/>
      <c r="B401" s="8"/>
      <c r="C401" s="4"/>
      <c r="D401" s="190"/>
      <c r="E401" s="221"/>
      <c r="F401" s="221"/>
      <c r="G401" s="221"/>
      <c r="H401" s="221"/>
      <c r="I401" s="4"/>
      <c r="J401" s="265"/>
      <c r="M401" s="4"/>
      <c r="N401" s="4"/>
    </row>
    <row r="402" spans="1:14">
      <c r="A402" s="4"/>
      <c r="B402" s="8"/>
      <c r="C402" s="4"/>
      <c r="D402" s="190"/>
      <c r="E402" s="221"/>
      <c r="F402" s="221"/>
      <c r="G402" s="221"/>
      <c r="H402" s="221"/>
      <c r="I402" s="4"/>
      <c r="J402" s="265"/>
      <c r="M402" s="4"/>
      <c r="N402" s="4"/>
    </row>
    <row r="403" spans="1:14">
      <c r="A403" s="4"/>
      <c r="B403" s="8"/>
      <c r="C403" s="4"/>
      <c r="D403" s="190"/>
      <c r="E403" s="221"/>
      <c r="F403" s="221"/>
      <c r="G403" s="221"/>
      <c r="H403" s="221"/>
      <c r="I403" s="4"/>
      <c r="J403" s="265"/>
      <c r="M403" s="4"/>
      <c r="N403" s="4"/>
    </row>
    <row r="404" spans="1:14">
      <c r="A404" s="4"/>
      <c r="B404" s="8"/>
      <c r="C404" s="4"/>
      <c r="D404" s="190"/>
      <c r="E404" s="221"/>
      <c r="F404" s="221"/>
      <c r="G404" s="221"/>
      <c r="H404" s="221"/>
      <c r="I404" s="4"/>
      <c r="J404" s="265"/>
      <c r="M404" s="4"/>
      <c r="N404" s="4"/>
    </row>
    <row r="405" spans="1:14">
      <c r="A405" s="4"/>
      <c r="B405" s="8"/>
      <c r="C405" s="4"/>
      <c r="D405" s="190"/>
      <c r="E405" s="221"/>
      <c r="F405" s="221"/>
      <c r="G405" s="221"/>
      <c r="H405" s="221"/>
      <c r="I405" s="4"/>
      <c r="J405" s="265"/>
      <c r="M405" s="4"/>
      <c r="N405" s="4"/>
    </row>
    <row r="406" spans="1:14">
      <c r="A406" s="4"/>
      <c r="B406" s="8"/>
      <c r="C406" s="4"/>
      <c r="D406" s="190"/>
      <c r="E406" s="221"/>
      <c r="F406" s="221"/>
      <c r="G406" s="221"/>
      <c r="H406" s="221"/>
      <c r="I406" s="4"/>
      <c r="J406" s="265"/>
      <c r="M406" s="4"/>
      <c r="N406" s="4"/>
    </row>
    <row r="407" spans="1:14">
      <c r="A407" s="4"/>
      <c r="B407" s="8"/>
      <c r="C407" s="4"/>
      <c r="D407" s="190"/>
      <c r="E407" s="221"/>
      <c r="F407" s="221"/>
      <c r="G407" s="221"/>
      <c r="H407" s="221"/>
      <c r="I407" s="4"/>
      <c r="J407" s="265"/>
      <c r="M407" s="4"/>
      <c r="N407" s="4"/>
    </row>
    <row r="408" spans="1:14">
      <c r="A408" s="4"/>
      <c r="B408" s="8"/>
      <c r="C408" s="4"/>
      <c r="D408" s="190"/>
      <c r="E408" s="221"/>
      <c r="F408" s="221"/>
      <c r="G408" s="221"/>
      <c r="H408" s="221"/>
      <c r="I408" s="4"/>
      <c r="J408" s="265"/>
      <c r="M408" s="4"/>
      <c r="N408" s="4"/>
    </row>
    <row r="409" spans="1:14">
      <c r="A409" s="4"/>
      <c r="B409" s="8"/>
      <c r="C409" s="4"/>
      <c r="D409" s="190"/>
      <c r="E409" s="221"/>
      <c r="F409" s="221"/>
      <c r="G409" s="221"/>
      <c r="H409" s="221"/>
      <c r="I409" s="4"/>
      <c r="J409" s="265"/>
      <c r="M409" s="4"/>
      <c r="N409" s="4"/>
    </row>
    <row r="410" spans="1:14">
      <c r="A410" s="4"/>
      <c r="B410" s="8"/>
      <c r="C410" s="4"/>
      <c r="D410" s="190"/>
      <c r="E410" s="221"/>
      <c r="F410" s="221"/>
      <c r="G410" s="221"/>
      <c r="H410" s="221"/>
      <c r="I410" s="4"/>
      <c r="J410" s="265"/>
      <c r="M410" s="4"/>
      <c r="N410" s="4"/>
    </row>
    <row r="411" spans="1:14">
      <c r="A411" s="4"/>
      <c r="B411" s="8"/>
      <c r="C411" s="4"/>
      <c r="D411" s="190"/>
      <c r="E411" s="221"/>
      <c r="F411" s="221"/>
      <c r="G411" s="221"/>
      <c r="H411" s="221"/>
      <c r="I411" s="4"/>
      <c r="J411" s="265"/>
      <c r="M411" s="4"/>
      <c r="N411" s="4"/>
    </row>
    <row r="412" spans="1:14">
      <c r="A412" s="4"/>
      <c r="B412" s="8"/>
      <c r="C412" s="4"/>
      <c r="D412" s="190"/>
      <c r="E412" s="221"/>
      <c r="F412" s="221"/>
      <c r="G412" s="221"/>
      <c r="H412" s="221"/>
      <c r="I412" s="4"/>
      <c r="J412" s="265"/>
      <c r="M412" s="4"/>
      <c r="N412" s="4"/>
    </row>
    <row r="413" spans="1:14">
      <c r="A413" s="4"/>
      <c r="B413" s="8"/>
      <c r="C413" s="4"/>
      <c r="D413" s="190"/>
      <c r="E413" s="221"/>
      <c r="F413" s="221"/>
      <c r="G413" s="221"/>
      <c r="H413" s="221"/>
      <c r="I413" s="4"/>
      <c r="J413" s="265"/>
      <c r="M413" s="4"/>
      <c r="N413" s="4"/>
    </row>
    <row r="414" spans="1:14">
      <c r="A414" s="4"/>
      <c r="B414" s="8"/>
      <c r="C414" s="4"/>
      <c r="D414" s="190"/>
      <c r="E414" s="221"/>
      <c r="F414" s="221"/>
      <c r="G414" s="221"/>
      <c r="H414" s="221"/>
      <c r="I414" s="4"/>
      <c r="J414" s="265"/>
      <c r="M414" s="4"/>
      <c r="N414" s="4"/>
    </row>
    <row r="415" spans="1:14">
      <c r="A415" s="4"/>
      <c r="B415" s="8"/>
      <c r="C415" s="4"/>
      <c r="D415" s="190"/>
      <c r="E415" s="221"/>
      <c r="F415" s="221"/>
      <c r="G415" s="221"/>
      <c r="H415" s="221"/>
      <c r="I415" s="4"/>
      <c r="J415" s="265"/>
      <c r="M415" s="4"/>
      <c r="N415" s="4"/>
    </row>
    <row r="416" spans="1:14">
      <c r="A416" s="4"/>
      <c r="B416" s="8"/>
      <c r="C416" s="4"/>
      <c r="D416" s="190"/>
      <c r="E416" s="221"/>
      <c r="F416" s="221"/>
      <c r="G416" s="221"/>
      <c r="H416" s="221"/>
      <c r="I416" s="4"/>
      <c r="J416" s="265"/>
      <c r="M416" s="4"/>
      <c r="N416" s="4"/>
    </row>
    <row r="417" spans="1:14">
      <c r="A417" s="4"/>
      <c r="B417" s="8"/>
      <c r="C417" s="4"/>
      <c r="D417" s="190"/>
      <c r="E417" s="221"/>
      <c r="F417" s="221"/>
      <c r="G417" s="221"/>
      <c r="H417" s="221"/>
      <c r="I417" s="4"/>
      <c r="J417" s="265"/>
      <c r="M417" s="4"/>
      <c r="N417" s="4"/>
    </row>
    <row r="418" spans="1:14">
      <c r="A418" s="4"/>
      <c r="B418" s="8"/>
      <c r="C418" s="4"/>
      <c r="D418" s="190"/>
      <c r="E418" s="221"/>
      <c r="F418" s="221"/>
      <c r="G418" s="221"/>
      <c r="H418" s="221"/>
      <c r="I418" s="4"/>
      <c r="J418" s="265"/>
      <c r="M418" s="4"/>
      <c r="N418" s="4"/>
    </row>
    <row r="419" spans="1:14">
      <c r="A419" s="4"/>
      <c r="B419" s="8"/>
      <c r="C419" s="4"/>
      <c r="D419" s="190"/>
      <c r="E419" s="221"/>
      <c r="F419" s="221"/>
      <c r="G419" s="221"/>
      <c r="H419" s="221"/>
      <c r="I419" s="4"/>
      <c r="J419" s="265"/>
      <c r="M419" s="4"/>
      <c r="N419" s="4"/>
    </row>
    <row r="420" spans="1:14">
      <c r="A420" s="4"/>
      <c r="B420" s="8"/>
      <c r="C420" s="4"/>
      <c r="D420" s="190"/>
      <c r="E420" s="221"/>
      <c r="F420" s="221"/>
      <c r="G420" s="221"/>
      <c r="H420" s="221"/>
      <c r="I420" s="4"/>
      <c r="J420" s="265"/>
      <c r="M420" s="4"/>
      <c r="N420" s="4"/>
    </row>
    <row r="421" spans="1:14">
      <c r="A421" s="4"/>
      <c r="B421" s="8"/>
      <c r="C421" s="4"/>
      <c r="D421" s="190"/>
      <c r="E421" s="221"/>
      <c r="F421" s="221"/>
      <c r="G421" s="221"/>
      <c r="H421" s="221"/>
      <c r="I421" s="4"/>
      <c r="J421" s="265"/>
      <c r="M421" s="4"/>
      <c r="N421" s="4"/>
    </row>
    <row r="422" spans="1:14">
      <c r="A422" s="4"/>
      <c r="B422" s="8"/>
      <c r="C422" s="4"/>
      <c r="D422" s="190"/>
      <c r="E422" s="221"/>
      <c r="F422" s="221"/>
      <c r="G422" s="221"/>
      <c r="H422" s="221"/>
      <c r="I422" s="4"/>
      <c r="J422" s="265"/>
      <c r="M422" s="4"/>
      <c r="N422" s="4"/>
    </row>
    <row r="423" spans="1:14">
      <c r="A423" s="4"/>
      <c r="B423" s="8"/>
      <c r="C423" s="4"/>
      <c r="D423" s="190"/>
      <c r="E423" s="221"/>
      <c r="F423" s="221"/>
      <c r="G423" s="221"/>
      <c r="H423" s="221"/>
      <c r="I423" s="4"/>
      <c r="J423" s="265"/>
      <c r="M423" s="4"/>
      <c r="N423" s="4"/>
    </row>
    <row r="424" spans="1:14">
      <c r="A424" s="4"/>
      <c r="B424" s="8"/>
      <c r="C424" s="4"/>
      <c r="D424" s="190"/>
      <c r="E424" s="221"/>
      <c r="F424" s="221"/>
      <c r="G424" s="221"/>
      <c r="H424" s="221"/>
      <c r="I424" s="4"/>
      <c r="J424" s="265"/>
      <c r="M424" s="4"/>
      <c r="N424" s="4"/>
    </row>
    <row r="425" spans="1:14">
      <c r="A425" s="4"/>
      <c r="B425" s="8"/>
      <c r="C425" s="4"/>
      <c r="D425" s="190"/>
      <c r="E425" s="221"/>
      <c r="F425" s="221"/>
      <c r="G425" s="221"/>
      <c r="H425" s="221"/>
      <c r="I425" s="4"/>
      <c r="J425" s="265"/>
      <c r="M425" s="4"/>
      <c r="N425" s="4"/>
    </row>
    <row r="426" spans="1:14">
      <c r="A426" s="4"/>
      <c r="B426" s="8"/>
      <c r="C426" s="4"/>
      <c r="D426" s="190"/>
      <c r="E426" s="221"/>
      <c r="F426" s="221"/>
      <c r="G426" s="221"/>
      <c r="H426" s="221"/>
      <c r="I426" s="4"/>
      <c r="J426" s="265"/>
      <c r="M426" s="4"/>
      <c r="N426" s="4"/>
    </row>
    <row r="427" spans="1:14">
      <c r="A427" s="4"/>
      <c r="B427" s="8"/>
      <c r="C427" s="4"/>
      <c r="D427" s="190"/>
      <c r="E427" s="221"/>
      <c r="F427" s="221"/>
      <c r="G427" s="221"/>
      <c r="H427" s="221"/>
      <c r="I427" s="4"/>
      <c r="J427" s="265"/>
      <c r="M427" s="4"/>
      <c r="N427" s="4"/>
    </row>
    <row r="428" spans="1:14">
      <c r="A428" s="4"/>
      <c r="B428" s="8"/>
      <c r="C428" s="4"/>
      <c r="D428" s="190"/>
      <c r="E428" s="221"/>
      <c r="F428" s="221"/>
      <c r="G428" s="221"/>
      <c r="H428" s="221"/>
      <c r="I428" s="4"/>
      <c r="J428" s="265"/>
      <c r="M428" s="4"/>
      <c r="N428" s="4"/>
    </row>
    <row r="429" spans="1:14">
      <c r="A429" s="4"/>
      <c r="B429" s="8"/>
      <c r="C429" s="4"/>
      <c r="D429" s="190"/>
      <c r="E429" s="221"/>
      <c r="F429" s="221"/>
      <c r="G429" s="221"/>
      <c r="H429" s="221"/>
      <c r="I429" s="4"/>
      <c r="J429" s="265"/>
      <c r="M429" s="4"/>
      <c r="N429" s="4"/>
    </row>
    <row r="430" spans="1:14">
      <c r="A430" s="4"/>
      <c r="B430" s="8"/>
      <c r="C430" s="4"/>
      <c r="D430" s="190"/>
      <c r="E430" s="221"/>
      <c r="F430" s="221"/>
      <c r="G430" s="221"/>
      <c r="H430" s="221"/>
      <c r="I430" s="4"/>
      <c r="J430" s="265"/>
      <c r="M430" s="4"/>
      <c r="N430" s="4"/>
    </row>
    <row r="431" spans="1:14">
      <c r="A431" s="4"/>
      <c r="B431" s="8"/>
      <c r="C431" s="4"/>
      <c r="D431" s="190"/>
      <c r="E431" s="221"/>
      <c r="F431" s="221"/>
      <c r="G431" s="221"/>
      <c r="H431" s="221"/>
      <c r="I431" s="4"/>
      <c r="J431" s="265"/>
      <c r="M431" s="4"/>
      <c r="N431" s="4"/>
    </row>
    <row r="432" spans="1:14">
      <c r="A432" s="4"/>
      <c r="B432" s="8"/>
      <c r="C432" s="4"/>
      <c r="D432" s="190"/>
      <c r="E432" s="221"/>
      <c r="F432" s="221"/>
      <c r="G432" s="221"/>
      <c r="H432" s="221"/>
      <c r="I432" s="4"/>
      <c r="J432" s="265"/>
      <c r="M432" s="4"/>
      <c r="N432" s="4"/>
    </row>
    <row r="433" spans="1:14">
      <c r="A433" s="4"/>
      <c r="B433" s="8"/>
      <c r="C433" s="4"/>
      <c r="D433" s="190"/>
      <c r="E433" s="221"/>
      <c r="F433" s="221"/>
      <c r="G433" s="221"/>
      <c r="H433" s="221"/>
      <c r="I433" s="4"/>
      <c r="J433" s="265"/>
      <c r="M433" s="4"/>
      <c r="N433" s="4"/>
    </row>
    <row r="434" spans="1:14">
      <c r="A434" s="4"/>
      <c r="B434" s="8"/>
      <c r="C434" s="4"/>
      <c r="D434" s="190"/>
      <c r="E434" s="221"/>
      <c r="F434" s="221"/>
      <c r="G434" s="221"/>
      <c r="H434" s="221"/>
      <c r="I434" s="4"/>
      <c r="J434" s="265"/>
      <c r="M434" s="4"/>
      <c r="N434" s="4"/>
    </row>
    <row r="435" spans="1:14">
      <c r="A435" s="4"/>
      <c r="B435" s="8"/>
      <c r="C435" s="4"/>
      <c r="D435" s="190"/>
      <c r="E435" s="221"/>
      <c r="F435" s="221"/>
      <c r="G435" s="221"/>
      <c r="H435" s="221"/>
      <c r="I435" s="4"/>
      <c r="J435" s="265"/>
      <c r="M435" s="4"/>
      <c r="N435" s="4"/>
    </row>
    <row r="436" spans="1:14">
      <c r="A436" s="4"/>
      <c r="B436" s="8"/>
      <c r="C436" s="4"/>
      <c r="D436" s="190"/>
      <c r="E436" s="221"/>
      <c r="F436" s="221"/>
      <c r="G436" s="221"/>
      <c r="H436" s="221"/>
      <c r="I436" s="4"/>
      <c r="J436" s="265"/>
      <c r="M436" s="4"/>
      <c r="N436" s="4"/>
    </row>
    <row r="437" spans="1:14">
      <c r="A437" s="4"/>
      <c r="B437" s="8"/>
      <c r="C437" s="4"/>
      <c r="D437" s="190"/>
      <c r="E437" s="221"/>
      <c r="F437" s="221"/>
      <c r="G437" s="221"/>
      <c r="H437" s="221"/>
      <c r="I437" s="4"/>
      <c r="J437" s="265"/>
      <c r="M437" s="4"/>
      <c r="N437" s="4"/>
    </row>
    <row r="438" spans="1:14">
      <c r="A438" s="4"/>
      <c r="B438" s="8"/>
      <c r="C438" s="4"/>
      <c r="D438" s="190"/>
      <c r="E438" s="221"/>
      <c r="F438" s="221"/>
      <c r="G438" s="221"/>
      <c r="H438" s="221"/>
      <c r="I438" s="4"/>
      <c r="J438" s="265"/>
      <c r="M438" s="4"/>
      <c r="N438" s="4"/>
    </row>
    <row r="439" spans="1:14">
      <c r="A439" s="4"/>
      <c r="B439" s="8"/>
      <c r="C439" s="4"/>
      <c r="D439" s="190"/>
      <c r="E439" s="221"/>
      <c r="F439" s="221"/>
      <c r="G439" s="221"/>
      <c r="H439" s="221"/>
      <c r="I439" s="4"/>
      <c r="J439" s="265"/>
      <c r="M439" s="4"/>
      <c r="N439" s="4"/>
    </row>
    <row r="440" spans="1:14">
      <c r="A440" s="4"/>
      <c r="B440" s="8"/>
      <c r="C440" s="4"/>
      <c r="D440" s="190"/>
      <c r="E440" s="221"/>
      <c r="F440" s="221"/>
      <c r="G440" s="221"/>
      <c r="H440" s="221"/>
      <c r="I440" s="4"/>
      <c r="J440" s="265"/>
      <c r="M440" s="4"/>
      <c r="N440" s="4"/>
    </row>
    <row r="441" spans="1:14">
      <c r="A441" s="4"/>
      <c r="B441" s="8"/>
      <c r="C441" s="4"/>
      <c r="D441" s="190"/>
      <c r="E441" s="221"/>
      <c r="F441" s="221"/>
      <c r="G441" s="221"/>
      <c r="H441" s="221"/>
      <c r="I441" s="4"/>
      <c r="J441" s="265"/>
      <c r="M441" s="4"/>
      <c r="N441" s="4"/>
    </row>
    <row r="442" spans="1:14">
      <c r="A442" s="4"/>
      <c r="B442" s="8"/>
      <c r="C442" s="4"/>
      <c r="D442" s="190"/>
      <c r="E442" s="221"/>
      <c r="F442" s="221"/>
      <c r="G442" s="221"/>
      <c r="H442" s="221"/>
      <c r="I442" s="4"/>
      <c r="J442" s="265"/>
      <c r="M442" s="4"/>
      <c r="N442" s="4"/>
    </row>
    <row r="443" spans="1:14">
      <c r="A443" s="4"/>
      <c r="B443" s="8"/>
      <c r="C443" s="4"/>
      <c r="D443" s="190"/>
      <c r="E443" s="221"/>
      <c r="F443" s="221"/>
      <c r="G443" s="221"/>
      <c r="H443" s="221"/>
      <c r="I443" s="4"/>
      <c r="J443" s="265"/>
      <c r="M443" s="4"/>
      <c r="N443" s="4"/>
    </row>
    <row r="444" spans="1:14">
      <c r="A444" s="4"/>
      <c r="B444" s="8"/>
      <c r="C444" s="4"/>
      <c r="D444" s="190"/>
      <c r="E444" s="221"/>
      <c r="F444" s="221"/>
      <c r="G444" s="221"/>
      <c r="H444" s="221"/>
      <c r="I444" s="4"/>
      <c r="J444" s="265"/>
      <c r="M444" s="4"/>
      <c r="N444" s="4"/>
    </row>
    <row r="445" spans="1:14">
      <c r="A445" s="4"/>
      <c r="B445" s="8"/>
      <c r="C445" s="4"/>
      <c r="D445" s="190"/>
      <c r="E445" s="221"/>
      <c r="F445" s="221"/>
      <c r="G445" s="221"/>
      <c r="H445" s="221"/>
      <c r="I445" s="4"/>
      <c r="J445" s="265"/>
      <c r="M445" s="4"/>
      <c r="N445" s="4"/>
    </row>
    <row r="446" spans="1:14">
      <c r="A446" s="4"/>
      <c r="B446" s="8"/>
      <c r="C446" s="4"/>
      <c r="D446" s="190"/>
      <c r="E446" s="221"/>
      <c r="F446" s="221"/>
      <c r="G446" s="221"/>
      <c r="H446" s="221"/>
      <c r="I446" s="4"/>
      <c r="J446" s="265"/>
      <c r="M446" s="4"/>
      <c r="N446" s="4"/>
    </row>
    <row r="447" spans="1:14">
      <c r="A447" s="4"/>
      <c r="B447" s="8"/>
      <c r="C447" s="4"/>
      <c r="D447" s="190"/>
      <c r="E447" s="221"/>
      <c r="F447" s="221"/>
      <c r="G447" s="221"/>
      <c r="H447" s="221"/>
      <c r="I447" s="4"/>
      <c r="J447" s="265"/>
      <c r="M447" s="4"/>
      <c r="N447" s="4"/>
    </row>
    <row r="448" spans="1:14">
      <c r="A448" s="4"/>
      <c r="B448" s="8"/>
      <c r="C448" s="4"/>
      <c r="D448" s="190"/>
      <c r="E448" s="221"/>
      <c r="F448" s="221"/>
      <c r="G448" s="221"/>
      <c r="H448" s="221"/>
      <c r="I448" s="4"/>
      <c r="J448" s="265"/>
      <c r="M448" s="4"/>
      <c r="N448" s="4"/>
    </row>
    <row r="449" spans="1:14">
      <c r="A449" s="4"/>
      <c r="B449" s="8"/>
      <c r="C449" s="4"/>
      <c r="D449" s="190"/>
      <c r="E449" s="221"/>
      <c r="F449" s="221"/>
      <c r="G449" s="221"/>
      <c r="H449" s="221"/>
      <c r="I449" s="4"/>
      <c r="J449" s="265"/>
      <c r="M449" s="4"/>
      <c r="N449" s="4"/>
    </row>
    <row r="450" spans="1:14">
      <c r="A450" s="4"/>
      <c r="B450" s="8"/>
      <c r="C450" s="4"/>
      <c r="D450" s="190"/>
      <c r="E450" s="221"/>
      <c r="F450" s="221"/>
      <c r="G450" s="221"/>
      <c r="H450" s="221"/>
      <c r="I450" s="4"/>
      <c r="J450" s="265"/>
      <c r="M450" s="4"/>
      <c r="N450" s="4"/>
    </row>
    <row r="451" spans="1:14">
      <c r="A451" s="4"/>
      <c r="B451" s="8"/>
      <c r="C451" s="4"/>
      <c r="D451" s="190"/>
      <c r="E451" s="221"/>
      <c r="F451" s="221"/>
      <c r="G451" s="221"/>
      <c r="H451" s="221"/>
      <c r="I451" s="4"/>
      <c r="J451" s="265"/>
      <c r="M451" s="4"/>
      <c r="N451" s="4"/>
    </row>
    <row r="452" spans="1:14">
      <c r="A452" s="4"/>
      <c r="B452" s="8"/>
      <c r="C452" s="4"/>
      <c r="D452" s="190"/>
      <c r="E452" s="221"/>
      <c r="F452" s="221"/>
      <c r="G452" s="221"/>
      <c r="H452" s="221"/>
      <c r="I452" s="4"/>
      <c r="J452" s="265"/>
      <c r="M452" s="4"/>
      <c r="N452" s="4"/>
    </row>
    <row r="453" spans="1:14">
      <c r="A453" s="4"/>
      <c r="B453" s="8"/>
      <c r="C453" s="4"/>
      <c r="D453" s="190"/>
      <c r="E453" s="221"/>
      <c r="F453" s="221"/>
      <c r="G453" s="221"/>
      <c r="H453" s="221"/>
      <c r="I453" s="4"/>
      <c r="J453" s="265"/>
      <c r="M453" s="4"/>
      <c r="N453" s="4"/>
    </row>
    <row r="454" spans="1:14">
      <c r="A454" s="4"/>
      <c r="B454" s="8"/>
      <c r="C454" s="4"/>
      <c r="D454" s="190"/>
      <c r="E454" s="221"/>
      <c r="F454" s="221"/>
      <c r="G454" s="221"/>
      <c r="H454" s="221"/>
      <c r="I454" s="4"/>
      <c r="J454" s="265"/>
      <c r="M454" s="4"/>
      <c r="N454" s="4"/>
    </row>
    <row r="455" spans="1:14">
      <c r="A455" s="4"/>
      <c r="B455" s="8"/>
      <c r="C455" s="4"/>
      <c r="D455" s="190"/>
      <c r="E455" s="221"/>
      <c r="F455" s="221"/>
      <c r="G455" s="221"/>
      <c r="H455" s="221"/>
      <c r="I455" s="4"/>
      <c r="J455" s="265"/>
      <c r="M455" s="4"/>
      <c r="N455" s="4"/>
    </row>
    <row r="456" spans="1:14">
      <c r="A456" s="4"/>
      <c r="B456" s="8"/>
      <c r="C456" s="4"/>
      <c r="D456" s="190"/>
      <c r="E456" s="221"/>
      <c r="F456" s="221"/>
      <c r="G456" s="221"/>
      <c r="H456" s="221"/>
      <c r="I456" s="4"/>
      <c r="J456" s="265"/>
      <c r="M456" s="4"/>
      <c r="N456" s="4"/>
    </row>
    <row r="457" spans="1:14">
      <c r="A457" s="4"/>
      <c r="B457" s="8"/>
      <c r="C457" s="4"/>
      <c r="D457" s="190"/>
      <c r="E457" s="221"/>
      <c r="F457" s="221"/>
      <c r="G457" s="221"/>
      <c r="H457" s="221"/>
      <c r="I457" s="4"/>
      <c r="J457" s="265"/>
      <c r="M457" s="4"/>
      <c r="N457" s="4"/>
    </row>
    <row r="458" spans="1:14">
      <c r="A458" s="4"/>
      <c r="B458" s="8"/>
      <c r="C458" s="4"/>
      <c r="D458" s="190"/>
      <c r="E458" s="221"/>
      <c r="F458" s="221"/>
      <c r="G458" s="221"/>
      <c r="H458" s="221"/>
      <c r="I458" s="4"/>
      <c r="J458" s="265"/>
      <c r="M458" s="4"/>
      <c r="N458" s="4"/>
    </row>
    <row r="459" spans="1:14">
      <c r="A459" s="4"/>
      <c r="B459" s="8"/>
      <c r="C459" s="4"/>
      <c r="D459" s="190"/>
      <c r="E459" s="221"/>
      <c r="F459" s="221"/>
      <c r="G459" s="221"/>
      <c r="H459" s="221"/>
      <c r="I459" s="4"/>
      <c r="J459" s="265"/>
      <c r="M459" s="4"/>
      <c r="N459" s="4"/>
    </row>
    <row r="460" spans="1:14">
      <c r="A460" s="4"/>
      <c r="B460" s="8"/>
      <c r="C460" s="4"/>
      <c r="D460" s="190"/>
      <c r="E460" s="221"/>
      <c r="F460" s="221"/>
      <c r="G460" s="221"/>
      <c r="H460" s="221"/>
      <c r="I460" s="4"/>
      <c r="J460" s="265"/>
      <c r="M460" s="4"/>
      <c r="N460" s="4"/>
    </row>
    <row r="461" spans="1:14">
      <c r="A461" s="4"/>
      <c r="B461" s="8"/>
      <c r="C461" s="4"/>
      <c r="D461" s="190"/>
      <c r="E461" s="221"/>
      <c r="F461" s="221"/>
      <c r="G461" s="221"/>
      <c r="H461" s="221"/>
      <c r="I461" s="4"/>
      <c r="J461" s="265"/>
      <c r="M461" s="4"/>
      <c r="N461" s="4"/>
    </row>
    <row r="462" spans="1:14">
      <c r="A462" s="4"/>
      <c r="B462" s="8"/>
      <c r="C462" s="4"/>
      <c r="D462" s="190"/>
      <c r="E462" s="221"/>
      <c r="F462" s="221"/>
      <c r="G462" s="221"/>
      <c r="H462" s="221"/>
      <c r="I462" s="4"/>
      <c r="J462" s="265"/>
      <c r="M462" s="4"/>
      <c r="N462" s="4"/>
    </row>
    <row r="463" spans="1:14">
      <c r="A463" s="4"/>
      <c r="B463" s="8"/>
      <c r="C463" s="4"/>
      <c r="D463" s="190"/>
      <c r="E463" s="221"/>
      <c r="F463" s="221"/>
      <c r="G463" s="221"/>
      <c r="H463" s="221"/>
      <c r="I463" s="4"/>
      <c r="J463" s="265"/>
      <c r="M463" s="4"/>
      <c r="N463" s="4"/>
    </row>
    <row r="464" spans="1:14">
      <c r="A464" s="4"/>
      <c r="B464" s="8"/>
      <c r="C464" s="4"/>
      <c r="D464" s="190"/>
      <c r="E464" s="221"/>
      <c r="F464" s="221"/>
      <c r="G464" s="221"/>
      <c r="H464" s="221"/>
      <c r="I464" s="4"/>
      <c r="J464" s="265"/>
      <c r="M464" s="4"/>
      <c r="N464" s="4"/>
    </row>
    <row r="465" spans="1:14">
      <c r="A465" s="4"/>
      <c r="B465" s="8"/>
      <c r="C465" s="4"/>
      <c r="D465" s="190"/>
      <c r="E465" s="221"/>
      <c r="F465" s="221"/>
      <c r="G465" s="221"/>
      <c r="H465" s="221"/>
      <c r="I465" s="4"/>
      <c r="J465" s="265"/>
      <c r="M465" s="4"/>
      <c r="N465" s="4"/>
    </row>
    <row r="466" spans="1:14">
      <c r="A466" s="4"/>
      <c r="B466" s="8"/>
      <c r="C466" s="4"/>
      <c r="D466" s="190"/>
      <c r="E466" s="221"/>
      <c r="F466" s="221"/>
      <c r="G466" s="221"/>
      <c r="H466" s="221"/>
      <c r="I466" s="4"/>
      <c r="J466" s="265"/>
      <c r="M466" s="4"/>
      <c r="N466" s="4"/>
    </row>
    <row r="467" spans="1:14">
      <c r="A467" s="4"/>
      <c r="B467" s="8"/>
      <c r="C467" s="4"/>
      <c r="D467" s="190"/>
      <c r="E467" s="221"/>
      <c r="F467" s="221"/>
      <c r="G467" s="221"/>
      <c r="H467" s="221"/>
      <c r="I467" s="4"/>
      <c r="J467" s="265"/>
      <c r="M467" s="4"/>
      <c r="N467" s="4"/>
    </row>
    <row r="468" spans="1:14">
      <c r="A468" s="4"/>
      <c r="B468" s="8"/>
      <c r="C468" s="4"/>
      <c r="D468" s="190"/>
      <c r="E468" s="221"/>
      <c r="F468" s="221"/>
      <c r="G468" s="221"/>
      <c r="H468" s="221"/>
      <c r="I468" s="4"/>
      <c r="J468" s="265"/>
      <c r="M468" s="4"/>
      <c r="N468" s="4"/>
    </row>
    <row r="469" spans="1:14">
      <c r="A469" s="4"/>
      <c r="B469" s="8"/>
      <c r="C469" s="4"/>
      <c r="D469" s="190"/>
      <c r="E469" s="221"/>
      <c r="F469" s="221"/>
      <c r="G469" s="221"/>
      <c r="H469" s="221"/>
      <c r="I469" s="4"/>
      <c r="J469" s="265"/>
      <c r="M469" s="4"/>
      <c r="N469" s="4"/>
    </row>
    <row r="470" spans="1:14">
      <c r="A470" s="4"/>
      <c r="B470" s="8"/>
      <c r="C470" s="4"/>
      <c r="D470" s="190"/>
      <c r="E470" s="221"/>
      <c r="F470" s="221"/>
      <c r="G470" s="221"/>
      <c r="H470" s="221"/>
      <c r="I470" s="4"/>
      <c r="J470" s="265"/>
      <c r="M470" s="4"/>
      <c r="N470" s="4"/>
    </row>
    <row r="471" spans="1:14">
      <c r="A471" s="4"/>
      <c r="B471" s="8"/>
      <c r="C471" s="4"/>
      <c r="D471" s="190"/>
      <c r="E471" s="221"/>
      <c r="F471" s="221"/>
      <c r="G471" s="221"/>
      <c r="H471" s="221"/>
      <c r="I471" s="4"/>
      <c r="J471" s="265"/>
      <c r="M471" s="4"/>
      <c r="N471" s="4"/>
    </row>
    <row r="472" spans="1:14">
      <c r="A472" s="4"/>
      <c r="B472" s="8"/>
      <c r="C472" s="4"/>
      <c r="D472" s="190"/>
      <c r="E472" s="221"/>
      <c r="F472" s="221"/>
      <c r="G472" s="221"/>
      <c r="H472" s="221"/>
      <c r="I472" s="4"/>
      <c r="J472" s="265"/>
      <c r="M472" s="4"/>
      <c r="N472" s="4"/>
    </row>
    <row r="473" spans="1:14">
      <c r="A473" s="4"/>
      <c r="B473" s="8"/>
      <c r="C473" s="4"/>
      <c r="D473" s="190"/>
      <c r="E473" s="221"/>
      <c r="F473" s="221"/>
      <c r="G473" s="221"/>
      <c r="H473" s="221"/>
      <c r="I473" s="4"/>
      <c r="J473" s="265"/>
      <c r="M473" s="4"/>
      <c r="N473" s="4"/>
    </row>
    <row r="474" spans="1:14">
      <c r="A474" s="4"/>
      <c r="B474" s="8"/>
      <c r="C474" s="4"/>
      <c r="D474" s="190"/>
      <c r="E474" s="221"/>
      <c r="F474" s="221"/>
      <c r="G474" s="221"/>
      <c r="H474" s="221"/>
      <c r="I474" s="4"/>
      <c r="J474" s="265"/>
      <c r="M474" s="4"/>
      <c r="N474" s="4"/>
    </row>
    <row r="475" spans="1:14">
      <c r="A475" s="4"/>
      <c r="B475" s="8"/>
      <c r="C475" s="4"/>
      <c r="D475" s="190"/>
      <c r="E475" s="221"/>
      <c r="F475" s="221"/>
      <c r="G475" s="221"/>
      <c r="H475" s="221"/>
      <c r="I475" s="4"/>
      <c r="J475" s="265"/>
      <c r="M475" s="4"/>
      <c r="N475" s="4"/>
    </row>
    <row r="476" spans="1:14">
      <c r="A476" s="4"/>
      <c r="B476" s="8"/>
      <c r="C476" s="4"/>
      <c r="D476" s="190"/>
      <c r="E476" s="221"/>
      <c r="F476" s="221"/>
      <c r="G476" s="221"/>
      <c r="H476" s="221"/>
      <c r="I476" s="4"/>
      <c r="J476" s="265"/>
      <c r="M476" s="4"/>
      <c r="N476" s="4"/>
    </row>
    <row r="477" spans="1:14">
      <c r="A477" s="4"/>
      <c r="B477" s="8"/>
      <c r="C477" s="4"/>
      <c r="D477" s="190"/>
      <c r="E477" s="221"/>
      <c r="F477" s="221"/>
      <c r="G477" s="221"/>
      <c r="H477" s="221"/>
      <c r="I477" s="4"/>
      <c r="J477" s="265"/>
      <c r="M477" s="4"/>
      <c r="N477" s="4"/>
    </row>
    <row r="478" spans="1:14">
      <c r="A478" s="4"/>
      <c r="B478" s="8"/>
      <c r="C478" s="4"/>
      <c r="D478" s="190"/>
      <c r="E478" s="221"/>
      <c r="F478" s="221"/>
      <c r="G478" s="221"/>
      <c r="H478" s="221"/>
      <c r="I478" s="4"/>
      <c r="J478" s="265"/>
      <c r="M478" s="4"/>
      <c r="N478" s="4"/>
    </row>
    <row r="479" spans="1:14">
      <c r="A479" s="4"/>
      <c r="B479" s="8"/>
      <c r="C479" s="4"/>
      <c r="D479" s="190"/>
      <c r="E479" s="221"/>
      <c r="F479" s="221"/>
      <c r="G479" s="221"/>
      <c r="H479" s="221"/>
      <c r="I479" s="4"/>
      <c r="J479" s="265"/>
      <c r="M479" s="4"/>
      <c r="N479" s="4"/>
    </row>
    <row r="480" spans="1:14">
      <c r="A480" s="4"/>
      <c r="B480" s="8"/>
      <c r="C480" s="4"/>
      <c r="D480" s="190"/>
      <c r="E480" s="221"/>
      <c r="F480" s="221"/>
      <c r="G480" s="221"/>
      <c r="H480" s="221"/>
      <c r="I480" s="4"/>
      <c r="J480" s="265"/>
      <c r="M480" s="4"/>
      <c r="N480" s="4"/>
    </row>
    <row r="481" spans="1:14">
      <c r="A481" s="4"/>
      <c r="B481" s="8"/>
      <c r="C481" s="4"/>
      <c r="D481" s="190"/>
      <c r="E481" s="221"/>
      <c r="F481" s="221"/>
      <c r="G481" s="221"/>
      <c r="H481" s="221"/>
      <c r="I481" s="4"/>
      <c r="J481" s="265"/>
      <c r="M481" s="4"/>
      <c r="N481" s="4"/>
    </row>
    <row r="482" spans="1:14">
      <c r="A482" s="4"/>
      <c r="B482" s="8"/>
      <c r="C482" s="4"/>
      <c r="D482" s="190"/>
      <c r="E482" s="221"/>
      <c r="F482" s="221"/>
      <c r="G482" s="221"/>
      <c r="H482" s="221"/>
      <c r="I482" s="4"/>
      <c r="J482" s="265"/>
      <c r="M482" s="4"/>
      <c r="N482" s="4"/>
    </row>
    <row r="483" spans="1:14">
      <c r="A483" s="4"/>
      <c r="B483" s="8"/>
      <c r="C483" s="4"/>
      <c r="D483" s="190"/>
      <c r="E483" s="221"/>
      <c r="F483" s="221"/>
      <c r="G483" s="221"/>
      <c r="H483" s="221"/>
      <c r="I483" s="4"/>
      <c r="J483" s="265"/>
      <c r="M483" s="4"/>
      <c r="N483" s="4"/>
    </row>
    <row r="484" spans="1:14">
      <c r="A484" s="4"/>
      <c r="B484" s="8"/>
      <c r="C484" s="4"/>
      <c r="D484" s="190"/>
      <c r="E484" s="221"/>
      <c r="F484" s="221"/>
      <c r="G484" s="221"/>
      <c r="H484" s="221"/>
      <c r="I484" s="4"/>
      <c r="J484" s="265"/>
      <c r="M484" s="4"/>
      <c r="N484" s="4"/>
    </row>
    <row r="485" spans="1:14">
      <c r="A485" s="4"/>
      <c r="B485" s="8"/>
      <c r="C485" s="4"/>
      <c r="D485" s="190"/>
      <c r="E485" s="221"/>
      <c r="F485" s="221"/>
      <c r="G485" s="221"/>
      <c r="H485" s="221"/>
      <c r="I485" s="4"/>
      <c r="J485" s="265"/>
      <c r="M485" s="4"/>
      <c r="N485" s="4"/>
    </row>
    <row r="486" spans="1:14">
      <c r="A486" s="4"/>
      <c r="B486" s="8"/>
      <c r="C486" s="4"/>
      <c r="D486" s="190"/>
      <c r="E486" s="221"/>
      <c r="F486" s="221"/>
      <c r="G486" s="221"/>
      <c r="H486" s="221"/>
      <c r="I486" s="4"/>
      <c r="J486" s="265"/>
      <c r="M486" s="4"/>
      <c r="N486" s="4"/>
    </row>
    <row r="487" spans="1:14">
      <c r="A487" s="4"/>
      <c r="B487" s="8"/>
      <c r="C487" s="4"/>
      <c r="D487" s="190"/>
      <c r="E487" s="221"/>
      <c r="F487" s="221"/>
      <c r="G487" s="221"/>
      <c r="H487" s="221"/>
      <c r="I487" s="4"/>
      <c r="J487" s="190"/>
      <c r="M487" s="4"/>
      <c r="N487" s="4"/>
    </row>
    <row r="488" spans="1:14">
      <c r="A488" s="4"/>
      <c r="B488" s="8"/>
      <c r="C488" s="4"/>
      <c r="D488" s="190"/>
      <c r="E488" s="221"/>
      <c r="F488" s="221"/>
      <c r="G488" s="221"/>
      <c r="H488" s="221"/>
      <c r="I488" s="4"/>
      <c r="J488" s="190"/>
      <c r="M488" s="4"/>
      <c r="N488" s="4"/>
    </row>
    <row r="489" spans="1:14">
      <c r="A489" s="4"/>
      <c r="B489" s="8"/>
      <c r="C489" s="4"/>
      <c r="D489" s="190"/>
      <c r="E489" s="221"/>
      <c r="F489" s="221"/>
      <c r="G489" s="221"/>
      <c r="H489" s="221"/>
      <c r="I489" s="4"/>
      <c r="J489" s="190"/>
      <c r="M489" s="4"/>
      <c r="N489" s="4"/>
    </row>
    <row r="490" spans="1:14">
      <c r="A490" s="4"/>
      <c r="B490" s="8"/>
      <c r="C490" s="4"/>
      <c r="D490" s="190"/>
      <c r="E490" s="221"/>
      <c r="F490" s="221"/>
      <c r="G490" s="221"/>
      <c r="H490" s="221"/>
      <c r="I490" s="4"/>
      <c r="J490" s="190"/>
      <c r="M490" s="4"/>
      <c r="N490" s="4"/>
    </row>
    <row r="491" spans="1:14">
      <c r="A491" s="4"/>
      <c r="B491" s="8"/>
      <c r="C491" s="4"/>
      <c r="D491" s="190"/>
      <c r="E491" s="221"/>
      <c r="F491" s="221"/>
      <c r="G491" s="221"/>
      <c r="H491" s="221"/>
      <c r="I491" s="4"/>
      <c r="J491" s="190"/>
      <c r="M491" s="4"/>
      <c r="N491" s="4"/>
    </row>
    <row r="492" spans="1:14">
      <c r="A492" s="4"/>
      <c r="B492" s="8"/>
      <c r="C492" s="4"/>
      <c r="D492" s="190"/>
      <c r="E492" s="221"/>
      <c r="F492" s="221"/>
      <c r="G492" s="221"/>
      <c r="H492" s="221"/>
      <c r="I492" s="4"/>
      <c r="J492" s="190"/>
      <c r="M492" s="4"/>
      <c r="N492" s="4"/>
    </row>
    <row r="493" spans="1:14">
      <c r="A493" s="4"/>
      <c r="B493" s="8"/>
      <c r="C493" s="4"/>
      <c r="D493" s="190"/>
      <c r="E493" s="221"/>
      <c r="F493" s="221"/>
      <c r="G493" s="221"/>
      <c r="H493" s="221"/>
      <c r="I493" s="4"/>
      <c r="J493" s="190"/>
      <c r="M493" s="4"/>
      <c r="N493" s="4"/>
    </row>
    <row r="494" spans="1:14">
      <c r="M494" s="4"/>
      <c r="N494" s="4"/>
    </row>
    <row r="495" spans="1:14">
      <c r="M495" s="4"/>
      <c r="N495" s="4"/>
    </row>
    <row r="496" spans="1:14">
      <c r="M496" s="4"/>
      <c r="N496" s="4"/>
    </row>
    <row r="497" spans="13:14">
      <c r="M497" s="4"/>
      <c r="N497" s="4"/>
    </row>
    <row r="498" spans="13:14">
      <c r="M498" s="4"/>
      <c r="N498" s="4"/>
    </row>
    <row r="499" spans="13:14">
      <c r="M499" s="4"/>
      <c r="N499" s="4"/>
    </row>
    <row r="500" spans="13:14">
      <c r="M500" s="4"/>
      <c r="N500" s="4"/>
    </row>
    <row r="501" spans="13:14">
      <c r="M501" s="4"/>
      <c r="N501" s="4"/>
    </row>
    <row r="502" spans="13:14">
      <c r="M502" s="4"/>
      <c r="N502" s="4"/>
    </row>
    <row r="503" spans="13:14">
      <c r="M503" s="4"/>
      <c r="N503" s="4"/>
    </row>
    <row r="504" spans="13:14">
      <c r="M504" s="4"/>
      <c r="N504" s="4"/>
    </row>
    <row r="505" spans="13:14">
      <c r="M505" s="4"/>
      <c r="N505" s="4"/>
    </row>
    <row r="506" spans="13:14">
      <c r="M506" s="4"/>
      <c r="N506" s="4"/>
    </row>
    <row r="507" spans="13:14">
      <c r="M507" s="4"/>
      <c r="N507" s="4"/>
    </row>
    <row r="508" spans="13:14">
      <c r="M508" s="4"/>
      <c r="N508" s="4"/>
    </row>
    <row r="509" spans="13:14">
      <c r="M509" s="4"/>
      <c r="N509" s="4"/>
    </row>
    <row r="510" spans="13:14">
      <c r="M510" s="4"/>
      <c r="N510" s="4"/>
    </row>
    <row r="511" spans="13:14">
      <c r="M511" s="4"/>
      <c r="N511" s="4"/>
    </row>
    <row r="512" spans="13:14">
      <c r="M512" s="4"/>
      <c r="N512" s="4"/>
    </row>
    <row r="513" spans="13:14">
      <c r="M513" s="4"/>
      <c r="N513" s="4"/>
    </row>
    <row r="514" spans="13:14">
      <c r="M514" s="4"/>
      <c r="N514" s="4"/>
    </row>
    <row r="515" spans="13:14">
      <c r="M515" s="4"/>
      <c r="N515" s="4"/>
    </row>
    <row r="516" spans="13:14">
      <c r="M516" s="4"/>
      <c r="N516" s="4"/>
    </row>
    <row r="517" spans="13:14">
      <c r="M517" s="4"/>
      <c r="N517" s="4"/>
    </row>
    <row r="518" spans="13:14">
      <c r="M518" s="4"/>
      <c r="N518" s="4"/>
    </row>
    <row r="519" spans="13:14">
      <c r="M519" s="4"/>
      <c r="N519" s="4"/>
    </row>
    <row r="520" spans="13:14">
      <c r="M520" s="4"/>
      <c r="N520" s="4"/>
    </row>
    <row r="521" spans="13:14">
      <c r="M521" s="4"/>
      <c r="N521" s="4"/>
    </row>
    <row r="522" spans="13:14">
      <c r="M522" s="4"/>
      <c r="N522" s="4"/>
    </row>
    <row r="523" spans="13:14">
      <c r="M523" s="4"/>
      <c r="N523" s="4"/>
    </row>
    <row r="524" spans="13:14">
      <c r="M524" s="4"/>
      <c r="N524" s="4"/>
    </row>
    <row r="525" spans="13:14">
      <c r="M525" s="4"/>
      <c r="N525" s="4"/>
    </row>
    <row r="526" spans="13:14">
      <c r="M526" s="4"/>
      <c r="N526" s="4"/>
    </row>
    <row r="527" spans="13:14">
      <c r="M527" s="4"/>
      <c r="N527" s="4"/>
    </row>
    <row r="528" spans="13:14">
      <c r="M528" s="4"/>
      <c r="N528" s="4"/>
    </row>
    <row r="529" spans="13:14">
      <c r="M529" s="4"/>
      <c r="N529" s="4"/>
    </row>
    <row r="530" spans="13:14">
      <c r="M530" s="4"/>
      <c r="N530" s="4"/>
    </row>
    <row r="531" spans="13:14">
      <c r="M531" s="4"/>
      <c r="N531" s="4"/>
    </row>
    <row r="532" spans="13:14">
      <c r="M532" s="4"/>
      <c r="N532" s="4"/>
    </row>
    <row r="533" spans="13:14">
      <c r="M533" s="4"/>
      <c r="N533" s="4"/>
    </row>
    <row r="534" spans="13:14">
      <c r="M534" s="4"/>
      <c r="N534" s="4"/>
    </row>
    <row r="535" spans="13:14">
      <c r="M535" s="4"/>
      <c r="N535" s="4"/>
    </row>
    <row r="536" spans="13:14">
      <c r="M536" s="4"/>
      <c r="N536" s="4"/>
    </row>
    <row r="537" spans="13:14">
      <c r="M537" s="4"/>
      <c r="N537" s="4"/>
    </row>
    <row r="538" spans="13:14">
      <c r="M538" s="4"/>
      <c r="N538" s="4"/>
    </row>
    <row r="539" spans="13:14">
      <c r="M539" s="4"/>
      <c r="N539" s="4"/>
    </row>
    <row r="540" spans="13:14">
      <c r="M540" s="4"/>
      <c r="N540" s="4"/>
    </row>
    <row r="541" spans="13:14">
      <c r="M541" s="4"/>
      <c r="N541" s="4"/>
    </row>
    <row r="542" spans="13:14">
      <c r="M542" s="4"/>
      <c r="N542" s="4"/>
    </row>
    <row r="543" spans="13:14">
      <c r="M543" s="4"/>
      <c r="N543" s="4"/>
    </row>
    <row r="544" spans="13:14">
      <c r="M544" s="4"/>
      <c r="N544" s="4"/>
    </row>
    <row r="545" spans="13:14">
      <c r="M545" s="4"/>
      <c r="N545" s="4"/>
    </row>
    <row r="546" spans="13:14">
      <c r="M546" s="4"/>
      <c r="N546" s="4"/>
    </row>
    <row r="547" spans="13:14">
      <c r="M547" s="4"/>
      <c r="N547" s="4"/>
    </row>
    <row r="548" spans="13:14">
      <c r="M548" s="4"/>
      <c r="N548" s="4"/>
    </row>
    <row r="549" spans="13:14">
      <c r="M549" s="4"/>
      <c r="N549" s="4"/>
    </row>
    <row r="550" spans="13:14">
      <c r="M550" s="4"/>
      <c r="N550" s="4"/>
    </row>
    <row r="551" spans="13:14">
      <c r="M551" s="4"/>
      <c r="N551" s="4"/>
    </row>
    <row r="552" spans="13:14">
      <c r="M552" s="4"/>
      <c r="N552" s="4"/>
    </row>
    <row r="553" spans="13:14">
      <c r="M553" s="4"/>
      <c r="N553" s="4"/>
    </row>
    <row r="554" spans="13:14">
      <c r="M554" s="4"/>
      <c r="N554" s="4"/>
    </row>
    <row r="555" spans="13:14">
      <c r="M555" s="4"/>
      <c r="N555" s="4"/>
    </row>
    <row r="556" spans="13:14">
      <c r="M556" s="4"/>
      <c r="N556" s="4"/>
    </row>
    <row r="557" spans="13:14">
      <c r="M557" s="4"/>
      <c r="N557" s="4"/>
    </row>
    <row r="558" spans="13:14">
      <c r="M558" s="4"/>
      <c r="N558" s="4"/>
    </row>
    <row r="559" spans="13:14">
      <c r="M559" s="4"/>
      <c r="N559" s="4"/>
    </row>
    <row r="560" spans="13:14">
      <c r="M560" s="4"/>
      <c r="N560" s="4"/>
    </row>
    <row r="561" spans="13:14">
      <c r="M561" s="4"/>
      <c r="N561" s="4"/>
    </row>
    <row r="562" spans="13:14">
      <c r="M562" s="4"/>
      <c r="N562" s="4"/>
    </row>
    <row r="563" spans="13:14">
      <c r="M563" s="4"/>
      <c r="N563" s="4"/>
    </row>
    <row r="564" spans="13:14">
      <c r="M564" s="4"/>
      <c r="N564" s="4"/>
    </row>
    <row r="565" spans="13:14">
      <c r="M565" s="4"/>
      <c r="N565" s="4"/>
    </row>
    <row r="566" spans="13:14">
      <c r="M566" s="4"/>
      <c r="N566" s="4"/>
    </row>
    <row r="567" spans="13:14">
      <c r="M567" s="4"/>
      <c r="N567" s="4"/>
    </row>
    <row r="568" spans="13:14">
      <c r="M568" s="4"/>
      <c r="N568" s="4"/>
    </row>
    <row r="569" spans="13:14">
      <c r="M569" s="4"/>
      <c r="N569" s="4"/>
    </row>
    <row r="570" spans="13:14">
      <c r="M570" s="4"/>
      <c r="N570" s="4"/>
    </row>
    <row r="571" spans="13:14">
      <c r="M571" s="4"/>
      <c r="N571" s="4"/>
    </row>
    <row r="572" spans="13:14">
      <c r="M572" s="4"/>
      <c r="N572" s="4"/>
    </row>
    <row r="573" spans="13:14">
      <c r="M573" s="4"/>
      <c r="N573" s="4"/>
    </row>
    <row r="574" spans="13:14">
      <c r="M574" s="4"/>
      <c r="N574" s="4"/>
    </row>
    <row r="575" spans="13:14">
      <c r="M575" s="4"/>
      <c r="N575" s="4"/>
    </row>
    <row r="576" spans="13:14">
      <c r="M576" s="4"/>
      <c r="N576" s="4"/>
    </row>
    <row r="577" spans="13:14">
      <c r="M577" s="4"/>
      <c r="N577" s="4"/>
    </row>
    <row r="578" spans="13:14">
      <c r="M578" s="4"/>
      <c r="N578" s="4"/>
    </row>
    <row r="579" spans="13:14">
      <c r="M579" s="4"/>
      <c r="N579" s="4"/>
    </row>
    <row r="580" spans="13:14">
      <c r="M580" s="4"/>
      <c r="N580" s="4"/>
    </row>
    <row r="581" spans="13:14">
      <c r="M581" s="4"/>
      <c r="N581" s="4"/>
    </row>
    <row r="582" spans="13:14">
      <c r="M582" s="4"/>
      <c r="N582" s="4"/>
    </row>
    <row r="583" spans="13:14">
      <c r="M583" s="4"/>
      <c r="N583" s="4"/>
    </row>
    <row r="584" spans="13:14">
      <c r="M584" s="4"/>
      <c r="N584" s="4"/>
    </row>
    <row r="585" spans="13:14">
      <c r="M585" s="4"/>
      <c r="N585" s="4"/>
    </row>
    <row r="586" spans="13:14">
      <c r="M586" s="4"/>
      <c r="N586" s="4"/>
    </row>
    <row r="587" spans="13:14">
      <c r="M587" s="4"/>
      <c r="N587" s="4"/>
    </row>
    <row r="588" spans="13:14">
      <c r="M588" s="4"/>
      <c r="N588" s="4"/>
    </row>
    <row r="589" spans="13:14">
      <c r="M589" s="4"/>
      <c r="N589" s="4"/>
    </row>
    <row r="590" spans="13:14">
      <c r="M590" s="4"/>
      <c r="N590" s="4"/>
    </row>
    <row r="591" spans="13:14">
      <c r="M591" s="4"/>
      <c r="N591" s="4"/>
    </row>
    <row r="592" spans="13:14">
      <c r="M592" s="4"/>
      <c r="N592" s="4"/>
    </row>
    <row r="593" spans="13:14">
      <c r="M593" s="4"/>
      <c r="N593" s="4"/>
    </row>
    <row r="594" spans="13:14">
      <c r="M594" s="4"/>
      <c r="N594" s="4"/>
    </row>
    <row r="595" spans="13:14">
      <c r="M595" s="4"/>
      <c r="N595" s="4"/>
    </row>
    <row r="596" spans="13:14">
      <c r="M596" s="4"/>
      <c r="N596" s="4"/>
    </row>
    <row r="597" spans="13:14">
      <c r="M597" s="4"/>
      <c r="N597" s="4"/>
    </row>
    <row r="598" spans="13:14">
      <c r="M598" s="4"/>
      <c r="N598" s="4"/>
    </row>
    <row r="599" spans="13:14">
      <c r="M599" s="4"/>
      <c r="N599" s="4"/>
    </row>
    <row r="600" spans="13:14">
      <c r="M600" s="4"/>
      <c r="N600" s="4"/>
    </row>
    <row r="601" spans="13:14">
      <c r="M601" s="4"/>
      <c r="N601" s="4"/>
    </row>
    <row r="602" spans="13:14">
      <c r="M602" s="4"/>
      <c r="N602" s="4"/>
    </row>
    <row r="603" spans="13:14">
      <c r="M603" s="4"/>
      <c r="N603" s="4"/>
    </row>
    <row r="604" spans="13:14">
      <c r="M604" s="4"/>
      <c r="N604" s="4"/>
    </row>
    <row r="605" spans="13:14">
      <c r="M605" s="4"/>
      <c r="N605" s="4"/>
    </row>
    <row r="606" spans="13:14">
      <c r="M606" s="4"/>
      <c r="N606" s="4"/>
    </row>
    <row r="607" spans="13:14">
      <c r="M607" s="4"/>
      <c r="N607" s="4"/>
    </row>
    <row r="608" spans="13:14">
      <c r="M608" s="4"/>
      <c r="N608" s="4"/>
    </row>
    <row r="609" spans="13:14">
      <c r="M609" s="4"/>
      <c r="N609" s="4"/>
    </row>
    <row r="610" spans="13:14">
      <c r="M610" s="4"/>
      <c r="N610" s="4"/>
    </row>
    <row r="611" spans="13:14">
      <c r="M611" s="4"/>
      <c r="N611" s="4"/>
    </row>
    <row r="612" spans="13:14">
      <c r="M612" s="4"/>
      <c r="N612" s="4"/>
    </row>
    <row r="613" spans="13:14">
      <c r="M613" s="4"/>
      <c r="N613" s="4"/>
    </row>
    <row r="614" spans="13:14">
      <c r="M614" s="4"/>
      <c r="N614" s="4"/>
    </row>
    <row r="615" spans="13:14">
      <c r="M615" s="4"/>
      <c r="N615" s="4"/>
    </row>
    <row r="616" spans="13:14">
      <c r="M616" s="4"/>
      <c r="N616" s="4"/>
    </row>
    <row r="617" spans="13:14">
      <c r="M617" s="4"/>
      <c r="N617" s="4"/>
    </row>
    <row r="618" spans="13:14">
      <c r="M618" s="4"/>
      <c r="N618" s="4"/>
    </row>
    <row r="619" spans="13:14">
      <c r="M619" s="4"/>
      <c r="N619" s="4"/>
    </row>
    <row r="620" spans="13:14">
      <c r="M620" s="4"/>
      <c r="N620" s="4"/>
    </row>
    <row r="621" spans="13:14">
      <c r="M621" s="4"/>
      <c r="N621" s="4"/>
    </row>
    <row r="622" spans="13:14">
      <c r="M622" s="4"/>
      <c r="N622" s="4"/>
    </row>
    <row r="623" spans="13:14">
      <c r="M623" s="4"/>
      <c r="N623" s="4"/>
    </row>
    <row r="624" spans="13:14">
      <c r="M624" s="4"/>
      <c r="N624" s="4"/>
    </row>
    <row r="625" spans="13:14">
      <c r="M625" s="4"/>
      <c r="N625" s="4"/>
    </row>
    <row r="626" spans="13:14">
      <c r="M626" s="4"/>
      <c r="N626" s="4"/>
    </row>
    <row r="627" spans="13:14">
      <c r="M627" s="4"/>
      <c r="N627" s="4"/>
    </row>
    <row r="628" spans="13:14">
      <c r="M628" s="4"/>
      <c r="N628" s="4"/>
    </row>
    <row r="629" spans="13:14">
      <c r="M629" s="4"/>
      <c r="N629" s="4"/>
    </row>
    <row r="630" spans="13:14">
      <c r="M630" s="4"/>
      <c r="N630" s="4"/>
    </row>
    <row r="631" spans="13:14">
      <c r="M631" s="4"/>
      <c r="N631" s="4"/>
    </row>
    <row r="632" spans="13:14">
      <c r="M632" s="4"/>
      <c r="N632" s="4"/>
    </row>
    <row r="633" spans="13:14">
      <c r="M633" s="4"/>
      <c r="N633" s="4"/>
    </row>
    <row r="634" spans="13:14">
      <c r="M634" s="4"/>
      <c r="N634" s="4"/>
    </row>
    <row r="635" spans="13:14">
      <c r="M635" s="4"/>
      <c r="N635" s="4"/>
    </row>
    <row r="636" spans="13:14">
      <c r="M636" s="4"/>
      <c r="N636" s="4"/>
    </row>
    <row r="637" spans="13:14">
      <c r="M637" s="4"/>
      <c r="N637" s="4"/>
    </row>
    <row r="638" spans="13:14">
      <c r="M638" s="4"/>
      <c r="N638" s="4"/>
    </row>
    <row r="639" spans="13:14">
      <c r="M639" s="4"/>
      <c r="N639" s="4"/>
    </row>
    <row r="640" spans="13:14">
      <c r="M640" s="4"/>
      <c r="N640" s="4"/>
    </row>
    <row r="641" spans="13:14">
      <c r="M641" s="4"/>
      <c r="N641" s="4"/>
    </row>
    <row r="642" spans="13:14">
      <c r="M642" s="4"/>
      <c r="N642" s="4"/>
    </row>
    <row r="643" spans="13:14">
      <c r="M643" s="4"/>
      <c r="N643" s="4"/>
    </row>
    <row r="644" spans="13:14">
      <c r="M644" s="4"/>
      <c r="N644" s="4"/>
    </row>
    <row r="645" spans="13:14">
      <c r="M645" s="4"/>
      <c r="N645" s="4"/>
    </row>
    <row r="646" spans="13:14">
      <c r="M646" s="4"/>
      <c r="N646" s="4"/>
    </row>
    <row r="647" spans="13:14">
      <c r="M647" s="4"/>
      <c r="N647" s="4"/>
    </row>
    <row r="648" spans="13:14">
      <c r="M648" s="4"/>
      <c r="N648" s="4"/>
    </row>
    <row r="649" spans="13:14">
      <c r="M649" s="4"/>
      <c r="N649" s="4"/>
    </row>
    <row r="650" spans="13:14">
      <c r="M650" s="4"/>
      <c r="N650" s="4"/>
    </row>
    <row r="651" spans="13:14">
      <c r="M651" s="4"/>
      <c r="N651" s="4"/>
    </row>
    <row r="652" spans="13:14">
      <c r="M652" s="4"/>
      <c r="N652" s="4"/>
    </row>
    <row r="653" spans="13:14">
      <c r="M653" s="4"/>
      <c r="N653" s="4"/>
    </row>
    <row r="654" spans="13:14">
      <c r="M654" s="4"/>
      <c r="N654" s="4"/>
    </row>
    <row r="655" spans="13:14">
      <c r="M655" s="4"/>
      <c r="N655" s="4"/>
    </row>
    <row r="656" spans="13:14">
      <c r="M656" s="4"/>
      <c r="N656" s="4"/>
    </row>
    <row r="657" spans="13:14">
      <c r="M657" s="4"/>
      <c r="N657" s="4"/>
    </row>
    <row r="658" spans="13:14">
      <c r="M658" s="4"/>
      <c r="N658" s="4"/>
    </row>
    <row r="659" spans="13:14">
      <c r="M659" s="4"/>
      <c r="N659" s="4"/>
    </row>
    <row r="660" spans="13:14">
      <c r="M660" s="4"/>
      <c r="N660" s="4"/>
    </row>
    <row r="661" spans="13:14">
      <c r="M661" s="4"/>
      <c r="N661" s="4"/>
    </row>
    <row r="662" spans="13:14">
      <c r="M662" s="4"/>
      <c r="N662" s="4"/>
    </row>
    <row r="663" spans="13:14">
      <c r="M663" s="4"/>
      <c r="N663" s="4"/>
    </row>
    <row r="664" spans="13:14">
      <c r="M664" s="4"/>
      <c r="N664" s="4"/>
    </row>
    <row r="665" spans="13:14">
      <c r="M665" s="4"/>
      <c r="N665" s="4"/>
    </row>
    <row r="666" spans="13:14">
      <c r="M666" s="4"/>
      <c r="N666" s="4"/>
    </row>
    <row r="667" spans="13:14">
      <c r="M667" s="4"/>
      <c r="N667" s="4"/>
    </row>
    <row r="668" spans="13:14">
      <c r="M668" s="4"/>
      <c r="N668" s="4"/>
    </row>
    <row r="669" spans="13:14">
      <c r="M669" s="4"/>
      <c r="N669" s="4"/>
    </row>
    <row r="670" spans="13:14">
      <c r="M670" s="4"/>
      <c r="N670" s="4"/>
    </row>
    <row r="671" spans="13:14">
      <c r="M671" s="4"/>
      <c r="N671" s="4"/>
    </row>
    <row r="672" spans="13:14">
      <c r="M672" s="4"/>
      <c r="N672" s="4"/>
    </row>
    <row r="673" spans="13:14">
      <c r="M673" s="4"/>
      <c r="N673" s="4"/>
    </row>
    <row r="674" spans="13:14">
      <c r="M674" s="4"/>
      <c r="N674" s="4"/>
    </row>
    <row r="675" spans="13:14">
      <c r="M675" s="4"/>
      <c r="N675" s="4"/>
    </row>
    <row r="676" spans="13:14">
      <c r="M676" s="4"/>
      <c r="N676" s="4"/>
    </row>
    <row r="677" spans="13:14">
      <c r="M677" s="4"/>
      <c r="N677" s="4"/>
    </row>
    <row r="678" spans="13:14">
      <c r="M678" s="4"/>
      <c r="N678" s="4"/>
    </row>
    <row r="679" spans="13:14">
      <c r="M679" s="4"/>
      <c r="N679" s="4"/>
    </row>
    <row r="680" spans="13:14">
      <c r="M680" s="4"/>
      <c r="N680" s="4"/>
    </row>
    <row r="681" spans="13:14">
      <c r="M681" s="4"/>
      <c r="N681" s="4"/>
    </row>
    <row r="682" spans="13:14">
      <c r="M682" s="4"/>
      <c r="N682" s="4"/>
    </row>
    <row r="683" spans="13:14">
      <c r="M683" s="4"/>
      <c r="N683" s="4"/>
    </row>
    <row r="684" spans="13:14">
      <c r="M684" s="4"/>
      <c r="N684" s="4"/>
    </row>
    <row r="685" spans="13:14">
      <c r="M685" s="4"/>
      <c r="N685" s="4"/>
    </row>
    <row r="686" spans="13:14">
      <c r="M686" s="4"/>
      <c r="N686" s="4"/>
    </row>
    <row r="687" spans="13:14">
      <c r="M687" s="4"/>
      <c r="N687" s="4"/>
    </row>
    <row r="688" spans="13:14">
      <c r="M688" s="4"/>
      <c r="N688" s="4"/>
    </row>
    <row r="689" spans="13:14">
      <c r="M689" s="4"/>
      <c r="N689" s="4"/>
    </row>
    <row r="690" spans="13:14">
      <c r="M690" s="4"/>
      <c r="N690" s="4"/>
    </row>
    <row r="691" spans="13:14">
      <c r="M691" s="4"/>
      <c r="N691" s="4"/>
    </row>
    <row r="692" spans="13:14">
      <c r="M692" s="4"/>
      <c r="N692" s="4"/>
    </row>
    <row r="693" spans="13:14">
      <c r="M693" s="4"/>
      <c r="N693" s="4"/>
    </row>
    <row r="694" spans="13:14">
      <c r="M694" s="4"/>
      <c r="N694" s="4"/>
    </row>
    <row r="695" spans="13:14">
      <c r="M695" s="4"/>
      <c r="N695" s="4"/>
    </row>
    <row r="696" spans="13:14">
      <c r="M696" s="4"/>
      <c r="N696" s="4"/>
    </row>
    <row r="697" spans="13:14">
      <c r="M697" s="4"/>
      <c r="N697" s="4"/>
    </row>
    <row r="698" spans="13:14">
      <c r="M698" s="4"/>
      <c r="N698" s="4"/>
    </row>
    <row r="699" spans="13:14">
      <c r="M699" s="4"/>
      <c r="N699" s="4"/>
    </row>
    <row r="700" spans="13:14">
      <c r="M700" s="4"/>
      <c r="N700" s="4"/>
    </row>
    <row r="701" spans="13:14">
      <c r="M701" s="4"/>
      <c r="N701" s="4"/>
    </row>
    <row r="702" spans="13:14">
      <c r="M702" s="4"/>
      <c r="N702" s="4"/>
    </row>
    <row r="703" spans="13:14">
      <c r="M703" s="4"/>
      <c r="N703" s="4"/>
    </row>
    <row r="704" spans="13:14">
      <c r="M704" s="4"/>
      <c r="N704" s="4"/>
    </row>
    <row r="705" spans="13:14">
      <c r="M705" s="4"/>
      <c r="N705" s="4"/>
    </row>
    <row r="706" spans="13:14">
      <c r="M706" s="4"/>
      <c r="N706" s="4"/>
    </row>
    <row r="707" spans="13:14">
      <c r="M707" s="4"/>
      <c r="N707" s="4"/>
    </row>
    <row r="708" spans="13:14">
      <c r="M708" s="4"/>
      <c r="N708" s="4"/>
    </row>
    <row r="709" spans="13:14">
      <c r="M709" s="4"/>
      <c r="N709" s="4"/>
    </row>
    <row r="710" spans="13:14">
      <c r="M710" s="4"/>
      <c r="N710" s="4"/>
    </row>
    <row r="711" spans="13:14">
      <c r="M711" s="4"/>
      <c r="N711" s="4"/>
    </row>
    <row r="712" spans="13:14">
      <c r="M712" s="4"/>
      <c r="N712" s="4"/>
    </row>
    <row r="713" spans="13:14">
      <c r="M713" s="4"/>
      <c r="N713" s="4"/>
    </row>
    <row r="714" spans="13:14">
      <c r="M714" s="4"/>
      <c r="N714" s="4"/>
    </row>
    <row r="715" spans="13:14">
      <c r="M715" s="4"/>
      <c r="N715" s="4"/>
    </row>
    <row r="716" spans="13:14">
      <c r="M716" s="4"/>
      <c r="N716" s="4"/>
    </row>
    <row r="717" spans="13:14">
      <c r="M717" s="4"/>
      <c r="N717" s="4"/>
    </row>
    <row r="718" spans="13:14">
      <c r="M718" s="4"/>
      <c r="N718" s="4"/>
    </row>
    <row r="719" spans="13:14">
      <c r="M719" s="4"/>
      <c r="N719" s="4"/>
    </row>
    <row r="720" spans="13:14">
      <c r="M720" s="4"/>
      <c r="N720" s="4"/>
    </row>
    <row r="721" spans="13:14">
      <c r="M721" s="4"/>
      <c r="N721" s="4"/>
    </row>
    <row r="722" spans="13:14">
      <c r="M722" s="4"/>
      <c r="N722" s="4"/>
    </row>
    <row r="723" spans="13:14">
      <c r="M723" s="4"/>
      <c r="N723" s="4"/>
    </row>
    <row r="724" spans="13:14">
      <c r="M724" s="4"/>
      <c r="N724" s="4"/>
    </row>
    <row r="725" spans="13:14">
      <c r="M725" s="4"/>
      <c r="N725" s="4"/>
    </row>
    <row r="726" spans="13:14">
      <c r="M726" s="4"/>
      <c r="N726" s="4"/>
    </row>
    <row r="727" spans="13:14">
      <c r="M727" s="4"/>
      <c r="N727" s="4"/>
    </row>
    <row r="728" spans="13:14">
      <c r="M728" s="4"/>
      <c r="N728" s="4"/>
    </row>
    <row r="729" spans="13:14">
      <c r="M729" s="4"/>
      <c r="N729" s="4"/>
    </row>
    <row r="730" spans="13:14">
      <c r="M730" s="4"/>
      <c r="N730" s="4"/>
    </row>
    <row r="731" spans="13:14">
      <c r="M731" s="4"/>
      <c r="N731" s="4"/>
    </row>
    <row r="732" spans="13:14">
      <c r="M732" s="4"/>
      <c r="N732" s="4"/>
    </row>
    <row r="733" spans="13:14">
      <c r="M733" s="4"/>
      <c r="N733" s="4"/>
    </row>
    <row r="734" spans="13:14">
      <c r="M734" s="4"/>
      <c r="N734" s="4"/>
    </row>
    <row r="735" spans="13:14">
      <c r="M735" s="4"/>
      <c r="N735" s="4"/>
    </row>
    <row r="736" spans="13:14">
      <c r="M736" s="4"/>
      <c r="N736" s="4"/>
    </row>
    <row r="737" spans="13:14">
      <c r="M737" s="4"/>
      <c r="N737" s="4"/>
    </row>
    <row r="738" spans="13:14">
      <c r="M738" s="4"/>
      <c r="N738" s="4"/>
    </row>
    <row r="739" spans="13:14">
      <c r="M739" s="4"/>
      <c r="N739" s="4"/>
    </row>
    <row r="740" spans="13:14">
      <c r="M740" s="4"/>
      <c r="N740" s="4"/>
    </row>
    <row r="741" spans="13:14">
      <c r="M741" s="4"/>
      <c r="N741" s="4"/>
    </row>
    <row r="742" spans="13:14">
      <c r="M742" s="4"/>
      <c r="N742" s="4"/>
    </row>
    <row r="743" spans="13:14">
      <c r="M743" s="4"/>
      <c r="N743" s="4"/>
    </row>
    <row r="744" spans="13:14">
      <c r="M744" s="4"/>
      <c r="N744" s="4"/>
    </row>
    <row r="745" spans="13:14">
      <c r="M745" s="4"/>
      <c r="N745" s="4"/>
    </row>
    <row r="746" spans="13:14">
      <c r="M746" s="4"/>
      <c r="N746" s="4"/>
    </row>
    <row r="747" spans="13:14">
      <c r="M747" s="4"/>
      <c r="N747" s="4"/>
    </row>
    <row r="748" spans="13:14">
      <c r="M748" s="4"/>
      <c r="N748" s="4"/>
    </row>
    <row r="749" spans="13:14">
      <c r="M749" s="4"/>
      <c r="N749" s="4"/>
    </row>
    <row r="750" spans="13:14">
      <c r="M750" s="4"/>
      <c r="N750" s="4"/>
    </row>
    <row r="751" spans="13:14">
      <c r="M751" s="4"/>
      <c r="N751" s="4"/>
    </row>
    <row r="752" spans="13:14">
      <c r="M752" s="4"/>
      <c r="N752" s="4"/>
    </row>
    <row r="753" spans="13:14">
      <c r="M753" s="4"/>
      <c r="N753" s="4"/>
    </row>
    <row r="754" spans="13:14">
      <c r="M754" s="4"/>
      <c r="N754" s="4"/>
    </row>
    <row r="755" spans="13:14">
      <c r="M755" s="4"/>
      <c r="N755" s="4"/>
    </row>
    <row r="756" spans="13:14">
      <c r="M756" s="4"/>
      <c r="N756" s="4"/>
    </row>
    <row r="757" spans="13:14">
      <c r="M757" s="4"/>
      <c r="N757" s="4"/>
    </row>
    <row r="758" spans="13:14">
      <c r="M758" s="4"/>
      <c r="N758" s="4"/>
    </row>
    <row r="759" spans="13:14">
      <c r="M759" s="4"/>
      <c r="N759" s="4"/>
    </row>
    <row r="760" spans="13:14">
      <c r="M760" s="4"/>
      <c r="N760" s="4"/>
    </row>
    <row r="761" spans="13:14">
      <c r="M761" s="4"/>
      <c r="N761" s="4"/>
    </row>
    <row r="762" spans="13:14">
      <c r="M762" s="4"/>
      <c r="N762" s="4"/>
    </row>
    <row r="763" spans="13:14">
      <c r="M763" s="4"/>
      <c r="N763" s="4"/>
    </row>
    <row r="764" spans="13:14">
      <c r="M764" s="4"/>
      <c r="N764" s="4"/>
    </row>
    <row r="765" spans="13:14">
      <c r="M765" s="4"/>
      <c r="N765" s="4"/>
    </row>
    <row r="766" spans="13:14">
      <c r="M766" s="4"/>
      <c r="N766" s="4"/>
    </row>
    <row r="767" spans="13:14">
      <c r="M767" s="4"/>
      <c r="N767" s="4"/>
    </row>
    <row r="768" spans="13:14">
      <c r="M768" s="4"/>
      <c r="N768" s="4"/>
    </row>
    <row r="769" spans="13:14">
      <c r="M769" s="4"/>
      <c r="N769" s="4"/>
    </row>
    <row r="770" spans="13:14">
      <c r="M770" s="4"/>
      <c r="N770" s="4"/>
    </row>
    <row r="771" spans="13:14">
      <c r="M771" s="4"/>
      <c r="N771" s="4"/>
    </row>
    <row r="772" spans="13:14">
      <c r="M772" s="4"/>
      <c r="N772" s="4"/>
    </row>
    <row r="773" spans="13:14">
      <c r="M773" s="4"/>
      <c r="N773" s="4"/>
    </row>
    <row r="774" spans="13:14">
      <c r="M774" s="4"/>
      <c r="N774" s="4"/>
    </row>
    <row r="775" spans="13:14">
      <c r="M775" s="4"/>
      <c r="N775" s="4"/>
    </row>
    <row r="776" spans="13:14">
      <c r="M776" s="4"/>
      <c r="N776" s="4"/>
    </row>
    <row r="777" spans="13:14">
      <c r="M777" s="4"/>
      <c r="N777" s="4"/>
    </row>
    <row r="778" spans="13:14">
      <c r="M778" s="4"/>
      <c r="N778" s="4"/>
    </row>
    <row r="779" spans="13:14">
      <c r="M779" s="4"/>
      <c r="N779" s="4"/>
    </row>
    <row r="780" spans="13:14">
      <c r="M780" s="4"/>
      <c r="N780" s="4"/>
    </row>
    <row r="781" spans="13:14">
      <c r="M781" s="4"/>
      <c r="N781" s="4"/>
    </row>
    <row r="782" spans="13:14">
      <c r="M782" s="4"/>
      <c r="N782" s="4"/>
    </row>
    <row r="783" spans="13:14">
      <c r="M783" s="4"/>
      <c r="N783" s="4"/>
    </row>
    <row r="784" spans="13:14">
      <c r="M784" s="4"/>
      <c r="N784" s="4"/>
    </row>
    <row r="785" spans="13:14">
      <c r="M785" s="4"/>
      <c r="N785" s="4"/>
    </row>
    <row r="786" spans="13:14">
      <c r="M786" s="4"/>
      <c r="N786" s="4"/>
    </row>
    <row r="787" spans="13:14">
      <c r="M787" s="4"/>
      <c r="N787" s="4"/>
    </row>
    <row r="788" spans="13:14">
      <c r="M788" s="4"/>
      <c r="N788" s="4"/>
    </row>
    <row r="789" spans="13:14">
      <c r="M789" s="4"/>
      <c r="N789" s="4"/>
    </row>
    <row r="790" spans="13:14">
      <c r="M790" s="4"/>
      <c r="N790" s="4"/>
    </row>
    <row r="791" spans="13:14">
      <c r="M791" s="4"/>
      <c r="N791" s="4"/>
    </row>
    <row r="792" spans="13:14">
      <c r="M792" s="4"/>
      <c r="N792" s="4"/>
    </row>
    <row r="793" spans="13:14">
      <c r="M793" s="4"/>
      <c r="N793" s="4"/>
    </row>
    <row r="794" spans="13:14">
      <c r="M794" s="4"/>
      <c r="N794" s="4"/>
    </row>
    <row r="795" spans="13:14">
      <c r="M795" s="4"/>
      <c r="N795" s="4"/>
    </row>
    <row r="796" spans="13:14">
      <c r="M796" s="4"/>
      <c r="N796" s="4"/>
    </row>
    <row r="797" spans="13:14">
      <c r="M797" s="4"/>
      <c r="N797" s="4"/>
    </row>
    <row r="798" spans="13:14">
      <c r="M798" s="4"/>
      <c r="N798" s="4"/>
    </row>
    <row r="799" spans="13:14">
      <c r="M799" s="4"/>
      <c r="N799" s="4"/>
    </row>
    <row r="800" spans="13:14">
      <c r="M800" s="4"/>
      <c r="N800" s="4"/>
    </row>
    <row r="801" spans="13:14">
      <c r="M801" s="4"/>
      <c r="N801" s="4"/>
    </row>
    <row r="802" spans="13:14">
      <c r="M802" s="4"/>
      <c r="N802" s="4"/>
    </row>
    <row r="803" spans="13:14">
      <c r="M803" s="4"/>
      <c r="N803" s="4"/>
    </row>
    <row r="804" spans="13:14">
      <c r="M804" s="4"/>
      <c r="N804" s="4"/>
    </row>
    <row r="805" spans="13:14">
      <c r="M805" s="4"/>
      <c r="N805" s="4"/>
    </row>
    <row r="806" spans="13:14">
      <c r="M806" s="4"/>
      <c r="N806" s="4"/>
    </row>
    <row r="807" spans="13:14">
      <c r="M807" s="4"/>
      <c r="N807" s="4"/>
    </row>
    <row r="808" spans="13:14">
      <c r="M808" s="4"/>
      <c r="N808" s="4"/>
    </row>
    <row r="809" spans="13:14">
      <c r="M809" s="4"/>
      <c r="N809" s="4"/>
    </row>
    <row r="810" spans="13:14">
      <c r="M810" s="4"/>
      <c r="N810" s="4"/>
    </row>
    <row r="811" spans="13:14">
      <c r="M811" s="4"/>
      <c r="N811" s="4"/>
    </row>
    <row r="812" spans="13:14">
      <c r="M812" s="4"/>
      <c r="N812" s="4"/>
    </row>
    <row r="813" spans="13:14">
      <c r="M813" s="4"/>
      <c r="N813" s="4"/>
    </row>
    <row r="814" spans="13:14">
      <c r="M814" s="4"/>
      <c r="N814" s="4"/>
    </row>
    <row r="815" spans="13:14">
      <c r="M815" s="4"/>
      <c r="N815" s="4"/>
    </row>
    <row r="816" spans="13:14">
      <c r="M816" s="4"/>
      <c r="N816" s="4"/>
    </row>
    <row r="817" spans="13:14">
      <c r="M817" s="4"/>
      <c r="N817" s="4"/>
    </row>
    <row r="818" spans="13:14">
      <c r="M818" s="4"/>
      <c r="N818" s="4"/>
    </row>
    <row r="819" spans="13:14">
      <c r="M819" s="4"/>
      <c r="N819" s="4"/>
    </row>
    <row r="820" spans="13:14">
      <c r="M820" s="4"/>
      <c r="N820" s="4"/>
    </row>
    <row r="821" spans="13:14">
      <c r="M821" s="4"/>
      <c r="N821" s="4"/>
    </row>
    <row r="822" spans="13:14">
      <c r="M822" s="4"/>
      <c r="N822" s="4"/>
    </row>
    <row r="823" spans="13:14">
      <c r="M823" s="4"/>
      <c r="N823" s="4"/>
    </row>
    <row r="824" spans="13:14">
      <c r="M824" s="4"/>
      <c r="N824" s="4"/>
    </row>
    <row r="825" spans="13:14">
      <c r="M825" s="4"/>
      <c r="N825" s="4"/>
    </row>
    <row r="826" spans="13:14">
      <c r="M826" s="4"/>
      <c r="N826" s="4"/>
    </row>
    <row r="827" spans="13:14">
      <c r="M827" s="4"/>
      <c r="N827" s="4"/>
    </row>
    <row r="828" spans="13:14">
      <c r="M828" s="4"/>
      <c r="N828" s="4"/>
    </row>
    <row r="829" spans="13:14">
      <c r="M829" s="4"/>
      <c r="N829" s="4"/>
    </row>
    <row r="830" spans="13:14">
      <c r="M830" s="4"/>
      <c r="N830" s="4"/>
    </row>
    <row r="831" spans="13:14">
      <c r="M831" s="4"/>
      <c r="N831" s="4"/>
    </row>
    <row r="832" spans="13:14">
      <c r="M832" s="4"/>
      <c r="N832" s="4"/>
    </row>
    <row r="833" spans="13:14">
      <c r="M833" s="4"/>
      <c r="N833" s="4"/>
    </row>
    <row r="834" spans="13:14">
      <c r="M834" s="4"/>
      <c r="N834" s="4"/>
    </row>
    <row r="835" spans="13:14">
      <c r="M835" s="4"/>
      <c r="N835" s="4"/>
    </row>
    <row r="836" spans="13:14">
      <c r="M836" s="4"/>
      <c r="N836" s="4"/>
    </row>
    <row r="837" spans="13:14">
      <c r="M837" s="4"/>
      <c r="N837" s="4"/>
    </row>
    <row r="838" spans="13:14">
      <c r="M838" s="4"/>
      <c r="N838" s="4"/>
    </row>
    <row r="839" spans="13:14">
      <c r="M839" s="4"/>
      <c r="N839" s="4"/>
    </row>
    <row r="840" spans="13:14">
      <c r="M840" s="4"/>
      <c r="N840" s="4"/>
    </row>
    <row r="841" spans="13:14">
      <c r="M841" s="4"/>
      <c r="N841" s="4"/>
    </row>
    <row r="842" spans="13:14">
      <c r="M842" s="4"/>
      <c r="N842" s="4"/>
    </row>
    <row r="843" spans="13:14">
      <c r="M843" s="4"/>
      <c r="N843" s="4"/>
    </row>
    <row r="844" spans="13:14">
      <c r="M844" s="4"/>
      <c r="N844" s="4"/>
    </row>
    <row r="845" spans="13:14">
      <c r="M845" s="4"/>
      <c r="N845" s="4"/>
    </row>
    <row r="846" spans="13:14">
      <c r="M846" s="4"/>
      <c r="N846" s="4"/>
    </row>
    <row r="847" spans="13:14">
      <c r="M847" s="4"/>
      <c r="N847" s="4"/>
    </row>
    <row r="848" spans="13:14">
      <c r="M848" s="4"/>
      <c r="N848" s="4"/>
    </row>
    <row r="849" spans="13:14">
      <c r="M849" s="4"/>
      <c r="N849" s="4"/>
    </row>
    <row r="850" spans="13:14">
      <c r="M850" s="4"/>
      <c r="N850" s="4"/>
    </row>
    <row r="851" spans="13:14">
      <c r="M851" s="4"/>
      <c r="N851" s="4"/>
    </row>
    <row r="852" spans="13:14">
      <c r="M852" s="4"/>
      <c r="N852" s="4"/>
    </row>
    <row r="853" spans="13:14">
      <c r="M853" s="4"/>
      <c r="N853" s="4"/>
    </row>
    <row r="854" spans="13:14">
      <c r="M854" s="4"/>
      <c r="N854" s="4"/>
    </row>
    <row r="855" spans="13:14">
      <c r="M855" s="4"/>
      <c r="N855" s="4"/>
    </row>
    <row r="856" spans="13:14">
      <c r="M856" s="4"/>
      <c r="N856" s="4"/>
    </row>
    <row r="857" spans="13:14">
      <c r="M857" s="4"/>
      <c r="N857" s="4"/>
    </row>
    <row r="858" spans="13:14">
      <c r="M858" s="4"/>
      <c r="N858" s="4"/>
    </row>
    <row r="859" spans="13:14">
      <c r="M859" s="4"/>
      <c r="N859" s="4"/>
    </row>
    <row r="860" spans="13:14">
      <c r="M860" s="4"/>
      <c r="N860" s="4"/>
    </row>
    <row r="861" spans="13:14">
      <c r="M861" s="4"/>
      <c r="N861" s="4"/>
    </row>
    <row r="862" spans="13:14">
      <c r="M862" s="4"/>
      <c r="N862" s="4"/>
    </row>
    <row r="863" spans="13:14">
      <c r="M863" s="4"/>
      <c r="N863" s="4"/>
    </row>
    <row r="864" spans="13:14">
      <c r="M864" s="4"/>
      <c r="N864" s="4"/>
    </row>
    <row r="865" spans="13:14">
      <c r="M865" s="4"/>
      <c r="N865" s="4"/>
    </row>
    <row r="866" spans="13:14">
      <c r="M866" s="4"/>
      <c r="N866" s="4"/>
    </row>
    <row r="867" spans="13:14">
      <c r="M867" s="4"/>
      <c r="N867" s="4"/>
    </row>
    <row r="868" spans="13:14">
      <c r="M868" s="4"/>
      <c r="N868" s="4"/>
    </row>
    <row r="869" spans="13:14">
      <c r="M869" s="4"/>
      <c r="N869" s="4"/>
    </row>
    <row r="870" spans="13:14">
      <c r="M870" s="4"/>
      <c r="N870" s="4"/>
    </row>
    <row r="871" spans="13:14">
      <c r="M871" s="4"/>
      <c r="N871" s="4"/>
    </row>
    <row r="872" spans="13:14">
      <c r="M872" s="4"/>
      <c r="N872" s="4"/>
    </row>
    <row r="873" spans="13:14">
      <c r="M873" s="4"/>
      <c r="N873" s="4"/>
    </row>
    <row r="874" spans="13:14">
      <c r="M874" s="4"/>
      <c r="N874" s="4"/>
    </row>
    <row r="875" spans="13:14">
      <c r="M875" s="4"/>
      <c r="N875" s="4"/>
    </row>
    <row r="876" spans="13:14">
      <c r="M876" s="4"/>
      <c r="N876" s="4"/>
    </row>
    <row r="877" spans="13:14">
      <c r="M877" s="4"/>
      <c r="N877" s="4"/>
    </row>
    <row r="878" spans="13:14">
      <c r="M878" s="4"/>
      <c r="N878" s="4"/>
    </row>
    <row r="879" spans="13:14">
      <c r="M879" s="4"/>
      <c r="N879" s="4"/>
    </row>
    <row r="880" spans="13:14">
      <c r="M880" s="4"/>
      <c r="N880" s="4"/>
    </row>
    <row r="881" spans="13:14">
      <c r="M881" s="4"/>
      <c r="N881" s="4"/>
    </row>
    <row r="882" spans="13:14">
      <c r="M882" s="4"/>
      <c r="N882" s="4"/>
    </row>
    <row r="883" spans="13:14">
      <c r="M883" s="4"/>
      <c r="N883" s="4"/>
    </row>
    <row r="884" spans="13:14">
      <c r="M884" s="4"/>
      <c r="N884" s="4"/>
    </row>
    <row r="885" spans="13:14">
      <c r="M885" s="4"/>
      <c r="N885" s="4"/>
    </row>
    <row r="886" spans="13:14">
      <c r="M886" s="4"/>
      <c r="N886" s="4"/>
    </row>
    <row r="887" spans="13:14">
      <c r="M887" s="4"/>
      <c r="N887" s="4"/>
    </row>
    <row r="888" spans="13:14">
      <c r="M888" s="4"/>
      <c r="N888" s="4"/>
    </row>
    <row r="889" spans="13:14">
      <c r="M889" s="4"/>
      <c r="N889" s="4"/>
    </row>
    <row r="890" spans="13:14">
      <c r="M890" s="4"/>
      <c r="N890" s="4"/>
    </row>
    <row r="891" spans="13:14">
      <c r="M891" s="4"/>
      <c r="N891" s="4"/>
    </row>
    <row r="892" spans="13:14">
      <c r="M892" s="4"/>
      <c r="N892" s="4"/>
    </row>
    <row r="893" spans="13:14">
      <c r="M893" s="4"/>
      <c r="N893" s="4"/>
    </row>
    <row r="894" spans="13:14">
      <c r="M894" s="4"/>
      <c r="N894" s="4"/>
    </row>
    <row r="895" spans="13:14">
      <c r="M895" s="4"/>
      <c r="N895" s="4"/>
    </row>
    <row r="896" spans="13:14">
      <c r="M896" s="4"/>
      <c r="N896" s="4"/>
    </row>
    <row r="897" spans="13:14">
      <c r="M897" s="4"/>
      <c r="N897" s="4"/>
    </row>
    <row r="898" spans="13:14">
      <c r="M898" s="4"/>
      <c r="N898" s="4"/>
    </row>
    <row r="899" spans="13:14">
      <c r="M899" s="4"/>
      <c r="N899" s="4"/>
    </row>
    <row r="900" spans="13:14">
      <c r="M900" s="4"/>
      <c r="N900" s="4"/>
    </row>
    <row r="901" spans="13:14">
      <c r="M901" s="4"/>
      <c r="N901" s="4"/>
    </row>
    <row r="902" spans="13:14">
      <c r="M902" s="4"/>
      <c r="N902" s="4"/>
    </row>
    <row r="903" spans="13:14">
      <c r="M903" s="4"/>
      <c r="N903" s="4"/>
    </row>
    <row r="904" spans="13:14">
      <c r="M904" s="4"/>
      <c r="N904" s="4"/>
    </row>
    <row r="905" spans="13:14">
      <c r="M905" s="4"/>
      <c r="N905" s="4"/>
    </row>
    <row r="906" spans="13:14">
      <c r="M906" s="4"/>
      <c r="N906" s="4"/>
    </row>
    <row r="907" spans="13:14">
      <c r="M907" s="4"/>
      <c r="N907" s="4"/>
    </row>
    <row r="908" spans="13:14">
      <c r="M908" s="4"/>
      <c r="N908" s="4"/>
    </row>
    <row r="909" spans="13:14">
      <c r="M909" s="4"/>
      <c r="N909" s="4"/>
    </row>
    <row r="910" spans="13:14">
      <c r="M910" s="4"/>
      <c r="N910" s="4"/>
    </row>
    <row r="911" spans="13:14">
      <c r="M911" s="4"/>
      <c r="N911" s="4"/>
    </row>
    <row r="912" spans="13:14">
      <c r="M912" s="4"/>
      <c r="N912" s="4"/>
    </row>
    <row r="913" spans="13:14">
      <c r="M913" s="4"/>
      <c r="N913" s="4"/>
    </row>
    <row r="914" spans="13:14">
      <c r="M914" s="4"/>
      <c r="N914" s="4"/>
    </row>
    <row r="915" spans="13:14">
      <c r="M915" s="4"/>
      <c r="N915" s="4"/>
    </row>
    <row r="916" spans="13:14">
      <c r="M916" s="4"/>
      <c r="N916" s="4"/>
    </row>
    <row r="917" spans="13:14">
      <c r="M917" s="4"/>
      <c r="N917" s="4"/>
    </row>
    <row r="918" spans="13:14">
      <c r="M918" s="4"/>
      <c r="N918" s="4"/>
    </row>
    <row r="919" spans="13:14">
      <c r="M919" s="4"/>
      <c r="N919" s="4"/>
    </row>
    <row r="920" spans="13:14">
      <c r="M920" s="4"/>
      <c r="N920" s="4"/>
    </row>
    <row r="921" spans="13:14">
      <c r="M921" s="4"/>
      <c r="N921" s="4"/>
    </row>
    <row r="922" spans="13:14">
      <c r="M922" s="4"/>
      <c r="N922" s="4"/>
    </row>
    <row r="923" spans="13:14">
      <c r="M923" s="4"/>
      <c r="N923" s="4"/>
    </row>
    <row r="924" spans="13:14">
      <c r="M924" s="4"/>
      <c r="N924" s="4"/>
    </row>
    <row r="925" spans="13:14">
      <c r="M925" s="4"/>
      <c r="N925" s="4"/>
    </row>
    <row r="926" spans="13:14">
      <c r="M926" s="4"/>
      <c r="N926" s="4"/>
    </row>
    <row r="927" spans="13:14">
      <c r="M927" s="4"/>
      <c r="N927" s="4"/>
    </row>
    <row r="928" spans="13:14">
      <c r="M928" s="4"/>
      <c r="N928" s="4"/>
    </row>
    <row r="929" spans="13:14">
      <c r="M929" s="4"/>
      <c r="N929" s="4"/>
    </row>
    <row r="930" spans="13:14">
      <c r="M930" s="4"/>
      <c r="N930" s="4"/>
    </row>
    <row r="931" spans="13:14">
      <c r="M931" s="4"/>
      <c r="N931" s="4"/>
    </row>
    <row r="932" spans="13:14">
      <c r="M932" s="4"/>
      <c r="N932" s="4"/>
    </row>
    <row r="933" spans="13:14">
      <c r="M933" s="4"/>
      <c r="N933" s="4"/>
    </row>
    <row r="934" spans="13:14">
      <c r="M934" s="4"/>
      <c r="N934" s="4"/>
    </row>
    <row r="935" spans="13:14">
      <c r="M935" s="4"/>
      <c r="N935" s="4"/>
    </row>
    <row r="936" spans="13:14">
      <c r="M936" s="4"/>
      <c r="N936" s="4"/>
    </row>
    <row r="937" spans="13:14">
      <c r="M937" s="4"/>
      <c r="N937" s="4"/>
    </row>
    <row r="938" spans="13:14">
      <c r="M938" s="4"/>
      <c r="N938" s="4"/>
    </row>
    <row r="939" spans="13:14">
      <c r="M939" s="4"/>
      <c r="N939" s="4"/>
    </row>
    <row r="940" spans="13:14">
      <c r="M940" s="4"/>
      <c r="N940" s="4"/>
    </row>
    <row r="941" spans="13:14">
      <c r="M941" s="4"/>
      <c r="N941" s="4"/>
    </row>
    <row r="942" spans="13:14">
      <c r="M942" s="4"/>
      <c r="N942" s="4"/>
    </row>
    <row r="943" spans="13:14">
      <c r="M943" s="4"/>
      <c r="N943" s="4"/>
    </row>
    <row r="944" spans="13:14">
      <c r="M944" s="4"/>
      <c r="N944" s="4"/>
    </row>
    <row r="945" spans="13:14">
      <c r="M945" s="4"/>
      <c r="N945" s="4"/>
    </row>
    <row r="946" spans="13:14">
      <c r="M946" s="4"/>
      <c r="N946" s="4"/>
    </row>
    <row r="947" spans="13:14">
      <c r="M947" s="4"/>
      <c r="N947" s="4"/>
    </row>
    <row r="948" spans="13:14">
      <c r="M948" s="4"/>
      <c r="N948" s="4"/>
    </row>
    <row r="949" spans="13:14">
      <c r="M949" s="4"/>
      <c r="N949" s="4"/>
    </row>
    <row r="950" spans="13:14">
      <c r="M950" s="4"/>
      <c r="N950" s="4"/>
    </row>
    <row r="951" spans="13:14">
      <c r="M951" s="4"/>
      <c r="N951" s="4"/>
    </row>
    <row r="952" spans="13:14">
      <c r="M952" s="4"/>
      <c r="N952" s="4"/>
    </row>
    <row r="953" spans="13:14">
      <c r="M953" s="4"/>
      <c r="N953" s="4"/>
    </row>
    <row r="954" spans="13:14">
      <c r="M954" s="4"/>
      <c r="N954" s="4"/>
    </row>
    <row r="955" spans="13:14">
      <c r="M955" s="4"/>
      <c r="N955" s="4"/>
    </row>
    <row r="956" spans="13:14">
      <c r="M956" s="4"/>
      <c r="N956" s="4"/>
    </row>
    <row r="957" spans="13:14">
      <c r="M957" s="4"/>
      <c r="N957" s="4"/>
    </row>
    <row r="958" spans="13:14">
      <c r="M958" s="4"/>
      <c r="N958" s="4"/>
    </row>
    <row r="959" spans="13:14">
      <c r="M959" s="4"/>
      <c r="N959" s="4"/>
    </row>
    <row r="960" spans="13:14">
      <c r="M960" s="4"/>
      <c r="N960" s="4"/>
    </row>
    <row r="961" spans="13:14">
      <c r="M961" s="4"/>
      <c r="N961" s="4"/>
    </row>
    <row r="962" spans="13:14">
      <c r="M962" s="4"/>
      <c r="N962" s="4"/>
    </row>
    <row r="963" spans="13:14">
      <c r="M963" s="4"/>
      <c r="N963" s="4"/>
    </row>
    <row r="964" spans="13:14">
      <c r="M964" s="4"/>
      <c r="N964" s="4"/>
    </row>
    <row r="965" spans="13:14">
      <c r="M965" s="4"/>
      <c r="N965" s="4"/>
    </row>
    <row r="966" spans="13:14">
      <c r="M966" s="4"/>
      <c r="N966" s="4"/>
    </row>
    <row r="967" spans="13:14">
      <c r="M967" s="4"/>
      <c r="N967" s="4"/>
    </row>
    <row r="968" spans="13:14">
      <c r="M968" s="4"/>
      <c r="N968" s="4"/>
    </row>
    <row r="969" spans="13:14">
      <c r="M969" s="4"/>
      <c r="N969" s="4"/>
    </row>
    <row r="970" spans="13:14">
      <c r="M970" s="4"/>
      <c r="N970" s="4"/>
    </row>
    <row r="971" spans="13:14">
      <c r="M971" s="4"/>
      <c r="N971" s="4"/>
    </row>
    <row r="972" spans="13:14">
      <c r="M972" s="4"/>
      <c r="N972" s="4"/>
    </row>
    <row r="973" spans="13:14">
      <c r="M973" s="4"/>
      <c r="N973" s="4"/>
    </row>
    <row r="974" spans="13:14">
      <c r="M974" s="4"/>
      <c r="N974" s="4"/>
    </row>
    <row r="975" spans="13:14">
      <c r="M975" s="4"/>
      <c r="N975" s="4"/>
    </row>
    <row r="976" spans="13:14">
      <c r="M976" s="4"/>
      <c r="N976" s="4"/>
    </row>
    <row r="977" spans="13:14">
      <c r="M977" s="4"/>
      <c r="N977" s="4"/>
    </row>
    <row r="978" spans="13:14">
      <c r="M978" s="4"/>
      <c r="N978" s="4"/>
    </row>
    <row r="979" spans="13:14">
      <c r="M979" s="4"/>
      <c r="N979" s="4"/>
    </row>
    <row r="980" spans="13:14">
      <c r="M980" s="4"/>
      <c r="N980" s="4"/>
    </row>
    <row r="981" spans="13:14">
      <c r="M981" s="4"/>
      <c r="N981" s="4"/>
    </row>
    <row r="982" spans="13:14">
      <c r="M982" s="4"/>
      <c r="N982" s="4"/>
    </row>
    <row r="983" spans="13:14">
      <c r="M983" s="4"/>
      <c r="N983" s="4"/>
    </row>
    <row r="984" spans="13:14">
      <c r="M984" s="4"/>
      <c r="N984" s="4"/>
    </row>
    <row r="985" spans="13:14">
      <c r="M985" s="4"/>
      <c r="N985" s="4"/>
    </row>
    <row r="986" spans="13:14">
      <c r="M986" s="4"/>
      <c r="N986" s="4"/>
    </row>
    <row r="987" spans="13:14">
      <c r="M987" s="4"/>
      <c r="N987" s="4"/>
    </row>
    <row r="988" spans="13:14">
      <c r="M988" s="4"/>
      <c r="N988" s="4"/>
    </row>
    <row r="989" spans="13:14">
      <c r="M989" s="4"/>
      <c r="N989" s="4"/>
    </row>
    <row r="990" spans="13:14">
      <c r="M990" s="4"/>
      <c r="N990" s="4"/>
    </row>
    <row r="991" spans="13:14">
      <c r="M991" s="4"/>
      <c r="N991" s="4"/>
    </row>
    <row r="992" spans="13:14">
      <c r="M992" s="4"/>
      <c r="N992" s="4"/>
    </row>
    <row r="993" spans="13:14">
      <c r="M993" s="4"/>
      <c r="N993" s="4"/>
    </row>
    <row r="994" spans="13:14">
      <c r="M994" s="4"/>
      <c r="N994" s="4"/>
    </row>
    <row r="995" spans="13:14">
      <c r="M995" s="4"/>
      <c r="N995" s="4"/>
    </row>
    <row r="996" spans="13:14">
      <c r="M996" s="4"/>
      <c r="N996" s="4"/>
    </row>
    <row r="997" spans="13:14">
      <c r="M997" s="4"/>
      <c r="N997" s="4"/>
    </row>
    <row r="998" spans="13:14">
      <c r="M998" s="4"/>
      <c r="N998" s="4"/>
    </row>
    <row r="999" spans="13:14">
      <c r="M999" s="4"/>
      <c r="N999" s="4"/>
    </row>
    <row r="1000" spans="13:14">
      <c r="M1000" s="4"/>
      <c r="N1000" s="4"/>
    </row>
    <row r="1001" spans="13:14">
      <c r="M1001" s="4"/>
      <c r="N1001" s="4"/>
    </row>
    <row r="1002" spans="13:14">
      <c r="M1002" s="4"/>
      <c r="N1002" s="4"/>
    </row>
    <row r="1003" spans="13:14">
      <c r="M1003" s="4"/>
      <c r="N1003" s="4"/>
    </row>
    <row r="1004" spans="13:14">
      <c r="M1004" s="4"/>
      <c r="N1004" s="4"/>
    </row>
    <row r="1005" spans="13:14">
      <c r="M1005" s="4"/>
      <c r="N1005" s="4"/>
    </row>
    <row r="1006" spans="13:14">
      <c r="M1006" s="4"/>
      <c r="N1006" s="4"/>
    </row>
    <row r="1007" spans="13:14">
      <c r="M1007" s="4"/>
      <c r="N1007" s="4"/>
    </row>
    <row r="1008" spans="13:14">
      <c r="M1008" s="4"/>
      <c r="N1008" s="4"/>
    </row>
    <row r="1009" spans="13:14">
      <c r="M1009" s="4"/>
      <c r="N1009" s="4"/>
    </row>
    <row r="1010" spans="13:14">
      <c r="M1010" s="4"/>
      <c r="N1010" s="4"/>
    </row>
    <row r="1011" spans="13:14">
      <c r="M1011" s="4"/>
      <c r="N1011" s="4"/>
    </row>
    <row r="1012" spans="13:14">
      <c r="M1012" s="4"/>
      <c r="N1012" s="4"/>
    </row>
    <row r="1013" spans="13:14">
      <c r="M1013" s="4"/>
      <c r="N1013" s="4"/>
    </row>
    <row r="1014" spans="13:14">
      <c r="M1014" s="4"/>
      <c r="N1014" s="4"/>
    </row>
    <row r="1015" spans="13:14">
      <c r="M1015" s="4"/>
      <c r="N1015" s="4"/>
    </row>
    <row r="1016" spans="13:14">
      <c r="M1016" s="4"/>
      <c r="N1016" s="4"/>
    </row>
    <row r="1017" spans="13:14">
      <c r="M1017" s="4"/>
      <c r="N1017" s="4"/>
    </row>
    <row r="1018" spans="13:14">
      <c r="M1018" s="4"/>
      <c r="N1018" s="4"/>
    </row>
    <row r="1019" spans="13:14">
      <c r="M1019" s="4"/>
      <c r="N1019" s="4"/>
    </row>
    <row r="1020" spans="13:14">
      <c r="M1020" s="4"/>
      <c r="N1020" s="4"/>
    </row>
    <row r="1021" spans="13:14">
      <c r="M1021" s="4"/>
      <c r="N1021" s="4"/>
    </row>
    <row r="1022" spans="13:14">
      <c r="M1022" s="4"/>
      <c r="N1022" s="4"/>
    </row>
    <row r="1023" spans="13:14">
      <c r="M1023" s="4"/>
      <c r="N1023" s="4"/>
    </row>
    <row r="1024" spans="13:14">
      <c r="M1024" s="4"/>
      <c r="N1024" s="4"/>
    </row>
    <row r="1025" spans="13:14">
      <c r="M1025" s="4"/>
      <c r="N1025" s="4"/>
    </row>
    <row r="1026" spans="13:14">
      <c r="M1026" s="4"/>
      <c r="N1026" s="4"/>
    </row>
    <row r="1027" spans="13:14">
      <c r="M1027" s="4"/>
      <c r="N1027" s="4"/>
    </row>
    <row r="1028" spans="13:14">
      <c r="M1028" s="4"/>
      <c r="N1028" s="4"/>
    </row>
    <row r="1029" spans="13:14">
      <c r="M1029" s="4"/>
      <c r="N1029" s="4"/>
    </row>
    <row r="1030" spans="13:14">
      <c r="M1030" s="4"/>
      <c r="N1030" s="4"/>
    </row>
    <row r="1031" spans="13:14">
      <c r="M1031" s="4"/>
      <c r="N1031" s="4"/>
    </row>
    <row r="1032" spans="13:14">
      <c r="M1032" s="4"/>
      <c r="N1032" s="4"/>
    </row>
    <row r="1033" spans="13:14">
      <c r="M1033" s="4"/>
      <c r="N1033" s="4"/>
    </row>
    <row r="1034" spans="13:14">
      <c r="M1034" s="4"/>
      <c r="N1034" s="4"/>
    </row>
    <row r="1035" spans="13:14">
      <c r="M1035" s="4"/>
      <c r="N1035" s="4"/>
    </row>
    <row r="1036" spans="13:14">
      <c r="M1036" s="4"/>
      <c r="N1036" s="4"/>
    </row>
    <row r="1037" spans="13:14">
      <c r="M1037" s="4"/>
      <c r="N1037" s="4"/>
    </row>
    <row r="1038" spans="13:14">
      <c r="M1038" s="4"/>
      <c r="N1038" s="4"/>
    </row>
    <row r="1039" spans="13:14">
      <c r="M1039" s="4"/>
      <c r="N1039" s="4"/>
    </row>
    <row r="1040" spans="13:14">
      <c r="M1040" s="4"/>
      <c r="N1040" s="4"/>
    </row>
    <row r="1041" spans="13:14">
      <c r="M1041" s="4"/>
      <c r="N1041" s="4"/>
    </row>
    <row r="1042" spans="13:14">
      <c r="M1042" s="4"/>
      <c r="N1042" s="4"/>
    </row>
    <row r="1043" spans="13:14">
      <c r="M1043" s="4"/>
      <c r="N1043" s="4"/>
    </row>
    <row r="1044" spans="13:14">
      <c r="M1044" s="4"/>
      <c r="N1044" s="4"/>
    </row>
    <row r="1045" spans="13:14">
      <c r="M1045" s="4"/>
      <c r="N1045" s="4"/>
    </row>
    <row r="1046" spans="13:14">
      <c r="M1046" s="4"/>
      <c r="N1046" s="4"/>
    </row>
    <row r="1047" spans="13:14">
      <c r="M1047" s="4"/>
      <c r="N1047" s="4"/>
    </row>
    <row r="1048" spans="13:14">
      <c r="M1048" s="4"/>
      <c r="N1048" s="4"/>
    </row>
    <row r="1049" spans="13:14">
      <c r="M1049" s="4"/>
      <c r="N1049" s="4"/>
    </row>
    <row r="1050" spans="13:14">
      <c r="M1050" s="4"/>
      <c r="N1050" s="4"/>
    </row>
    <row r="1051" spans="13:14">
      <c r="M1051" s="4"/>
      <c r="N1051" s="4"/>
    </row>
    <row r="1052" spans="13:14">
      <c r="M1052" s="4"/>
      <c r="N1052" s="4"/>
    </row>
    <row r="1053" spans="13:14">
      <c r="M1053" s="4"/>
      <c r="N1053" s="4"/>
    </row>
    <row r="1054" spans="13:14">
      <c r="M1054" s="4"/>
      <c r="N1054" s="4"/>
    </row>
    <row r="1055" spans="13:14">
      <c r="M1055" s="4"/>
      <c r="N1055" s="4"/>
    </row>
    <row r="1056" spans="13:14">
      <c r="M1056" s="4"/>
      <c r="N1056" s="4"/>
    </row>
    <row r="1057" spans="13:14">
      <c r="M1057" s="4"/>
      <c r="N1057" s="4"/>
    </row>
    <row r="1058" spans="13:14">
      <c r="M1058" s="4"/>
      <c r="N1058" s="4"/>
    </row>
    <row r="1059" spans="13:14">
      <c r="M1059" s="4"/>
      <c r="N1059" s="4"/>
    </row>
    <row r="1060" spans="13:14">
      <c r="M1060" s="4"/>
      <c r="N1060" s="4"/>
    </row>
    <row r="1061" spans="13:14">
      <c r="M1061" s="4"/>
      <c r="N1061" s="4"/>
    </row>
    <row r="1062" spans="13:14">
      <c r="M1062" s="4"/>
      <c r="N1062" s="4"/>
    </row>
    <row r="1063" spans="13:14">
      <c r="M1063" s="4"/>
      <c r="N1063" s="4"/>
    </row>
    <row r="1064" spans="13:14">
      <c r="M1064" s="4"/>
      <c r="N1064" s="4"/>
    </row>
    <row r="1065" spans="13:14">
      <c r="M1065" s="4"/>
      <c r="N1065" s="4"/>
    </row>
    <row r="1066" spans="13:14">
      <c r="M1066" s="4"/>
      <c r="N1066" s="4"/>
    </row>
    <row r="1067" spans="13:14">
      <c r="M1067" s="4"/>
      <c r="N1067" s="4"/>
    </row>
    <row r="1068" spans="13:14">
      <c r="M1068" s="4"/>
      <c r="N1068" s="4"/>
    </row>
    <row r="1069" spans="13:14">
      <c r="M1069" s="4"/>
      <c r="N1069" s="4"/>
    </row>
    <row r="1070" spans="13:14">
      <c r="M1070" s="4"/>
      <c r="N1070" s="4"/>
    </row>
    <row r="1071" spans="13:14">
      <c r="M1071" s="4"/>
      <c r="N1071" s="4"/>
    </row>
    <row r="1072" spans="13:14">
      <c r="M1072" s="4"/>
      <c r="N1072" s="4"/>
    </row>
    <row r="1073" spans="13:14">
      <c r="M1073" s="4"/>
      <c r="N1073" s="4"/>
    </row>
    <row r="1074" spans="13:14">
      <c r="M1074" s="4"/>
      <c r="N1074" s="4"/>
    </row>
    <row r="1075" spans="13:14">
      <c r="M1075" s="4"/>
      <c r="N1075" s="4"/>
    </row>
    <row r="1076" spans="13:14">
      <c r="M1076" s="4"/>
      <c r="N1076" s="4"/>
    </row>
    <row r="1077" spans="13:14">
      <c r="M1077" s="4"/>
      <c r="N1077" s="4"/>
    </row>
    <row r="1078" spans="13:14">
      <c r="M1078" s="4"/>
      <c r="N1078" s="4"/>
    </row>
    <row r="1079" spans="13:14">
      <c r="M1079" s="4"/>
      <c r="N1079" s="4"/>
    </row>
    <row r="1080" spans="13:14">
      <c r="M1080" s="4"/>
      <c r="N1080" s="4"/>
    </row>
    <row r="1081" spans="13:14">
      <c r="M1081" s="4"/>
      <c r="N1081" s="4"/>
    </row>
    <row r="1082" spans="13:14">
      <c r="M1082" s="4"/>
      <c r="N1082" s="4"/>
    </row>
    <row r="1083" spans="13:14">
      <c r="M1083" s="4"/>
      <c r="N1083" s="4"/>
    </row>
    <row r="1084" spans="13:14">
      <c r="M1084" s="4"/>
      <c r="N1084" s="4"/>
    </row>
    <row r="1085" spans="13:14">
      <c r="M1085" s="4"/>
      <c r="N1085" s="4"/>
    </row>
    <row r="1086" spans="13:14">
      <c r="M1086" s="4"/>
      <c r="N1086" s="4"/>
    </row>
    <row r="1087" spans="13:14">
      <c r="M1087" s="4"/>
      <c r="N1087" s="4"/>
    </row>
    <row r="1088" spans="13:14">
      <c r="M1088" s="4"/>
      <c r="N1088" s="4"/>
    </row>
    <row r="1089" spans="13:14">
      <c r="M1089" s="4"/>
      <c r="N1089" s="4"/>
    </row>
    <row r="1090" spans="13:14">
      <c r="M1090" s="4"/>
      <c r="N1090" s="4"/>
    </row>
    <row r="1091" spans="13:14">
      <c r="M1091" s="4"/>
      <c r="N1091" s="4"/>
    </row>
    <row r="1092" spans="13:14">
      <c r="M1092" s="4"/>
      <c r="N1092" s="4"/>
    </row>
    <row r="1093" spans="13:14">
      <c r="M1093" s="4"/>
      <c r="N1093" s="4"/>
    </row>
    <row r="1094" spans="13:14">
      <c r="M1094" s="4"/>
      <c r="N1094" s="4"/>
    </row>
    <row r="1095" spans="13:14">
      <c r="M1095" s="4"/>
      <c r="N1095" s="4"/>
    </row>
    <row r="1096" spans="13:14">
      <c r="M1096" s="4"/>
      <c r="N1096" s="4"/>
    </row>
    <row r="1097" spans="13:14">
      <c r="M1097" s="4"/>
      <c r="N1097" s="4"/>
    </row>
    <row r="1098" spans="13:14">
      <c r="M1098" s="4"/>
      <c r="N1098" s="4"/>
    </row>
    <row r="1099" spans="13:14">
      <c r="M1099" s="4"/>
      <c r="N1099" s="4"/>
    </row>
    <row r="1100" spans="13:14">
      <c r="M1100" s="4"/>
      <c r="N1100" s="4"/>
    </row>
    <row r="1101" spans="13:14">
      <c r="M1101" s="4"/>
      <c r="N1101" s="4"/>
    </row>
    <row r="1102" spans="13:14">
      <c r="M1102" s="4"/>
      <c r="N1102" s="4"/>
    </row>
    <row r="1103" spans="13:14">
      <c r="M1103" s="4"/>
      <c r="N1103" s="4"/>
    </row>
    <row r="1104" spans="13:14">
      <c r="M1104" s="4"/>
      <c r="N1104" s="4"/>
    </row>
    <row r="1105" spans="13:14">
      <c r="M1105" s="4"/>
      <c r="N1105" s="4"/>
    </row>
    <row r="1106" spans="13:14">
      <c r="M1106" s="4"/>
      <c r="N1106" s="4"/>
    </row>
    <row r="1107" spans="13:14">
      <c r="M1107" s="4"/>
      <c r="N1107" s="4"/>
    </row>
    <row r="1108" spans="13:14">
      <c r="M1108" s="4"/>
      <c r="N1108" s="4"/>
    </row>
    <row r="1109" spans="13:14">
      <c r="M1109" s="4"/>
      <c r="N1109" s="4"/>
    </row>
    <row r="1110" spans="13:14">
      <c r="M1110" s="4"/>
      <c r="N1110" s="4"/>
    </row>
    <row r="1111" spans="13:14">
      <c r="M1111" s="4"/>
      <c r="N1111" s="4"/>
    </row>
    <row r="1112" spans="13:14">
      <c r="M1112" s="4"/>
      <c r="N1112" s="4"/>
    </row>
    <row r="1113" spans="13:14">
      <c r="M1113" s="4"/>
      <c r="N1113" s="4"/>
    </row>
    <row r="1114" spans="13:14">
      <c r="M1114" s="4"/>
      <c r="N1114" s="4"/>
    </row>
    <row r="1115" spans="13:14">
      <c r="M1115" s="4"/>
      <c r="N1115" s="4"/>
    </row>
    <row r="1116" spans="13:14">
      <c r="M1116" s="4"/>
      <c r="N1116" s="4"/>
    </row>
    <row r="1117" spans="13:14">
      <c r="M1117" s="4"/>
      <c r="N1117" s="4"/>
    </row>
    <row r="1118" spans="13:14">
      <c r="M1118" s="4"/>
      <c r="N1118" s="4"/>
    </row>
    <row r="1119" spans="13:14">
      <c r="M1119" s="4"/>
      <c r="N1119" s="4"/>
    </row>
    <row r="1120" spans="13:14">
      <c r="M1120" s="4"/>
      <c r="N1120" s="4"/>
    </row>
    <row r="1121" spans="13:14">
      <c r="M1121" s="4"/>
      <c r="N1121" s="4"/>
    </row>
    <row r="1122" spans="13:14">
      <c r="M1122" s="4"/>
      <c r="N1122" s="4"/>
    </row>
    <row r="1123" spans="13:14">
      <c r="M1123" s="4"/>
      <c r="N1123" s="4"/>
    </row>
    <row r="1124" spans="13:14">
      <c r="M1124" s="4"/>
      <c r="N1124" s="4"/>
    </row>
    <row r="1125" spans="13:14">
      <c r="M1125" s="4"/>
      <c r="N1125" s="4"/>
    </row>
    <row r="1126" spans="13:14">
      <c r="M1126" s="4"/>
      <c r="N1126" s="4"/>
    </row>
    <row r="1127" spans="13:14">
      <c r="M1127" s="4"/>
      <c r="N1127" s="4"/>
    </row>
    <row r="1128" spans="13:14">
      <c r="M1128" s="4"/>
      <c r="N1128" s="4"/>
    </row>
    <row r="1129" spans="13:14">
      <c r="M1129" s="4"/>
      <c r="N1129" s="4"/>
    </row>
    <row r="1130" spans="13:14">
      <c r="M1130" s="4"/>
      <c r="N1130" s="4"/>
    </row>
    <row r="1131" spans="13:14">
      <c r="M1131" s="4"/>
      <c r="N1131" s="4"/>
    </row>
    <row r="1132" spans="13:14">
      <c r="M1132" s="4"/>
      <c r="N1132" s="4"/>
    </row>
    <row r="1133" spans="13:14">
      <c r="M1133" s="4"/>
      <c r="N1133" s="4"/>
    </row>
    <row r="1134" spans="13:14">
      <c r="M1134" s="4"/>
      <c r="N1134" s="4"/>
    </row>
    <row r="1135" spans="13:14">
      <c r="M1135" s="4"/>
      <c r="N1135" s="4"/>
    </row>
    <row r="1136" spans="13:14">
      <c r="M1136" s="4"/>
      <c r="N1136" s="4"/>
    </row>
    <row r="1137" spans="13:14">
      <c r="M1137" s="4"/>
      <c r="N1137" s="4"/>
    </row>
    <row r="1138" spans="13:14">
      <c r="M1138" s="4"/>
      <c r="N1138" s="4"/>
    </row>
    <row r="1139" spans="13:14">
      <c r="M1139" s="4"/>
      <c r="N1139" s="4"/>
    </row>
    <row r="1140" spans="13:14">
      <c r="M1140" s="4"/>
      <c r="N1140" s="4"/>
    </row>
    <row r="1141" spans="13:14">
      <c r="M1141" s="4"/>
      <c r="N1141" s="4"/>
    </row>
    <row r="1142" spans="13:14">
      <c r="M1142" s="4"/>
      <c r="N1142" s="4"/>
    </row>
    <row r="1143" spans="13:14">
      <c r="M1143" s="4"/>
      <c r="N1143" s="4"/>
    </row>
    <row r="1144" spans="13:14">
      <c r="M1144" s="4"/>
      <c r="N1144" s="4"/>
    </row>
    <row r="1145" spans="13:14">
      <c r="M1145" s="4"/>
      <c r="N1145" s="4"/>
    </row>
    <row r="1146" spans="13:14">
      <c r="M1146" s="4"/>
      <c r="N1146" s="4"/>
    </row>
    <row r="1147" spans="13:14">
      <c r="M1147" s="4"/>
      <c r="N1147" s="4"/>
    </row>
    <row r="1148" spans="13:14">
      <c r="M1148" s="4"/>
      <c r="N1148" s="4"/>
    </row>
    <row r="1149" spans="13:14">
      <c r="M1149" s="4"/>
      <c r="N1149" s="4"/>
    </row>
    <row r="1150" spans="13:14">
      <c r="M1150" s="4"/>
      <c r="N1150" s="4"/>
    </row>
    <row r="1151" spans="13:14">
      <c r="M1151" s="4"/>
      <c r="N1151" s="4"/>
    </row>
    <row r="1152" spans="13:14">
      <c r="M1152" s="4"/>
      <c r="N1152" s="4"/>
    </row>
    <row r="1153" spans="13:14">
      <c r="M1153" s="4"/>
      <c r="N1153" s="4"/>
    </row>
    <row r="1154" spans="13:14">
      <c r="M1154" s="4"/>
      <c r="N1154" s="4"/>
    </row>
    <row r="1155" spans="13:14">
      <c r="M1155" s="4"/>
      <c r="N1155" s="4"/>
    </row>
    <row r="1156" spans="13:14">
      <c r="M1156" s="4"/>
      <c r="N1156" s="4"/>
    </row>
    <row r="1157" spans="13:14">
      <c r="M1157" s="4"/>
      <c r="N1157" s="4"/>
    </row>
    <row r="1158" spans="13:14">
      <c r="M1158" s="4"/>
      <c r="N1158" s="4"/>
    </row>
    <row r="1159" spans="13:14">
      <c r="M1159" s="4"/>
      <c r="N1159" s="4"/>
    </row>
    <row r="1160" spans="13:14">
      <c r="M1160" s="4"/>
      <c r="N1160" s="4"/>
    </row>
    <row r="1161" spans="13:14">
      <c r="M1161" s="4"/>
      <c r="N1161" s="4"/>
    </row>
    <row r="1162" spans="13:14">
      <c r="M1162" s="4"/>
      <c r="N1162" s="4"/>
    </row>
    <row r="1163" spans="13:14">
      <c r="M1163" s="4"/>
      <c r="N1163" s="4"/>
    </row>
    <row r="1164" spans="13:14">
      <c r="M1164" s="4"/>
      <c r="N1164" s="4"/>
    </row>
    <row r="1165" spans="13:14">
      <c r="M1165" s="4"/>
      <c r="N1165" s="4"/>
    </row>
    <row r="1166" spans="13:14">
      <c r="M1166" s="4"/>
      <c r="N1166" s="4"/>
    </row>
    <row r="1167" spans="13:14">
      <c r="M1167" s="4"/>
      <c r="N1167" s="4"/>
    </row>
    <row r="1168" spans="13:14">
      <c r="M1168" s="4"/>
      <c r="N1168" s="4"/>
    </row>
    <row r="1169" spans="13:14">
      <c r="M1169" s="4"/>
      <c r="N1169" s="4"/>
    </row>
    <row r="1170" spans="13:14">
      <c r="M1170" s="4"/>
      <c r="N1170" s="4"/>
    </row>
    <row r="1171" spans="13:14">
      <c r="M1171" s="4"/>
      <c r="N1171" s="4"/>
    </row>
    <row r="1172" spans="13:14">
      <c r="M1172" s="4"/>
      <c r="N1172" s="4"/>
    </row>
    <row r="1173" spans="13:14">
      <c r="M1173" s="4"/>
      <c r="N1173" s="4"/>
    </row>
    <row r="1174" spans="13:14">
      <c r="M1174" s="4"/>
      <c r="N1174" s="4"/>
    </row>
    <row r="1175" spans="13:14">
      <c r="M1175" s="4"/>
      <c r="N1175" s="4"/>
    </row>
    <row r="1176" spans="13:14">
      <c r="M1176" s="4"/>
      <c r="N1176" s="4"/>
    </row>
    <row r="1177" spans="13:14">
      <c r="M1177" s="4"/>
      <c r="N1177" s="4"/>
    </row>
    <row r="1178" spans="13:14">
      <c r="M1178" s="4"/>
      <c r="N1178" s="4"/>
    </row>
    <row r="1179" spans="13:14">
      <c r="M1179" s="4"/>
      <c r="N1179" s="4"/>
    </row>
    <row r="1180" spans="13:14">
      <c r="M1180" s="4"/>
      <c r="N1180" s="4"/>
    </row>
    <row r="1181" spans="13:14">
      <c r="M1181" s="4"/>
      <c r="N1181" s="4"/>
    </row>
    <row r="1182" spans="13:14">
      <c r="M1182" s="4"/>
      <c r="N1182" s="4"/>
    </row>
    <row r="1183" spans="13:14">
      <c r="M1183" s="4"/>
      <c r="N1183" s="4"/>
    </row>
    <row r="1184" spans="13:14">
      <c r="M1184" s="4"/>
      <c r="N1184" s="4"/>
    </row>
    <row r="1185" spans="13:14">
      <c r="M1185" s="4"/>
      <c r="N1185" s="4"/>
    </row>
    <row r="1186" spans="13:14">
      <c r="M1186" s="4"/>
      <c r="N1186" s="4"/>
    </row>
    <row r="1187" spans="13:14">
      <c r="M1187" s="4"/>
      <c r="N1187" s="4"/>
    </row>
    <row r="1188" spans="13:14">
      <c r="M1188" s="4"/>
      <c r="N1188" s="4"/>
    </row>
    <row r="1189" spans="13:14">
      <c r="M1189" s="4"/>
      <c r="N1189" s="4"/>
    </row>
    <row r="1190" spans="13:14">
      <c r="M1190" s="4"/>
      <c r="N1190" s="4"/>
    </row>
    <row r="1191" spans="13:14">
      <c r="M1191" s="4"/>
      <c r="N1191" s="4"/>
    </row>
    <row r="1192" spans="13:14">
      <c r="M1192" s="4"/>
      <c r="N1192" s="4"/>
    </row>
    <row r="1193" spans="13:14">
      <c r="M1193" s="4"/>
      <c r="N1193" s="4"/>
    </row>
    <row r="1194" spans="13:14">
      <c r="M1194" s="4"/>
      <c r="N1194" s="4"/>
    </row>
    <row r="1195" spans="13:14">
      <c r="M1195" s="4"/>
      <c r="N1195" s="4"/>
    </row>
    <row r="1196" spans="13:14">
      <c r="M1196" s="4"/>
      <c r="N1196" s="4"/>
    </row>
    <row r="1197" spans="13:14">
      <c r="M1197" s="4"/>
      <c r="N1197" s="4"/>
    </row>
    <row r="1198" spans="13:14">
      <c r="M1198" s="4"/>
      <c r="N1198" s="4"/>
    </row>
    <row r="1199" spans="13:14">
      <c r="M1199" s="4"/>
      <c r="N1199" s="4"/>
    </row>
    <row r="1200" spans="13:14">
      <c r="M1200" s="4"/>
      <c r="N1200" s="4"/>
    </row>
    <row r="1201" spans="13:14">
      <c r="M1201" s="4"/>
      <c r="N1201" s="4"/>
    </row>
    <row r="1202" spans="13:14">
      <c r="M1202" s="4"/>
      <c r="N1202" s="4"/>
    </row>
    <row r="1203" spans="13:14">
      <c r="M1203" s="4"/>
      <c r="N1203" s="4"/>
    </row>
    <row r="1204" spans="13:14">
      <c r="M1204" s="4"/>
      <c r="N1204" s="4"/>
    </row>
    <row r="1205" spans="13:14">
      <c r="M1205" s="4"/>
      <c r="N1205" s="4"/>
    </row>
    <row r="1206" spans="13:14">
      <c r="M1206" s="4"/>
      <c r="N1206" s="4"/>
    </row>
    <row r="1207" spans="13:14">
      <c r="M1207" s="4"/>
      <c r="N1207" s="4"/>
    </row>
    <row r="1208" spans="13:14">
      <c r="M1208" s="4"/>
      <c r="N1208" s="4"/>
    </row>
    <row r="1209" spans="13:14">
      <c r="M1209" s="4"/>
      <c r="N1209" s="4"/>
    </row>
    <row r="1210" spans="13:14">
      <c r="M1210" s="4"/>
      <c r="N1210" s="4"/>
    </row>
    <row r="1211" spans="13:14">
      <c r="M1211" s="4"/>
      <c r="N1211" s="4"/>
    </row>
    <row r="1212" spans="13:14">
      <c r="M1212" s="4"/>
      <c r="N1212" s="4"/>
    </row>
    <row r="1213" spans="13:14">
      <c r="M1213" s="4"/>
      <c r="N1213" s="4"/>
    </row>
    <row r="1214" spans="13:14">
      <c r="M1214" s="4"/>
      <c r="N1214" s="4"/>
    </row>
    <row r="1215" spans="13:14">
      <c r="M1215" s="4"/>
      <c r="N1215" s="4"/>
    </row>
    <row r="1216" spans="13:14">
      <c r="M1216" s="4"/>
      <c r="N1216" s="4"/>
    </row>
    <row r="1217" spans="13:14">
      <c r="M1217" s="4"/>
      <c r="N1217" s="4"/>
    </row>
    <row r="1218" spans="13:14">
      <c r="M1218" s="4"/>
      <c r="N1218" s="4"/>
    </row>
    <row r="1219" spans="13:14">
      <c r="M1219" s="4"/>
      <c r="N1219" s="4"/>
    </row>
    <row r="1220" spans="13:14">
      <c r="M1220" s="4"/>
      <c r="N1220" s="4"/>
    </row>
    <row r="1221" spans="13:14">
      <c r="M1221" s="4"/>
      <c r="N1221" s="4"/>
    </row>
    <row r="1222" spans="13:14">
      <c r="M1222" s="4"/>
      <c r="N1222" s="4"/>
    </row>
    <row r="1223" spans="13:14">
      <c r="M1223" s="4"/>
      <c r="N1223" s="4"/>
    </row>
    <row r="1224" spans="13:14">
      <c r="M1224" s="4"/>
      <c r="N1224" s="4"/>
    </row>
    <row r="1225" spans="13:14">
      <c r="M1225" s="4"/>
      <c r="N1225" s="4"/>
    </row>
    <row r="1226" spans="13:14">
      <c r="M1226" s="4"/>
      <c r="N1226" s="4"/>
    </row>
    <row r="1227" spans="13:14">
      <c r="M1227" s="4"/>
      <c r="N1227" s="4"/>
    </row>
    <row r="1228" spans="13:14">
      <c r="M1228" s="4"/>
      <c r="N1228" s="4"/>
    </row>
    <row r="1229" spans="13:14">
      <c r="M1229" s="4"/>
      <c r="N1229" s="4"/>
    </row>
    <row r="1230" spans="13:14">
      <c r="M1230" s="4"/>
      <c r="N1230" s="4"/>
    </row>
    <row r="1231" spans="13:14">
      <c r="M1231" s="4"/>
      <c r="N1231" s="4"/>
    </row>
    <row r="1232" spans="13:14">
      <c r="M1232" s="4"/>
      <c r="N1232" s="4"/>
    </row>
    <row r="1233" spans="13:14">
      <c r="M1233" s="4"/>
      <c r="N1233" s="4"/>
    </row>
    <row r="1234" spans="13:14">
      <c r="M1234" s="4"/>
      <c r="N1234" s="4"/>
    </row>
    <row r="1235" spans="13:14">
      <c r="M1235" s="4"/>
      <c r="N1235" s="4"/>
    </row>
    <row r="1236" spans="13:14">
      <c r="M1236" s="4"/>
      <c r="N1236" s="4"/>
    </row>
    <row r="1237" spans="13:14">
      <c r="M1237" s="4"/>
      <c r="N1237" s="4"/>
    </row>
    <row r="1238" spans="13:14">
      <c r="M1238" s="4"/>
      <c r="N1238" s="4"/>
    </row>
    <row r="1239" spans="13:14">
      <c r="M1239" s="4"/>
      <c r="N1239" s="4"/>
    </row>
    <row r="1240" spans="13:14">
      <c r="M1240" s="4"/>
      <c r="N1240" s="4"/>
    </row>
    <row r="1241" spans="13:14">
      <c r="M1241" s="4"/>
      <c r="N1241" s="4"/>
    </row>
    <row r="1242" spans="13:14">
      <c r="M1242" s="4"/>
      <c r="N1242" s="4"/>
    </row>
    <row r="1243" spans="13:14">
      <c r="M1243" s="4"/>
      <c r="N1243" s="4"/>
    </row>
    <row r="1244" spans="13:14">
      <c r="M1244" s="4"/>
      <c r="N1244" s="4"/>
    </row>
    <row r="1245" spans="13:14">
      <c r="M1245" s="4"/>
      <c r="N1245" s="4"/>
    </row>
    <row r="1246" spans="13:14">
      <c r="M1246" s="4"/>
      <c r="N1246" s="4"/>
    </row>
    <row r="1247" spans="13:14">
      <c r="M1247" s="4"/>
      <c r="N1247" s="4"/>
    </row>
    <row r="1248" spans="13:14">
      <c r="M1248" s="4"/>
      <c r="N1248" s="4"/>
    </row>
    <row r="1249" spans="13:14">
      <c r="M1249" s="4"/>
      <c r="N1249" s="4"/>
    </row>
    <row r="1250" spans="13:14">
      <c r="M1250" s="4"/>
      <c r="N1250" s="4"/>
    </row>
    <row r="1251" spans="13:14">
      <c r="M1251" s="4"/>
      <c r="N1251" s="4"/>
    </row>
    <row r="1252" spans="13:14">
      <c r="M1252" s="4"/>
      <c r="N1252" s="4"/>
    </row>
    <row r="1253" spans="13:14">
      <c r="M1253" s="4"/>
      <c r="N1253" s="4"/>
    </row>
    <row r="1254" spans="13:14">
      <c r="M1254" s="4"/>
      <c r="N1254" s="4"/>
    </row>
    <row r="1255" spans="13:14">
      <c r="M1255" s="4"/>
      <c r="N1255" s="4"/>
    </row>
    <row r="1256" spans="13:14">
      <c r="M1256" s="4"/>
      <c r="N1256" s="4"/>
    </row>
    <row r="1257" spans="13:14">
      <c r="M1257" s="4"/>
      <c r="N1257" s="4"/>
    </row>
    <row r="1258" spans="13:14">
      <c r="M1258" s="4"/>
      <c r="N1258" s="4"/>
    </row>
    <row r="1259" spans="13:14">
      <c r="M1259" s="4"/>
      <c r="N1259" s="4"/>
    </row>
    <row r="1260" spans="13:14">
      <c r="M1260" s="4"/>
      <c r="N1260" s="4"/>
    </row>
    <row r="1261" spans="13:14">
      <c r="M1261" s="4"/>
      <c r="N1261" s="4"/>
    </row>
    <row r="1262" spans="13:14">
      <c r="M1262" s="4"/>
      <c r="N1262" s="4"/>
    </row>
    <row r="1263" spans="13:14">
      <c r="M1263" s="4"/>
      <c r="N1263" s="4"/>
    </row>
    <row r="1264" spans="13:14">
      <c r="M1264" s="4"/>
      <c r="N1264" s="4"/>
    </row>
    <row r="1265" spans="13:14">
      <c r="M1265" s="4"/>
      <c r="N1265" s="4"/>
    </row>
    <row r="1266" spans="13:14">
      <c r="M1266" s="4"/>
      <c r="N1266" s="4"/>
    </row>
    <row r="1267" spans="13:14">
      <c r="M1267" s="4"/>
      <c r="N1267" s="4"/>
    </row>
    <row r="1268" spans="13:14">
      <c r="M1268" s="4"/>
      <c r="N1268" s="4"/>
    </row>
    <row r="1269" spans="13:14">
      <c r="M1269" s="4"/>
      <c r="N1269" s="4"/>
    </row>
    <row r="1270" spans="13:14">
      <c r="M1270" s="4"/>
      <c r="N1270" s="4"/>
    </row>
    <row r="1271" spans="13:14">
      <c r="M1271" s="4"/>
      <c r="N1271" s="4"/>
    </row>
    <row r="1272" spans="13:14">
      <c r="M1272" s="4"/>
      <c r="N1272" s="4"/>
    </row>
    <row r="1273" spans="13:14">
      <c r="M1273" s="4"/>
      <c r="N1273" s="4"/>
    </row>
    <row r="1274" spans="13:14">
      <c r="M1274" s="4"/>
      <c r="N1274" s="4"/>
    </row>
    <row r="1275" spans="13:14">
      <c r="M1275" s="4"/>
      <c r="N1275" s="4"/>
    </row>
    <row r="1276" spans="13:14">
      <c r="M1276" s="4"/>
      <c r="N1276" s="4"/>
    </row>
    <row r="1277" spans="13:14">
      <c r="M1277" s="4"/>
      <c r="N1277" s="4"/>
    </row>
    <row r="1278" spans="13:14">
      <c r="M1278" s="4"/>
      <c r="N1278" s="4"/>
    </row>
    <row r="1279" spans="13:14">
      <c r="M1279" s="4"/>
      <c r="N1279" s="4"/>
    </row>
    <row r="1280" spans="13:14">
      <c r="M1280" s="4"/>
      <c r="N1280" s="4"/>
    </row>
    <row r="1281" spans="13:14">
      <c r="M1281" s="4"/>
      <c r="N1281" s="4"/>
    </row>
    <row r="1282" spans="13:14">
      <c r="M1282" s="4"/>
      <c r="N1282" s="4"/>
    </row>
    <row r="1283" spans="13:14">
      <c r="M1283" s="4"/>
      <c r="N1283" s="4"/>
    </row>
    <row r="1284" spans="13:14">
      <c r="M1284" s="4"/>
      <c r="N1284" s="4"/>
    </row>
    <row r="1285" spans="13:14">
      <c r="M1285" s="4"/>
      <c r="N1285" s="4"/>
    </row>
    <row r="1286" spans="13:14">
      <c r="M1286" s="4"/>
      <c r="N1286" s="4"/>
    </row>
    <row r="1287" spans="13:14">
      <c r="M1287" s="4"/>
      <c r="N1287" s="4"/>
    </row>
    <row r="1288" spans="13:14">
      <c r="M1288" s="4"/>
      <c r="N1288" s="4"/>
    </row>
    <row r="1289" spans="13:14">
      <c r="M1289" s="4"/>
      <c r="N1289" s="4"/>
    </row>
    <row r="1290" spans="13:14">
      <c r="M1290" s="4"/>
      <c r="N1290" s="4"/>
    </row>
    <row r="1291" spans="13:14">
      <c r="M1291" s="4"/>
      <c r="N1291" s="4"/>
    </row>
    <row r="1292" spans="13:14">
      <c r="M1292" s="4"/>
      <c r="N1292" s="4"/>
    </row>
    <row r="1293" spans="13:14">
      <c r="M1293" s="4"/>
      <c r="N1293" s="4"/>
    </row>
    <row r="1294" spans="13:14">
      <c r="M1294" s="4"/>
      <c r="N1294" s="4"/>
    </row>
    <row r="1295" spans="13:14">
      <c r="M1295" s="4"/>
      <c r="N1295" s="4"/>
    </row>
    <row r="1296" spans="13:14">
      <c r="M1296" s="4"/>
      <c r="N1296" s="4"/>
    </row>
    <row r="1297" spans="13:14">
      <c r="M1297" s="4"/>
      <c r="N1297" s="4"/>
    </row>
    <row r="1298" spans="13:14">
      <c r="M1298" s="4"/>
      <c r="N1298" s="4"/>
    </row>
    <row r="1299" spans="13:14">
      <c r="M1299" s="4"/>
      <c r="N1299" s="4"/>
    </row>
    <row r="1300" spans="13:14">
      <c r="M1300" s="4"/>
      <c r="N1300" s="4"/>
    </row>
    <row r="1301" spans="13:14">
      <c r="M1301" s="4"/>
      <c r="N1301" s="4"/>
    </row>
    <row r="1302" spans="13:14">
      <c r="M1302" s="4"/>
      <c r="N1302" s="4"/>
    </row>
    <row r="1303" spans="13:14">
      <c r="M1303" s="4"/>
      <c r="N1303" s="4"/>
    </row>
    <row r="1304" spans="13:14">
      <c r="M1304" s="4"/>
      <c r="N1304" s="4"/>
    </row>
    <row r="1305" spans="13:14">
      <c r="M1305" s="4"/>
      <c r="N1305" s="4"/>
    </row>
    <row r="1306" spans="13:14">
      <c r="M1306" s="4"/>
      <c r="N1306" s="4"/>
    </row>
    <row r="1307" spans="13:14">
      <c r="M1307" s="4"/>
      <c r="N1307" s="4"/>
    </row>
    <row r="1308" spans="13:14">
      <c r="M1308" s="4"/>
      <c r="N1308" s="4"/>
    </row>
    <row r="1309" spans="13:14">
      <c r="M1309" s="4"/>
      <c r="N1309" s="4"/>
    </row>
    <row r="1310" spans="13:14">
      <c r="M1310" s="4"/>
      <c r="N1310" s="4"/>
    </row>
    <row r="1311" spans="13:14">
      <c r="M1311" s="4"/>
      <c r="N1311" s="4"/>
    </row>
    <row r="1312" spans="13:14">
      <c r="M1312" s="4"/>
      <c r="N1312" s="4"/>
    </row>
    <row r="1313" spans="13:14">
      <c r="M1313" s="4"/>
      <c r="N1313" s="4"/>
    </row>
    <row r="1314" spans="13:14">
      <c r="M1314" s="4"/>
      <c r="N1314" s="4"/>
    </row>
    <row r="1315" spans="13:14">
      <c r="M1315" s="4"/>
      <c r="N1315" s="4"/>
    </row>
    <row r="1316" spans="13:14">
      <c r="M1316" s="4"/>
      <c r="N1316" s="4"/>
    </row>
    <row r="1317" spans="13:14">
      <c r="M1317" s="4"/>
      <c r="N1317" s="4"/>
    </row>
    <row r="1318" spans="13:14">
      <c r="M1318" s="4"/>
      <c r="N1318" s="4"/>
    </row>
    <row r="1319" spans="13:14">
      <c r="M1319" s="4"/>
      <c r="N1319" s="4"/>
    </row>
    <row r="1320" spans="13:14">
      <c r="M1320" s="4"/>
      <c r="N1320" s="4"/>
    </row>
    <row r="1321" spans="13:14">
      <c r="M1321" s="4"/>
      <c r="N1321" s="4"/>
    </row>
    <row r="1322" spans="13:14">
      <c r="M1322" s="4"/>
      <c r="N1322" s="4"/>
    </row>
    <row r="1323" spans="13:14">
      <c r="M1323" s="4"/>
      <c r="N1323" s="4"/>
    </row>
    <row r="1324" spans="13:14">
      <c r="M1324" s="4"/>
      <c r="N1324" s="4"/>
    </row>
    <row r="1325" spans="13:14">
      <c r="M1325" s="4"/>
      <c r="N1325" s="4"/>
    </row>
    <row r="1326" spans="13:14">
      <c r="M1326" s="4"/>
      <c r="N1326" s="4"/>
    </row>
    <row r="1327" spans="13:14">
      <c r="M1327" s="4"/>
      <c r="N1327" s="4"/>
    </row>
    <row r="1328" spans="13:14">
      <c r="M1328" s="4"/>
      <c r="N1328" s="4"/>
    </row>
    <row r="1329" spans="13:14">
      <c r="M1329" s="4"/>
      <c r="N1329" s="4"/>
    </row>
    <row r="1330" spans="13:14">
      <c r="M1330" s="4"/>
      <c r="N1330" s="4"/>
    </row>
    <row r="1331" spans="13:14">
      <c r="M1331" s="4"/>
      <c r="N1331" s="4"/>
    </row>
    <row r="1332" spans="13:14">
      <c r="M1332" s="4"/>
      <c r="N1332" s="4"/>
    </row>
    <row r="1333" spans="13:14">
      <c r="M1333" s="4"/>
      <c r="N1333" s="4"/>
    </row>
    <row r="1334" spans="13:14">
      <c r="M1334" s="4"/>
      <c r="N1334" s="4"/>
    </row>
    <row r="1335" spans="13:14">
      <c r="M1335" s="4"/>
      <c r="N1335" s="4"/>
    </row>
    <row r="1336" spans="13:14">
      <c r="M1336" s="4"/>
      <c r="N1336" s="4"/>
    </row>
    <row r="1337" spans="13:14">
      <c r="M1337" s="4"/>
      <c r="N1337" s="4"/>
    </row>
    <row r="1338" spans="13:14">
      <c r="M1338" s="4"/>
      <c r="N1338" s="4"/>
    </row>
    <row r="1339" spans="13:14">
      <c r="M1339" s="4"/>
      <c r="N1339" s="4"/>
    </row>
    <row r="1340" spans="13:14">
      <c r="M1340" s="4"/>
      <c r="N1340" s="4"/>
    </row>
    <row r="1341" spans="13:14">
      <c r="M1341" s="4"/>
      <c r="N1341" s="4"/>
    </row>
    <row r="1342" spans="13:14">
      <c r="M1342" s="4"/>
      <c r="N1342" s="4"/>
    </row>
    <row r="1343" spans="13:14">
      <c r="M1343" s="4"/>
      <c r="N1343" s="4"/>
    </row>
    <row r="1344" spans="13:14">
      <c r="M1344" s="4"/>
      <c r="N1344" s="4"/>
    </row>
    <row r="1345" spans="13:14">
      <c r="M1345" s="4"/>
      <c r="N1345" s="4"/>
    </row>
    <row r="1346" spans="13:14">
      <c r="M1346" s="4"/>
      <c r="N1346" s="4"/>
    </row>
    <row r="1347" spans="13:14">
      <c r="M1347" s="4"/>
      <c r="N1347" s="4"/>
    </row>
    <row r="1348" spans="13:14">
      <c r="M1348" s="4"/>
      <c r="N1348" s="4"/>
    </row>
    <row r="1349" spans="13:14">
      <c r="M1349" s="4"/>
      <c r="N1349" s="4"/>
    </row>
    <row r="1350" spans="13:14">
      <c r="M1350" s="4"/>
      <c r="N1350" s="4"/>
    </row>
    <row r="1351" spans="13:14">
      <c r="M1351" s="4"/>
      <c r="N1351" s="4"/>
    </row>
    <row r="1352" spans="13:14">
      <c r="M1352" s="4"/>
      <c r="N1352" s="4"/>
    </row>
    <row r="1353" spans="13:14">
      <c r="M1353" s="4"/>
      <c r="N1353" s="4"/>
    </row>
    <row r="1354" spans="13:14">
      <c r="M1354" s="4"/>
      <c r="N1354" s="4"/>
    </row>
    <row r="1355" spans="13:14">
      <c r="M1355" s="4"/>
      <c r="N1355" s="4"/>
    </row>
    <row r="1356" spans="13:14">
      <c r="M1356" s="4"/>
      <c r="N1356" s="4"/>
    </row>
    <row r="1357" spans="13:14">
      <c r="M1357" s="4"/>
      <c r="N1357" s="4"/>
    </row>
    <row r="1358" spans="13:14">
      <c r="M1358" s="4"/>
      <c r="N1358" s="4"/>
    </row>
    <row r="1359" spans="13:14">
      <c r="M1359" s="4"/>
      <c r="N1359" s="4"/>
    </row>
    <row r="1360" spans="13:14">
      <c r="M1360" s="4"/>
      <c r="N1360" s="4"/>
    </row>
    <row r="1361" spans="13:14">
      <c r="M1361" s="4"/>
      <c r="N1361" s="4"/>
    </row>
    <row r="1362" spans="13:14">
      <c r="M1362" s="4"/>
      <c r="N1362" s="4"/>
    </row>
    <row r="1363" spans="13:14">
      <c r="M1363" s="4"/>
      <c r="N1363" s="4"/>
    </row>
    <row r="1364" spans="13:14">
      <c r="M1364" s="4"/>
      <c r="N1364" s="4"/>
    </row>
    <row r="1365" spans="13:14">
      <c r="M1365" s="4"/>
      <c r="N1365" s="4"/>
    </row>
    <row r="1366" spans="13:14">
      <c r="M1366" s="4"/>
      <c r="N1366" s="4"/>
    </row>
    <row r="1367" spans="13:14">
      <c r="M1367" s="4"/>
      <c r="N1367" s="4"/>
    </row>
    <row r="1368" spans="13:14">
      <c r="M1368" s="4"/>
      <c r="N1368" s="4"/>
    </row>
    <row r="1369" spans="13:14">
      <c r="M1369" s="4"/>
      <c r="N1369" s="4"/>
    </row>
    <row r="1370" spans="13:14">
      <c r="M1370" s="4"/>
      <c r="N1370" s="4"/>
    </row>
    <row r="1371" spans="13:14">
      <c r="M1371" s="4"/>
      <c r="N1371" s="4"/>
    </row>
    <row r="1372" spans="13:14">
      <c r="M1372" s="4"/>
      <c r="N1372" s="4"/>
    </row>
    <row r="1373" spans="13:14">
      <c r="M1373" s="4"/>
      <c r="N1373" s="4"/>
    </row>
    <row r="1374" spans="13:14">
      <c r="M1374" s="4"/>
      <c r="N1374" s="4"/>
    </row>
    <row r="1375" spans="13:14">
      <c r="M1375" s="4"/>
      <c r="N1375" s="4"/>
    </row>
    <row r="1376" spans="13:14">
      <c r="M1376" s="4"/>
      <c r="N1376" s="4"/>
    </row>
    <row r="1377" spans="13:14">
      <c r="M1377" s="4"/>
      <c r="N1377" s="4"/>
    </row>
    <row r="1378" spans="13:14">
      <c r="M1378" s="4"/>
      <c r="N1378" s="4"/>
    </row>
    <row r="1379" spans="13:14">
      <c r="M1379" s="4"/>
      <c r="N1379" s="4"/>
    </row>
    <row r="1380" spans="13:14">
      <c r="M1380" s="4"/>
      <c r="N1380" s="4"/>
    </row>
    <row r="1381" spans="13:14">
      <c r="M1381" s="4"/>
      <c r="N1381" s="4"/>
    </row>
    <row r="1382" spans="13:14">
      <c r="M1382" s="4"/>
      <c r="N1382" s="4"/>
    </row>
    <row r="1383" spans="13:14">
      <c r="M1383" s="4"/>
      <c r="N1383" s="4"/>
    </row>
    <row r="1384" spans="13:14">
      <c r="M1384" s="4"/>
      <c r="N1384" s="4"/>
    </row>
    <row r="1385" spans="13:14">
      <c r="M1385" s="4"/>
      <c r="N1385" s="4"/>
    </row>
    <row r="1386" spans="13:14">
      <c r="M1386" s="4"/>
      <c r="N1386" s="4"/>
    </row>
    <row r="1387" spans="13:14">
      <c r="M1387" s="4"/>
      <c r="N1387" s="4"/>
    </row>
    <row r="1388" spans="13:14">
      <c r="M1388" s="4"/>
      <c r="N1388" s="4"/>
    </row>
    <row r="1389" spans="13:14">
      <c r="M1389" s="4"/>
      <c r="N1389" s="4"/>
    </row>
    <row r="1390" spans="13:14">
      <c r="M1390" s="4"/>
      <c r="N1390" s="4"/>
    </row>
    <row r="1391" spans="13:14">
      <c r="M1391" s="4"/>
      <c r="N1391" s="4"/>
    </row>
    <row r="1392" spans="13:14">
      <c r="M1392" s="4"/>
      <c r="N1392" s="4"/>
    </row>
    <row r="1393" spans="13:14">
      <c r="M1393" s="4"/>
      <c r="N1393" s="4"/>
    </row>
    <row r="1394" spans="13:14">
      <c r="M1394" s="4"/>
      <c r="N1394" s="4"/>
    </row>
    <row r="1395" spans="13:14">
      <c r="M1395" s="4"/>
      <c r="N1395" s="4"/>
    </row>
    <row r="1396" spans="13:14">
      <c r="M1396" s="4"/>
      <c r="N1396" s="4"/>
    </row>
    <row r="1397" spans="13:14">
      <c r="M1397" s="4"/>
      <c r="N1397" s="4"/>
    </row>
    <row r="1398" spans="13:14">
      <c r="M1398" s="4"/>
      <c r="N1398" s="4"/>
    </row>
    <row r="1399" spans="13:14">
      <c r="M1399" s="4"/>
      <c r="N1399" s="4"/>
    </row>
    <row r="1400" spans="13:14">
      <c r="M1400" s="4"/>
      <c r="N1400" s="4"/>
    </row>
    <row r="1401" spans="13:14">
      <c r="M1401" s="4"/>
      <c r="N1401" s="4"/>
    </row>
    <row r="1402" spans="13:14">
      <c r="M1402" s="4"/>
      <c r="N1402" s="4"/>
    </row>
    <row r="1403" spans="13:14">
      <c r="M1403" s="4"/>
      <c r="N1403" s="4"/>
    </row>
    <row r="1404" spans="13:14">
      <c r="M1404" s="4"/>
      <c r="N1404" s="4"/>
    </row>
    <row r="1405" spans="13:14">
      <c r="M1405" s="4"/>
      <c r="N1405" s="4"/>
    </row>
    <row r="1406" spans="13:14">
      <c r="M1406" s="4"/>
      <c r="N1406" s="4"/>
    </row>
    <row r="1407" spans="13:14">
      <c r="M1407" s="4"/>
      <c r="N1407" s="4"/>
    </row>
    <row r="1408" spans="13:14">
      <c r="M1408" s="4"/>
      <c r="N1408" s="4"/>
    </row>
    <row r="1409" spans="13:14">
      <c r="M1409" s="4"/>
      <c r="N1409" s="4"/>
    </row>
    <row r="1410" spans="13:14">
      <c r="M1410" s="4"/>
      <c r="N1410" s="4"/>
    </row>
    <row r="1411" spans="13:14">
      <c r="M1411" s="4"/>
      <c r="N1411" s="4"/>
    </row>
    <row r="1412" spans="13:14">
      <c r="M1412" s="4"/>
      <c r="N1412" s="4"/>
    </row>
    <row r="1413" spans="13:14">
      <c r="M1413" s="4"/>
      <c r="N1413" s="4"/>
    </row>
    <row r="1414" spans="13:14">
      <c r="M1414" s="4"/>
      <c r="N1414" s="4"/>
    </row>
    <row r="1415" spans="13:14">
      <c r="M1415" s="4"/>
      <c r="N1415" s="4"/>
    </row>
    <row r="1416" spans="13:14">
      <c r="M1416" s="4"/>
      <c r="N1416" s="4"/>
    </row>
    <row r="1417" spans="13:14">
      <c r="M1417" s="4"/>
      <c r="N1417" s="4"/>
    </row>
    <row r="1418" spans="13:14">
      <c r="M1418" s="4"/>
      <c r="N1418" s="4"/>
    </row>
    <row r="1419" spans="13:14">
      <c r="M1419" s="4"/>
      <c r="N1419" s="4"/>
    </row>
    <row r="1420" spans="13:14">
      <c r="M1420" s="4"/>
      <c r="N1420" s="4"/>
    </row>
    <row r="1421" spans="13:14">
      <c r="M1421" s="4"/>
      <c r="N1421" s="4"/>
    </row>
    <row r="1422" spans="13:14">
      <c r="M1422" s="4"/>
      <c r="N1422" s="4"/>
    </row>
    <row r="1423" spans="13:14">
      <c r="M1423" s="4"/>
      <c r="N1423" s="4"/>
    </row>
    <row r="1424" spans="13:14">
      <c r="M1424" s="4"/>
      <c r="N1424" s="4"/>
    </row>
    <row r="1425" spans="13:14">
      <c r="M1425" s="4"/>
      <c r="N1425" s="4"/>
    </row>
    <row r="1426" spans="13:14">
      <c r="M1426" s="4"/>
      <c r="N1426" s="4"/>
    </row>
    <row r="1427" spans="13:14">
      <c r="M1427" s="4"/>
      <c r="N1427" s="4"/>
    </row>
    <row r="1428" spans="13:14">
      <c r="M1428" s="4"/>
      <c r="N1428" s="4"/>
    </row>
    <row r="1429" spans="13:14">
      <c r="M1429" s="4"/>
      <c r="N1429" s="4"/>
    </row>
    <row r="1430" spans="13:14">
      <c r="M1430" s="4"/>
      <c r="N1430" s="4"/>
    </row>
    <row r="1431" spans="13:14">
      <c r="M1431" s="4"/>
      <c r="N1431" s="4"/>
    </row>
    <row r="1432" spans="13:14">
      <c r="M1432" s="4"/>
      <c r="N1432" s="4"/>
    </row>
    <row r="1433" spans="13:14">
      <c r="M1433" s="4"/>
      <c r="N1433" s="4"/>
    </row>
    <row r="1434" spans="13:14">
      <c r="M1434" s="4"/>
      <c r="N1434" s="4"/>
    </row>
    <row r="1435" spans="13:14">
      <c r="M1435" s="4"/>
      <c r="N1435" s="4"/>
    </row>
    <row r="1436" spans="13:14">
      <c r="M1436" s="4"/>
      <c r="N1436" s="4"/>
    </row>
    <row r="1437" spans="13:14">
      <c r="M1437" s="4"/>
      <c r="N1437" s="4"/>
    </row>
    <row r="1438" spans="13:14">
      <c r="M1438" s="4"/>
      <c r="N1438" s="4"/>
    </row>
    <row r="1439" spans="13:14">
      <c r="M1439" s="4"/>
      <c r="N1439" s="4"/>
    </row>
    <row r="1440" spans="13:14">
      <c r="M1440" s="4"/>
      <c r="N1440" s="4"/>
    </row>
    <row r="1441" spans="13:14">
      <c r="M1441" s="4"/>
      <c r="N1441" s="4"/>
    </row>
    <row r="1442" spans="13:14">
      <c r="M1442" s="4"/>
      <c r="N1442" s="4"/>
    </row>
    <row r="1443" spans="13:14">
      <c r="M1443" s="4"/>
      <c r="N1443" s="4"/>
    </row>
    <row r="1444" spans="13:14">
      <c r="M1444" s="4"/>
      <c r="N1444" s="4"/>
    </row>
    <row r="1445" spans="13:14">
      <c r="M1445" s="4"/>
      <c r="N1445" s="4"/>
    </row>
    <row r="1446" spans="13:14">
      <c r="M1446" s="4"/>
      <c r="N1446" s="4"/>
    </row>
    <row r="1447" spans="13:14">
      <c r="M1447" s="4"/>
      <c r="N1447" s="4"/>
    </row>
    <row r="1448" spans="13:14">
      <c r="M1448" s="4"/>
      <c r="N1448" s="4"/>
    </row>
    <row r="1449" spans="13:14">
      <c r="M1449" s="4"/>
      <c r="N1449" s="4"/>
    </row>
    <row r="1450" spans="13:14">
      <c r="M1450" s="4"/>
      <c r="N1450" s="4"/>
    </row>
    <row r="1451" spans="13:14">
      <c r="M1451" s="4"/>
      <c r="N1451" s="4"/>
    </row>
    <row r="1452" spans="13:14">
      <c r="M1452" s="4"/>
      <c r="N1452" s="4"/>
    </row>
    <row r="1453" spans="13:14">
      <c r="M1453" s="4"/>
      <c r="N1453" s="4"/>
    </row>
    <row r="1454" spans="13:14">
      <c r="M1454" s="4"/>
      <c r="N1454" s="4"/>
    </row>
    <row r="1455" spans="13:14">
      <c r="M1455" s="4"/>
      <c r="N1455" s="4"/>
    </row>
    <row r="1456" spans="13:14">
      <c r="M1456" s="4"/>
      <c r="N1456" s="4"/>
    </row>
    <row r="1457" spans="13:14">
      <c r="M1457" s="4"/>
      <c r="N1457" s="4"/>
    </row>
    <row r="1458" spans="13:14">
      <c r="M1458" s="4"/>
      <c r="N1458" s="4"/>
    </row>
    <row r="1459" spans="13:14">
      <c r="M1459" s="4"/>
      <c r="N1459" s="4"/>
    </row>
    <row r="1460" spans="13:14">
      <c r="M1460" s="4"/>
      <c r="N1460" s="4"/>
    </row>
    <row r="1461" spans="13:14">
      <c r="M1461" s="4"/>
      <c r="N1461" s="4"/>
    </row>
    <row r="1462" spans="13:14">
      <c r="M1462" s="4"/>
      <c r="N1462" s="4"/>
    </row>
    <row r="1463" spans="13:14">
      <c r="M1463" s="4"/>
      <c r="N1463" s="4"/>
    </row>
    <row r="1464" spans="13:14">
      <c r="M1464" s="4"/>
      <c r="N1464" s="4"/>
    </row>
    <row r="1465" spans="13:14">
      <c r="M1465" s="4"/>
      <c r="N1465" s="4"/>
    </row>
    <row r="1466" spans="13:14">
      <c r="M1466" s="4"/>
      <c r="N1466" s="4"/>
    </row>
    <row r="1467" spans="13:14">
      <c r="M1467" s="4"/>
      <c r="N1467" s="4"/>
    </row>
    <row r="1468" spans="13:14">
      <c r="M1468" s="4"/>
      <c r="N1468" s="4"/>
    </row>
    <row r="1469" spans="13:14">
      <c r="M1469" s="4"/>
      <c r="N1469" s="4"/>
    </row>
    <row r="1470" spans="13:14">
      <c r="M1470" s="4"/>
      <c r="N1470" s="4"/>
    </row>
    <row r="1471" spans="13:14">
      <c r="M1471" s="4"/>
      <c r="N1471" s="4"/>
    </row>
    <row r="1472" spans="13:14">
      <c r="M1472" s="4"/>
      <c r="N1472" s="4"/>
    </row>
    <row r="1473" spans="13:14">
      <c r="M1473" s="4"/>
      <c r="N1473" s="4"/>
    </row>
    <row r="1474" spans="13:14">
      <c r="M1474" s="4"/>
      <c r="N1474" s="4"/>
    </row>
    <row r="1475" spans="13:14">
      <c r="M1475" s="4"/>
      <c r="N1475" s="4"/>
    </row>
    <row r="1476" spans="13:14">
      <c r="M1476" s="4"/>
      <c r="N1476" s="4"/>
    </row>
    <row r="1477" spans="13:14">
      <c r="M1477" s="4"/>
      <c r="N1477" s="4"/>
    </row>
    <row r="1478" spans="13:14">
      <c r="M1478" s="4"/>
      <c r="N1478" s="4"/>
    </row>
    <row r="1479" spans="13:14">
      <c r="M1479" s="4"/>
      <c r="N1479" s="4"/>
    </row>
    <row r="1480" spans="13:14">
      <c r="M1480" s="4"/>
      <c r="N1480" s="4"/>
    </row>
    <row r="1481" spans="13:14">
      <c r="M1481" s="4"/>
      <c r="N1481" s="4"/>
    </row>
    <row r="1482" spans="13:14">
      <c r="M1482" s="4"/>
      <c r="N1482" s="4"/>
    </row>
    <row r="1483" spans="13:14">
      <c r="M1483" s="4"/>
      <c r="N1483" s="4"/>
    </row>
    <row r="1484" spans="13:14">
      <c r="M1484" s="4"/>
      <c r="N1484" s="4"/>
    </row>
    <row r="1485" spans="13:14">
      <c r="M1485" s="4"/>
      <c r="N1485" s="4"/>
    </row>
    <row r="1486" spans="13:14">
      <c r="M1486" s="4"/>
      <c r="N1486" s="4"/>
    </row>
    <row r="1487" spans="13:14">
      <c r="M1487" s="4"/>
      <c r="N1487" s="4"/>
    </row>
    <row r="1488" spans="13:14">
      <c r="M1488" s="4"/>
      <c r="N1488" s="4"/>
    </row>
    <row r="1489" spans="13:14">
      <c r="M1489" s="4"/>
      <c r="N1489" s="4"/>
    </row>
    <row r="1490" spans="13:14">
      <c r="M1490" s="4"/>
      <c r="N1490" s="4"/>
    </row>
    <row r="1491" spans="13:14">
      <c r="M1491" s="4"/>
      <c r="N1491" s="4"/>
    </row>
    <row r="1492" spans="13:14">
      <c r="M1492" s="4"/>
      <c r="N1492" s="4"/>
    </row>
    <row r="1493" spans="13:14">
      <c r="M1493" s="4"/>
      <c r="N1493" s="4"/>
    </row>
    <row r="1494" spans="13:14">
      <c r="M1494" s="4"/>
      <c r="N1494" s="4"/>
    </row>
    <row r="1495" spans="13:14">
      <c r="M1495" s="4"/>
      <c r="N1495" s="4"/>
    </row>
    <row r="1496" spans="13:14">
      <c r="M1496" s="4"/>
      <c r="N1496" s="4"/>
    </row>
    <row r="1497" spans="13:14">
      <c r="M1497" s="4"/>
      <c r="N1497" s="4"/>
    </row>
    <row r="1498" spans="13:14">
      <c r="M1498" s="4"/>
      <c r="N1498" s="4"/>
    </row>
    <row r="1499" spans="13:14">
      <c r="M1499" s="4"/>
      <c r="N1499" s="4"/>
    </row>
    <row r="1500" spans="13:14">
      <c r="M1500" s="4"/>
      <c r="N1500" s="4"/>
    </row>
    <row r="1501" spans="13:14">
      <c r="M1501" s="4"/>
      <c r="N1501" s="4"/>
    </row>
    <row r="1502" spans="13:14">
      <c r="M1502" s="4"/>
      <c r="N1502" s="4"/>
    </row>
    <row r="1503" spans="13:14">
      <c r="M1503" s="4"/>
      <c r="N1503" s="4"/>
    </row>
    <row r="1504" spans="13:14">
      <c r="M1504" s="4"/>
      <c r="N1504" s="4"/>
    </row>
    <row r="1505" spans="13:14">
      <c r="M1505" s="4"/>
      <c r="N1505" s="4"/>
    </row>
    <row r="1506" spans="13:14">
      <c r="M1506" s="4"/>
      <c r="N1506" s="4"/>
    </row>
    <row r="1507" spans="13:14">
      <c r="M1507" s="4"/>
      <c r="N1507" s="4"/>
    </row>
    <row r="1508" spans="13:14">
      <c r="M1508" s="4"/>
      <c r="N1508" s="4"/>
    </row>
    <row r="1509" spans="13:14">
      <c r="M1509" s="4"/>
      <c r="N1509" s="4"/>
    </row>
    <row r="1510" spans="13:14">
      <c r="M1510" s="4"/>
      <c r="N1510" s="4"/>
    </row>
    <row r="1511" spans="13:14">
      <c r="M1511" s="4"/>
      <c r="N1511" s="4"/>
    </row>
    <row r="1512" spans="13:14">
      <c r="M1512" s="4"/>
      <c r="N1512" s="4"/>
    </row>
    <row r="1513" spans="13:14">
      <c r="M1513" s="4"/>
      <c r="N1513" s="4"/>
    </row>
    <row r="1514" spans="13:14">
      <c r="M1514" s="4"/>
      <c r="N1514" s="4"/>
    </row>
    <row r="1515" spans="13:14">
      <c r="M1515" s="4"/>
      <c r="N1515" s="4"/>
    </row>
    <row r="1516" spans="13:14">
      <c r="M1516" s="4"/>
      <c r="N1516" s="4"/>
    </row>
    <row r="1517" spans="13:14">
      <c r="M1517" s="4"/>
      <c r="N1517" s="4"/>
    </row>
    <row r="1518" spans="13:14">
      <c r="M1518" s="4"/>
      <c r="N1518" s="4"/>
    </row>
    <row r="1519" spans="13:14">
      <c r="M1519" s="4"/>
      <c r="N1519" s="4"/>
    </row>
    <row r="1520" spans="13:14">
      <c r="M1520" s="4"/>
      <c r="N1520" s="4"/>
    </row>
    <row r="1521" spans="13:14">
      <c r="M1521" s="4"/>
      <c r="N1521" s="4"/>
    </row>
    <row r="1522" spans="13:14">
      <c r="M1522" s="4"/>
      <c r="N1522" s="4"/>
    </row>
    <row r="1523" spans="13:14">
      <c r="M1523" s="4"/>
      <c r="N1523" s="4"/>
    </row>
    <row r="1524" spans="13:14">
      <c r="M1524" s="4"/>
      <c r="N1524" s="4"/>
    </row>
    <row r="1525" spans="13:14">
      <c r="M1525" s="4"/>
      <c r="N1525" s="4"/>
    </row>
    <row r="1526" spans="13:14">
      <c r="M1526" s="4"/>
      <c r="N1526" s="4"/>
    </row>
    <row r="1527" spans="13:14">
      <c r="M1527" s="4"/>
      <c r="N1527" s="4"/>
    </row>
    <row r="1528" spans="13:14">
      <c r="M1528" s="4"/>
      <c r="N1528" s="4"/>
    </row>
    <row r="1529" spans="13:14">
      <c r="M1529" s="4"/>
      <c r="N1529" s="4"/>
    </row>
    <row r="1530" spans="13:14">
      <c r="M1530" s="4"/>
      <c r="N1530" s="4"/>
    </row>
    <row r="1531" spans="13:14">
      <c r="M1531" s="4"/>
      <c r="N1531" s="4"/>
    </row>
    <row r="1532" spans="13:14">
      <c r="M1532" s="4"/>
      <c r="N1532" s="4"/>
    </row>
    <row r="1533" spans="13:14">
      <c r="M1533" s="4"/>
      <c r="N1533" s="4"/>
    </row>
    <row r="1534" spans="13:14">
      <c r="M1534" s="4"/>
      <c r="N1534" s="4"/>
    </row>
    <row r="1535" spans="13:14">
      <c r="M1535" s="4"/>
      <c r="N1535" s="4"/>
    </row>
    <row r="1536" spans="13:14">
      <c r="M1536" s="4"/>
      <c r="N1536" s="4"/>
    </row>
    <row r="1537" spans="13:14">
      <c r="M1537" s="4"/>
      <c r="N1537" s="4"/>
    </row>
    <row r="1538" spans="13:14">
      <c r="M1538" s="4"/>
      <c r="N1538" s="4"/>
    </row>
    <row r="1539" spans="13:14">
      <c r="M1539" s="4"/>
      <c r="N1539" s="4"/>
    </row>
    <row r="1540" spans="13:14">
      <c r="M1540" s="4"/>
      <c r="N1540" s="4"/>
    </row>
    <row r="1541" spans="13:14">
      <c r="M1541" s="4"/>
      <c r="N1541" s="4"/>
    </row>
    <row r="1542" spans="13:14">
      <c r="M1542" s="4"/>
      <c r="N1542" s="4"/>
    </row>
    <row r="1543" spans="13:14">
      <c r="M1543" s="4"/>
      <c r="N1543" s="4"/>
    </row>
    <row r="1544" spans="13:14">
      <c r="M1544" s="4"/>
      <c r="N1544" s="4"/>
    </row>
    <row r="1545" spans="13:14">
      <c r="M1545" s="4"/>
      <c r="N1545" s="4"/>
    </row>
    <row r="1546" spans="13:14">
      <c r="M1546" s="4"/>
      <c r="N1546" s="4"/>
    </row>
    <row r="1547" spans="13:14">
      <c r="M1547" s="4"/>
      <c r="N1547" s="4"/>
    </row>
    <row r="1548" spans="13:14">
      <c r="M1548" s="4"/>
      <c r="N1548" s="4"/>
    </row>
    <row r="1549" spans="13:14">
      <c r="M1549" s="4"/>
      <c r="N1549" s="4"/>
    </row>
    <row r="1550" spans="13:14">
      <c r="M1550" s="4"/>
      <c r="N1550" s="4"/>
    </row>
    <row r="1551" spans="13:14">
      <c r="M1551" s="4"/>
      <c r="N1551" s="4"/>
    </row>
    <row r="1552" spans="13:14">
      <c r="M1552" s="4"/>
      <c r="N1552" s="4"/>
    </row>
    <row r="1553" spans="13:14">
      <c r="M1553" s="4"/>
      <c r="N1553" s="4"/>
    </row>
    <row r="1554" spans="13:14">
      <c r="M1554" s="4"/>
      <c r="N1554" s="4"/>
    </row>
    <row r="1555" spans="13:14">
      <c r="M1555" s="4"/>
      <c r="N1555" s="4"/>
    </row>
    <row r="1556" spans="13:14">
      <c r="M1556" s="4"/>
      <c r="N1556" s="4"/>
    </row>
    <row r="1557" spans="13:14">
      <c r="M1557" s="4"/>
      <c r="N1557" s="4"/>
    </row>
    <row r="1558" spans="13:14">
      <c r="M1558" s="4"/>
      <c r="N1558" s="4"/>
    </row>
    <row r="1559" spans="13:14">
      <c r="M1559" s="4"/>
      <c r="N1559" s="4"/>
    </row>
    <row r="1560" spans="13:14">
      <c r="M1560" s="4"/>
      <c r="N1560" s="4"/>
    </row>
    <row r="1561" spans="13:14">
      <c r="M1561" s="4"/>
      <c r="N1561" s="4"/>
    </row>
    <row r="1562" spans="13:14">
      <c r="M1562" s="4"/>
      <c r="N1562" s="4"/>
    </row>
    <row r="1563" spans="13:14">
      <c r="M1563" s="4"/>
      <c r="N1563" s="4"/>
    </row>
    <row r="1564" spans="13:14">
      <c r="M1564" s="4"/>
      <c r="N1564" s="4"/>
    </row>
    <row r="1565" spans="13:14">
      <c r="M1565" s="4"/>
      <c r="N1565" s="4"/>
    </row>
    <row r="1566" spans="13:14">
      <c r="M1566" s="4"/>
      <c r="N1566" s="4"/>
    </row>
    <row r="1567" spans="13:14">
      <c r="M1567" s="4"/>
      <c r="N1567" s="4"/>
    </row>
    <row r="1568" spans="13:14">
      <c r="M1568" s="4"/>
      <c r="N1568" s="4"/>
    </row>
    <row r="1569" spans="13:14">
      <c r="M1569" s="4"/>
      <c r="N1569" s="4"/>
    </row>
    <row r="1570" spans="13:14">
      <c r="M1570" s="4"/>
      <c r="N1570" s="4"/>
    </row>
    <row r="1571" spans="13:14">
      <c r="M1571" s="4"/>
      <c r="N1571" s="4"/>
    </row>
    <row r="1572" spans="13:14">
      <c r="M1572" s="4"/>
      <c r="N1572" s="4"/>
    </row>
    <row r="1573" spans="13:14">
      <c r="M1573" s="4"/>
      <c r="N1573" s="4"/>
    </row>
    <row r="1574" spans="13:14">
      <c r="M1574" s="4"/>
      <c r="N1574" s="4"/>
    </row>
    <row r="1575" spans="13:14">
      <c r="M1575" s="4"/>
      <c r="N1575" s="4"/>
    </row>
    <row r="1576" spans="13:14">
      <c r="M1576" s="4"/>
      <c r="N1576" s="4"/>
    </row>
    <row r="1577" spans="13:14">
      <c r="M1577" s="4"/>
      <c r="N1577" s="4"/>
    </row>
    <row r="1578" spans="13:14">
      <c r="M1578" s="4"/>
      <c r="N1578" s="4"/>
    </row>
    <row r="1579" spans="13:14">
      <c r="M1579" s="4"/>
      <c r="N1579" s="4"/>
    </row>
    <row r="1580" spans="13:14">
      <c r="M1580" s="4"/>
      <c r="N1580" s="4"/>
    </row>
    <row r="1581" spans="13:14">
      <c r="M1581" s="4"/>
      <c r="N1581" s="4"/>
    </row>
    <row r="1582" spans="13:14">
      <c r="M1582" s="4"/>
      <c r="N1582" s="4"/>
    </row>
    <row r="1583" spans="13:14">
      <c r="M1583" s="4"/>
      <c r="N1583" s="4"/>
    </row>
    <row r="1584" spans="13:14">
      <c r="M1584" s="4"/>
      <c r="N1584" s="4"/>
    </row>
    <row r="1585" spans="13:14">
      <c r="M1585" s="4"/>
      <c r="N1585" s="4"/>
    </row>
    <row r="1586" spans="13:14">
      <c r="M1586" s="4"/>
      <c r="N1586" s="4"/>
    </row>
    <row r="1587" spans="13:14">
      <c r="M1587" s="4"/>
      <c r="N1587" s="4"/>
    </row>
    <row r="1588" spans="13:14">
      <c r="M1588" s="4"/>
      <c r="N1588" s="4"/>
    </row>
    <row r="1589" spans="13:14">
      <c r="M1589" s="4"/>
      <c r="N1589" s="4"/>
    </row>
    <row r="1590" spans="13:14">
      <c r="M1590" s="4"/>
      <c r="N1590" s="4"/>
    </row>
    <row r="1591" spans="13:14">
      <c r="M1591" s="4"/>
      <c r="N1591" s="4"/>
    </row>
    <row r="1592" spans="13:14">
      <c r="M1592" s="4"/>
      <c r="N1592" s="4"/>
    </row>
    <row r="1593" spans="13:14">
      <c r="M1593" s="4"/>
      <c r="N1593" s="4"/>
    </row>
    <row r="1594" spans="13:14">
      <c r="M1594" s="4"/>
      <c r="N1594" s="4"/>
    </row>
    <row r="1595" spans="13:14">
      <c r="M1595" s="4"/>
      <c r="N1595" s="4"/>
    </row>
    <row r="1596" spans="13:14">
      <c r="M1596" s="4"/>
      <c r="N1596" s="4"/>
    </row>
    <row r="1597" spans="13:14">
      <c r="M1597" s="4"/>
      <c r="N1597" s="4"/>
    </row>
    <row r="1598" spans="13:14">
      <c r="M1598" s="4"/>
      <c r="N1598" s="4"/>
    </row>
    <row r="1599" spans="13:14">
      <c r="M1599" s="4"/>
      <c r="N1599" s="4"/>
    </row>
    <row r="1600" spans="13:14">
      <c r="M1600" s="4"/>
      <c r="N1600" s="4"/>
    </row>
    <row r="1601" spans="13:14">
      <c r="M1601" s="4"/>
      <c r="N1601" s="4"/>
    </row>
    <row r="1602" spans="13:14">
      <c r="M1602" s="4"/>
      <c r="N1602" s="4"/>
    </row>
    <row r="1603" spans="13:14">
      <c r="M1603" s="4"/>
      <c r="N1603" s="4"/>
    </row>
    <row r="1604" spans="13:14">
      <c r="M1604" s="4"/>
      <c r="N1604" s="4"/>
    </row>
    <row r="1605" spans="13:14">
      <c r="M1605" s="4"/>
      <c r="N1605" s="4"/>
    </row>
    <row r="1606" spans="13:14">
      <c r="M1606" s="4"/>
      <c r="N1606" s="4"/>
    </row>
    <row r="1607" spans="13:14">
      <c r="M1607" s="4"/>
      <c r="N1607" s="4"/>
    </row>
    <row r="1608" spans="13:14">
      <c r="M1608" s="4"/>
      <c r="N1608" s="4"/>
    </row>
    <row r="1609" spans="13:14">
      <c r="M1609" s="4"/>
      <c r="N1609" s="4"/>
    </row>
    <row r="1610" spans="13:14">
      <c r="M1610" s="4"/>
      <c r="N1610" s="4"/>
    </row>
    <row r="1611" spans="13:14">
      <c r="M1611" s="4"/>
      <c r="N1611" s="4"/>
    </row>
    <row r="1612" spans="13:14">
      <c r="M1612" s="4"/>
      <c r="N1612" s="4"/>
    </row>
    <row r="1613" spans="13:14">
      <c r="M1613" s="4"/>
      <c r="N1613" s="4"/>
    </row>
    <row r="1614" spans="13:14">
      <c r="M1614" s="4"/>
      <c r="N1614" s="4"/>
    </row>
    <row r="1615" spans="13:14">
      <c r="M1615" s="4"/>
      <c r="N1615" s="4"/>
    </row>
    <row r="1616" spans="13:14">
      <c r="M1616" s="4"/>
      <c r="N1616" s="4"/>
    </row>
    <row r="1617" spans="13:14">
      <c r="M1617" s="4"/>
      <c r="N1617" s="4"/>
    </row>
    <row r="1618" spans="13:14">
      <c r="M1618" s="4"/>
      <c r="N1618" s="4"/>
    </row>
    <row r="1619" spans="13:14">
      <c r="M1619" s="4"/>
      <c r="N1619" s="4"/>
    </row>
    <row r="1620" spans="13:14">
      <c r="M1620" s="4"/>
      <c r="N1620" s="4"/>
    </row>
    <row r="1621" spans="13:14">
      <c r="M1621" s="4"/>
      <c r="N1621" s="4"/>
    </row>
    <row r="1622" spans="13:14">
      <c r="M1622" s="4"/>
      <c r="N1622" s="4"/>
    </row>
    <row r="1623" spans="13:14">
      <c r="M1623" s="4"/>
      <c r="N1623" s="4"/>
    </row>
    <row r="1624" spans="13:14">
      <c r="M1624" s="4"/>
      <c r="N1624" s="4"/>
    </row>
    <row r="1625" spans="13:14">
      <c r="M1625" s="4"/>
      <c r="N1625" s="4"/>
    </row>
    <row r="1626" spans="13:14">
      <c r="M1626" s="4"/>
      <c r="N1626" s="4"/>
    </row>
    <row r="1627" spans="13:14">
      <c r="M1627" s="4"/>
      <c r="N1627" s="4"/>
    </row>
    <row r="1628" spans="13:14">
      <c r="M1628" s="4"/>
      <c r="N1628" s="4"/>
    </row>
    <row r="1629" spans="13:14">
      <c r="M1629" s="4"/>
      <c r="N1629" s="4"/>
    </row>
    <row r="1630" spans="13:14">
      <c r="M1630" s="4"/>
      <c r="N1630" s="4"/>
    </row>
    <row r="1631" spans="13:14">
      <c r="M1631" s="4"/>
      <c r="N1631" s="4"/>
    </row>
    <row r="1632" spans="13:14">
      <c r="M1632" s="4"/>
      <c r="N1632" s="4"/>
    </row>
    <row r="1633" spans="13:14">
      <c r="M1633" s="4"/>
      <c r="N1633" s="4"/>
    </row>
    <row r="1634" spans="13:14">
      <c r="M1634" s="4"/>
      <c r="N1634" s="4"/>
    </row>
    <row r="1635" spans="13:14">
      <c r="M1635" s="4"/>
      <c r="N1635" s="4"/>
    </row>
    <row r="1636" spans="13:14">
      <c r="M1636" s="4"/>
      <c r="N1636" s="4"/>
    </row>
    <row r="1637" spans="13:14">
      <c r="M1637" s="4"/>
      <c r="N1637" s="4"/>
    </row>
    <row r="1638" spans="13:14">
      <c r="M1638" s="4"/>
      <c r="N1638" s="4"/>
    </row>
    <row r="1639" spans="13:14">
      <c r="M1639" s="4"/>
      <c r="N1639" s="4"/>
    </row>
    <row r="1640" spans="13:14">
      <c r="M1640" s="4"/>
      <c r="N1640" s="4"/>
    </row>
    <row r="1641" spans="13:14">
      <c r="M1641" s="4"/>
      <c r="N1641" s="4"/>
    </row>
    <row r="1642" spans="13:14">
      <c r="M1642" s="4"/>
      <c r="N1642" s="4"/>
    </row>
    <row r="1643" spans="13:14">
      <c r="M1643" s="4"/>
      <c r="N1643" s="4"/>
    </row>
    <row r="1644" spans="13:14">
      <c r="M1644" s="4"/>
      <c r="N1644" s="4"/>
    </row>
    <row r="1645" spans="13:14">
      <c r="M1645" s="4"/>
      <c r="N1645" s="4"/>
    </row>
    <row r="1646" spans="13:14">
      <c r="M1646" s="4"/>
      <c r="N1646" s="4"/>
    </row>
    <row r="1647" spans="13:14">
      <c r="M1647" s="4"/>
      <c r="N1647" s="4"/>
    </row>
    <row r="1648" spans="13:14">
      <c r="M1648" s="4"/>
      <c r="N1648" s="4"/>
    </row>
    <row r="1649" spans="13:14">
      <c r="M1649" s="4"/>
      <c r="N1649" s="4"/>
    </row>
    <row r="1650" spans="13:14">
      <c r="M1650" s="4"/>
      <c r="N1650" s="4"/>
    </row>
    <row r="1651" spans="13:14">
      <c r="M1651" s="4"/>
      <c r="N1651" s="4"/>
    </row>
    <row r="1652" spans="13:14">
      <c r="M1652" s="4"/>
      <c r="N1652" s="4"/>
    </row>
    <row r="1653" spans="13:14">
      <c r="M1653" s="4"/>
      <c r="N1653" s="4"/>
    </row>
    <row r="1654" spans="13:14">
      <c r="M1654" s="4"/>
      <c r="N1654" s="4"/>
    </row>
    <row r="1655" spans="13:14">
      <c r="M1655" s="4"/>
      <c r="N1655" s="4"/>
    </row>
    <row r="1656" spans="13:14">
      <c r="M1656" s="4"/>
      <c r="N1656" s="4"/>
    </row>
    <row r="1657" spans="13:14">
      <c r="M1657" s="4"/>
      <c r="N1657" s="4"/>
    </row>
    <row r="1658" spans="13:14">
      <c r="M1658" s="4"/>
      <c r="N1658" s="4"/>
    </row>
    <row r="1659" spans="13:14">
      <c r="M1659" s="4"/>
      <c r="N1659" s="4"/>
    </row>
    <row r="1660" spans="13:14">
      <c r="M1660" s="4"/>
      <c r="N1660" s="4"/>
    </row>
    <row r="1661" spans="13:14">
      <c r="M1661" s="4"/>
      <c r="N1661" s="4"/>
    </row>
    <row r="1662" spans="13:14">
      <c r="M1662" s="4"/>
      <c r="N1662" s="4"/>
    </row>
    <row r="1663" spans="13:14">
      <c r="M1663" s="4"/>
      <c r="N1663" s="4"/>
    </row>
    <row r="1664" spans="13:14">
      <c r="M1664" s="4"/>
      <c r="N1664" s="4"/>
    </row>
    <row r="1665" spans="13:14">
      <c r="M1665" s="4"/>
      <c r="N1665" s="4"/>
    </row>
    <row r="1666" spans="13:14">
      <c r="M1666" s="4"/>
      <c r="N1666" s="4"/>
    </row>
    <row r="1667" spans="13:14">
      <c r="M1667" s="4"/>
      <c r="N1667" s="4"/>
    </row>
    <row r="1668" spans="13:14">
      <c r="M1668" s="4"/>
      <c r="N1668" s="4"/>
    </row>
    <row r="1669" spans="13:14">
      <c r="M1669" s="4"/>
      <c r="N1669" s="4"/>
    </row>
    <row r="1670" spans="13:14">
      <c r="M1670" s="4"/>
      <c r="N1670" s="4"/>
    </row>
    <row r="1671" spans="13:14">
      <c r="M1671" s="4"/>
      <c r="N1671" s="4"/>
    </row>
    <row r="1672" spans="13:14">
      <c r="M1672" s="4"/>
      <c r="N1672" s="4"/>
    </row>
    <row r="1673" spans="13:14">
      <c r="M1673" s="4"/>
      <c r="N1673" s="4"/>
    </row>
    <row r="1674" spans="13:14">
      <c r="M1674" s="4"/>
      <c r="N1674" s="4"/>
    </row>
    <row r="1675" spans="13:14">
      <c r="M1675" s="4"/>
      <c r="N1675" s="4"/>
    </row>
    <row r="1676" spans="13:14">
      <c r="M1676" s="4"/>
      <c r="N1676" s="4"/>
    </row>
    <row r="1677" spans="13:14">
      <c r="M1677" s="4"/>
      <c r="N1677" s="4"/>
    </row>
    <row r="1678" spans="13:14">
      <c r="M1678" s="4"/>
      <c r="N1678" s="4"/>
    </row>
    <row r="1679" spans="13:14">
      <c r="M1679" s="4"/>
      <c r="N1679" s="4"/>
    </row>
    <row r="1680" spans="13:14">
      <c r="M1680" s="4"/>
      <c r="N1680" s="4"/>
    </row>
    <row r="1681" spans="13:14">
      <c r="M1681" s="4"/>
      <c r="N1681" s="4"/>
    </row>
    <row r="1682" spans="13:14">
      <c r="M1682" s="4"/>
      <c r="N1682" s="4"/>
    </row>
    <row r="1683" spans="13:14">
      <c r="M1683" s="4"/>
      <c r="N1683" s="4"/>
    </row>
    <row r="1684" spans="13:14">
      <c r="M1684" s="4"/>
      <c r="N1684" s="4"/>
    </row>
    <row r="1685" spans="13:14">
      <c r="M1685" s="4"/>
      <c r="N1685" s="4"/>
    </row>
    <row r="1686" spans="13:14">
      <c r="M1686" s="4"/>
      <c r="N1686" s="4"/>
    </row>
    <row r="1687" spans="13:14">
      <c r="M1687" s="4"/>
      <c r="N1687" s="4"/>
    </row>
    <row r="1688" spans="13:14">
      <c r="M1688" s="4"/>
      <c r="N1688" s="4"/>
    </row>
    <row r="1689" spans="13:14">
      <c r="M1689" s="4"/>
      <c r="N1689" s="4"/>
    </row>
    <row r="1690" spans="13:14">
      <c r="M1690" s="4"/>
      <c r="N1690" s="4"/>
    </row>
    <row r="1691" spans="13:14">
      <c r="M1691" s="4"/>
      <c r="N1691" s="4"/>
    </row>
    <row r="1692" spans="13:14">
      <c r="M1692" s="4"/>
      <c r="N1692" s="4"/>
    </row>
    <row r="1693" spans="13:14">
      <c r="M1693" s="4"/>
      <c r="N1693" s="4"/>
    </row>
    <row r="1694" spans="13:14">
      <c r="M1694" s="4"/>
      <c r="N1694" s="4"/>
    </row>
    <row r="1695" spans="13:14">
      <c r="M1695" s="4"/>
      <c r="N1695" s="4"/>
    </row>
    <row r="1696" spans="13:14">
      <c r="M1696" s="4"/>
      <c r="N1696" s="4"/>
    </row>
    <row r="1697" spans="13:14">
      <c r="M1697" s="4"/>
      <c r="N1697" s="4"/>
    </row>
    <row r="1698" spans="13:14">
      <c r="M1698" s="4"/>
      <c r="N1698" s="4"/>
    </row>
    <row r="1699" spans="13:14">
      <c r="M1699" s="4"/>
      <c r="N1699" s="4"/>
    </row>
    <row r="1700" spans="13:14">
      <c r="M1700" s="4"/>
      <c r="N1700" s="4"/>
    </row>
    <row r="1701" spans="13:14">
      <c r="M1701" s="4"/>
      <c r="N1701" s="4"/>
    </row>
    <row r="1702" spans="13:14">
      <c r="M1702" s="4"/>
      <c r="N1702" s="4"/>
    </row>
    <row r="1703" spans="13:14">
      <c r="M1703" s="4"/>
      <c r="N1703" s="4"/>
    </row>
    <row r="1704" spans="13:14">
      <c r="M1704" s="4"/>
      <c r="N1704" s="4"/>
    </row>
    <row r="1705" spans="13:14">
      <c r="M1705" s="4"/>
      <c r="N1705" s="4"/>
    </row>
    <row r="1706" spans="13:14">
      <c r="M1706" s="4"/>
      <c r="N1706" s="4"/>
    </row>
    <row r="1707" spans="13:14">
      <c r="M1707" s="4"/>
      <c r="N1707" s="4"/>
    </row>
    <row r="1708" spans="13:14">
      <c r="M1708" s="4"/>
      <c r="N1708" s="4"/>
    </row>
    <row r="1709" spans="13:14">
      <c r="M1709" s="4"/>
      <c r="N1709" s="4"/>
    </row>
    <row r="1710" spans="13:14">
      <c r="M1710" s="4"/>
      <c r="N1710" s="4"/>
    </row>
    <row r="1711" spans="13:14">
      <c r="M1711" s="4"/>
      <c r="N1711" s="4"/>
    </row>
    <row r="1712" spans="13:14">
      <c r="M1712" s="4"/>
      <c r="N1712" s="4"/>
    </row>
    <row r="1713" spans="13:14">
      <c r="M1713" s="4"/>
      <c r="N1713" s="4"/>
    </row>
    <row r="1714" spans="13:14">
      <c r="M1714" s="4"/>
      <c r="N1714" s="4"/>
    </row>
    <row r="1715" spans="13:14">
      <c r="M1715" s="4"/>
      <c r="N1715" s="4"/>
    </row>
    <row r="1716" spans="13:14">
      <c r="M1716" s="4"/>
      <c r="N1716" s="4"/>
    </row>
    <row r="1717" spans="13:14">
      <c r="M1717" s="4"/>
      <c r="N1717" s="4"/>
    </row>
    <row r="1718" spans="13:14">
      <c r="M1718" s="4"/>
      <c r="N1718" s="4"/>
    </row>
    <row r="1719" spans="13:14">
      <c r="M1719" s="4"/>
      <c r="N1719" s="4"/>
    </row>
    <row r="1720" spans="13:14">
      <c r="M1720" s="4"/>
      <c r="N1720" s="4"/>
    </row>
    <row r="1721" spans="13:14">
      <c r="M1721" s="4"/>
      <c r="N1721" s="4"/>
    </row>
    <row r="1722" spans="13:14">
      <c r="M1722" s="4"/>
      <c r="N1722" s="4"/>
    </row>
    <row r="1723" spans="13:14">
      <c r="M1723" s="4"/>
      <c r="N1723" s="4"/>
    </row>
    <row r="1724" spans="13:14">
      <c r="M1724" s="4"/>
      <c r="N1724" s="4"/>
    </row>
    <row r="1725" spans="13:14">
      <c r="M1725" s="4"/>
      <c r="N1725" s="4"/>
    </row>
    <row r="1726" spans="13:14">
      <c r="M1726" s="4"/>
      <c r="N1726" s="4"/>
    </row>
    <row r="1727" spans="13:14">
      <c r="M1727" s="4"/>
      <c r="N1727" s="4"/>
    </row>
    <row r="1728" spans="13:14">
      <c r="M1728" s="4"/>
      <c r="N1728" s="4"/>
    </row>
    <row r="1729" spans="13:14">
      <c r="M1729" s="4"/>
      <c r="N1729" s="4"/>
    </row>
    <row r="1730" spans="13:14">
      <c r="M1730" s="4"/>
      <c r="N1730" s="4"/>
    </row>
    <row r="1731" spans="13:14">
      <c r="M1731" s="4"/>
      <c r="N1731" s="4"/>
    </row>
    <row r="1732" spans="13:14">
      <c r="M1732" s="4"/>
      <c r="N1732" s="4"/>
    </row>
    <row r="1733" spans="13:14">
      <c r="M1733" s="4"/>
      <c r="N1733" s="4"/>
    </row>
    <row r="1734" spans="13:14">
      <c r="M1734" s="4"/>
      <c r="N1734" s="4"/>
    </row>
    <row r="1735" spans="13:14">
      <c r="M1735" s="4"/>
      <c r="N1735" s="4"/>
    </row>
    <row r="1736" spans="13:14">
      <c r="M1736" s="4"/>
      <c r="N1736" s="4"/>
    </row>
    <row r="1737" spans="13:14">
      <c r="M1737" s="4"/>
      <c r="N1737" s="4"/>
    </row>
    <row r="1738" spans="13:14">
      <c r="M1738" s="4"/>
      <c r="N1738" s="4"/>
    </row>
    <row r="1739" spans="13:14">
      <c r="M1739" s="4"/>
      <c r="N1739" s="4"/>
    </row>
    <row r="1740" spans="13:14">
      <c r="M1740" s="4"/>
      <c r="N1740" s="4"/>
    </row>
    <row r="1741" spans="13:14">
      <c r="M1741" s="4"/>
      <c r="N1741" s="4"/>
    </row>
    <row r="1742" spans="13:14">
      <c r="M1742" s="4"/>
      <c r="N1742" s="4"/>
    </row>
    <row r="1743" spans="13:14">
      <c r="M1743" s="4"/>
      <c r="N1743" s="4"/>
    </row>
    <row r="1744" spans="13:14">
      <c r="M1744" s="4"/>
      <c r="N1744" s="4"/>
    </row>
    <row r="1745" spans="13:14">
      <c r="M1745" s="4"/>
      <c r="N1745" s="4"/>
    </row>
    <row r="1746" spans="13:14">
      <c r="M1746" s="4"/>
      <c r="N1746" s="4"/>
    </row>
    <row r="1747" spans="13:14">
      <c r="M1747" s="4"/>
      <c r="N1747" s="4"/>
    </row>
    <row r="1748" spans="13:14">
      <c r="M1748" s="4"/>
      <c r="N1748" s="4"/>
    </row>
    <row r="1749" spans="13:14">
      <c r="M1749" s="4"/>
      <c r="N1749" s="4"/>
    </row>
    <row r="1750" spans="13:14">
      <c r="M1750" s="4"/>
      <c r="N1750" s="4"/>
    </row>
    <row r="1751" spans="13:14">
      <c r="M1751" s="4"/>
      <c r="N1751" s="4"/>
    </row>
    <row r="1752" spans="13:14">
      <c r="M1752" s="4"/>
      <c r="N1752" s="4"/>
    </row>
    <row r="1753" spans="13:14">
      <c r="M1753" s="4"/>
      <c r="N1753" s="4"/>
    </row>
    <row r="1754" spans="13:14">
      <c r="M1754" s="4"/>
      <c r="N1754" s="4"/>
    </row>
    <row r="1755" spans="13:14">
      <c r="M1755" s="4"/>
      <c r="N1755" s="4"/>
    </row>
    <row r="1756" spans="13:14">
      <c r="M1756" s="4"/>
      <c r="N1756" s="4"/>
    </row>
    <row r="1757" spans="13:14">
      <c r="M1757" s="4"/>
      <c r="N1757" s="4"/>
    </row>
    <row r="1758" spans="13:14">
      <c r="M1758" s="4"/>
      <c r="N1758" s="4"/>
    </row>
    <row r="1759" spans="13:14">
      <c r="M1759" s="4"/>
      <c r="N1759" s="4"/>
    </row>
    <row r="1760" spans="13:14">
      <c r="M1760" s="4"/>
      <c r="N1760" s="4"/>
    </row>
    <row r="1761" spans="13:14">
      <c r="M1761" s="4"/>
      <c r="N1761" s="4"/>
    </row>
    <row r="1762" spans="13:14">
      <c r="M1762" s="4"/>
      <c r="N1762" s="4"/>
    </row>
    <row r="1763" spans="13:14">
      <c r="M1763" s="4"/>
      <c r="N1763" s="4"/>
    </row>
    <row r="1764" spans="13:14">
      <c r="M1764" s="4"/>
      <c r="N1764" s="4"/>
    </row>
    <row r="1765" spans="13:14">
      <c r="M1765" s="4"/>
      <c r="N1765" s="4"/>
    </row>
    <row r="1766" spans="13:14">
      <c r="M1766" s="4"/>
      <c r="N1766" s="4"/>
    </row>
    <row r="1767" spans="13:14">
      <c r="M1767" s="4"/>
      <c r="N1767" s="4"/>
    </row>
    <row r="1768" spans="13:14">
      <c r="M1768" s="4"/>
      <c r="N1768" s="4"/>
    </row>
    <row r="1769" spans="13:14">
      <c r="M1769" s="4"/>
      <c r="N1769" s="4"/>
    </row>
    <row r="1770" spans="13:14">
      <c r="M1770" s="4"/>
      <c r="N1770" s="4"/>
    </row>
    <row r="1771" spans="13:14">
      <c r="M1771" s="4"/>
      <c r="N1771" s="4"/>
    </row>
    <row r="1772" spans="13:14">
      <c r="M1772" s="4"/>
      <c r="N1772" s="4"/>
    </row>
    <row r="1773" spans="13:14">
      <c r="M1773" s="4"/>
      <c r="N1773" s="4"/>
    </row>
    <row r="1774" spans="13:14">
      <c r="M1774" s="4"/>
      <c r="N1774" s="4"/>
    </row>
    <row r="1775" spans="13:14">
      <c r="M1775" s="4"/>
      <c r="N1775" s="4"/>
    </row>
    <row r="1776" spans="13:14">
      <c r="M1776" s="4"/>
      <c r="N1776" s="4"/>
    </row>
    <row r="1777" spans="13:14">
      <c r="M1777" s="4"/>
      <c r="N1777" s="4"/>
    </row>
    <row r="1778" spans="13:14">
      <c r="M1778" s="4"/>
      <c r="N1778" s="4"/>
    </row>
    <row r="1779" spans="13:14">
      <c r="M1779" s="4"/>
      <c r="N1779" s="4"/>
    </row>
    <row r="1780" spans="13:14">
      <c r="M1780" s="4"/>
      <c r="N1780" s="4"/>
    </row>
    <row r="1781" spans="13:14">
      <c r="M1781" s="4"/>
      <c r="N1781" s="4"/>
    </row>
    <row r="1782" spans="13:14">
      <c r="M1782" s="4"/>
      <c r="N1782" s="4"/>
    </row>
    <row r="1783" spans="13:14">
      <c r="M1783" s="4"/>
      <c r="N1783" s="4"/>
    </row>
    <row r="1784" spans="13:14">
      <c r="M1784" s="4"/>
      <c r="N1784" s="4"/>
    </row>
    <row r="1785" spans="13:14">
      <c r="M1785" s="4"/>
      <c r="N1785" s="4"/>
    </row>
    <row r="1786" spans="13:14">
      <c r="M1786" s="4"/>
      <c r="N1786" s="4"/>
    </row>
    <row r="1787" spans="13:14">
      <c r="M1787" s="4"/>
      <c r="N1787" s="4"/>
    </row>
    <row r="1788" spans="13:14">
      <c r="M1788" s="4"/>
      <c r="N1788" s="4"/>
    </row>
    <row r="1789" spans="13:14">
      <c r="M1789" s="4"/>
      <c r="N1789" s="4"/>
    </row>
    <row r="1790" spans="13:14">
      <c r="M1790" s="4"/>
      <c r="N1790" s="4"/>
    </row>
    <row r="1791" spans="13:14">
      <c r="M1791" s="4"/>
      <c r="N1791" s="4"/>
    </row>
    <row r="1792" spans="13:14">
      <c r="M1792" s="4"/>
      <c r="N1792" s="4"/>
    </row>
    <row r="1793" spans="13:14">
      <c r="M1793" s="4"/>
      <c r="N1793" s="4"/>
    </row>
    <row r="1794" spans="13:14">
      <c r="M1794" s="4"/>
      <c r="N1794" s="4"/>
    </row>
    <row r="1795" spans="13:14">
      <c r="M1795" s="4"/>
      <c r="N1795" s="4"/>
    </row>
    <row r="1796" spans="13:14">
      <c r="M1796" s="4"/>
      <c r="N1796" s="4"/>
    </row>
    <row r="1797" spans="13:14">
      <c r="M1797" s="4"/>
      <c r="N1797" s="4"/>
    </row>
    <row r="1798" spans="13:14">
      <c r="M1798" s="4"/>
      <c r="N1798" s="4"/>
    </row>
    <row r="1799" spans="13:14">
      <c r="M1799" s="4"/>
      <c r="N1799" s="4"/>
    </row>
    <row r="1800" spans="13:14">
      <c r="M1800" s="4"/>
      <c r="N1800" s="4"/>
    </row>
    <row r="1801" spans="13:14">
      <c r="M1801" s="4"/>
      <c r="N1801" s="4"/>
    </row>
    <row r="1802" spans="13:14">
      <c r="M1802" s="4"/>
      <c r="N1802" s="4"/>
    </row>
    <row r="1803" spans="13:14">
      <c r="M1803" s="4"/>
      <c r="N1803" s="4"/>
    </row>
    <row r="1804" spans="13:14">
      <c r="M1804" s="4"/>
      <c r="N1804" s="4"/>
    </row>
    <row r="1805" spans="13:14">
      <c r="M1805" s="4"/>
      <c r="N1805" s="4"/>
    </row>
    <row r="1806" spans="13:14">
      <c r="M1806" s="4"/>
      <c r="N1806" s="4"/>
    </row>
    <row r="1807" spans="13:14">
      <c r="M1807" s="4"/>
      <c r="N1807" s="4"/>
    </row>
    <row r="1808" spans="13:14">
      <c r="M1808" s="4"/>
      <c r="N1808" s="4"/>
    </row>
    <row r="1809" spans="13:14">
      <c r="M1809" s="4"/>
      <c r="N1809" s="4"/>
    </row>
    <row r="1810" spans="13:14">
      <c r="M1810" s="4"/>
      <c r="N1810" s="4"/>
    </row>
    <row r="1811" spans="13:14">
      <c r="M1811" s="4"/>
      <c r="N1811" s="4"/>
    </row>
    <row r="1812" spans="13:14">
      <c r="M1812" s="4"/>
      <c r="N1812" s="4"/>
    </row>
    <row r="1813" spans="13:14">
      <c r="M1813" s="4"/>
      <c r="N1813" s="4"/>
    </row>
    <row r="1814" spans="13:14">
      <c r="M1814" s="4"/>
      <c r="N1814" s="4"/>
    </row>
    <row r="1815" spans="13:14">
      <c r="M1815" s="4"/>
      <c r="N1815" s="4"/>
    </row>
    <row r="1816" spans="13:14">
      <c r="M1816" s="4"/>
      <c r="N1816" s="4"/>
    </row>
    <row r="1817" spans="13:14">
      <c r="M1817" s="4"/>
      <c r="N1817" s="4"/>
    </row>
    <row r="1818" spans="13:14">
      <c r="M1818" s="4"/>
      <c r="N1818" s="4"/>
    </row>
    <row r="1819" spans="13:14">
      <c r="M1819" s="4"/>
      <c r="N1819" s="4"/>
    </row>
    <row r="1820" spans="13:14">
      <c r="M1820" s="4"/>
      <c r="N1820" s="4"/>
    </row>
    <row r="1821" spans="13:14">
      <c r="M1821" s="4"/>
      <c r="N1821" s="4"/>
    </row>
    <row r="1822" spans="13:14">
      <c r="M1822" s="4"/>
      <c r="N1822" s="4"/>
    </row>
    <row r="1823" spans="13:14">
      <c r="M1823" s="4"/>
      <c r="N1823" s="4"/>
    </row>
    <row r="1824" spans="13:14">
      <c r="M1824" s="4"/>
      <c r="N1824" s="4"/>
    </row>
    <row r="1825" spans="13:14">
      <c r="M1825" s="4"/>
      <c r="N1825" s="4"/>
    </row>
    <row r="1826" spans="13:14">
      <c r="M1826" s="4"/>
      <c r="N1826" s="4"/>
    </row>
    <row r="1827" spans="13:14">
      <c r="M1827" s="4"/>
      <c r="N1827" s="4"/>
    </row>
    <row r="1828" spans="13:14">
      <c r="M1828" s="4"/>
      <c r="N1828" s="4"/>
    </row>
    <row r="1829" spans="13:14">
      <c r="M1829" s="4"/>
      <c r="N1829" s="4"/>
    </row>
    <row r="1830" spans="13:14">
      <c r="M1830" s="4"/>
      <c r="N1830" s="4"/>
    </row>
    <row r="1831" spans="13:14">
      <c r="M1831" s="4"/>
      <c r="N1831" s="4"/>
    </row>
    <row r="1832" spans="13:14">
      <c r="M1832" s="4"/>
      <c r="N1832" s="4"/>
    </row>
    <row r="1833" spans="13:14">
      <c r="M1833" s="4"/>
      <c r="N1833" s="4"/>
    </row>
    <row r="1834" spans="13:14">
      <c r="M1834" s="4"/>
      <c r="N1834" s="4"/>
    </row>
    <row r="1835" spans="13:14">
      <c r="M1835" s="4"/>
      <c r="N1835" s="4"/>
    </row>
    <row r="1836" spans="13:14">
      <c r="M1836" s="4"/>
      <c r="N1836" s="4"/>
    </row>
    <row r="1837" spans="13:14">
      <c r="M1837" s="4"/>
      <c r="N1837" s="4"/>
    </row>
    <row r="1838" spans="13:14">
      <c r="M1838" s="4"/>
      <c r="N1838" s="4"/>
    </row>
    <row r="1839" spans="13:14">
      <c r="M1839" s="4"/>
      <c r="N1839" s="4"/>
    </row>
    <row r="1840" spans="13:14">
      <c r="M1840" s="4"/>
      <c r="N1840" s="4"/>
    </row>
    <row r="1841" spans="13:14">
      <c r="M1841" s="4"/>
      <c r="N1841" s="4"/>
    </row>
    <row r="1842" spans="13:14">
      <c r="M1842" s="4"/>
      <c r="N1842" s="4"/>
    </row>
    <row r="1843" spans="13:14">
      <c r="M1843" s="4"/>
      <c r="N1843" s="4"/>
    </row>
    <row r="1844" spans="13:14">
      <c r="M1844" s="4"/>
      <c r="N1844" s="4"/>
    </row>
    <row r="1845" spans="13:14">
      <c r="M1845" s="4"/>
      <c r="N1845" s="4"/>
    </row>
    <row r="1846" spans="13:14">
      <c r="M1846" s="4"/>
      <c r="N1846" s="4"/>
    </row>
    <row r="1847" spans="13:14">
      <c r="M1847" s="4"/>
      <c r="N1847" s="4"/>
    </row>
    <row r="1848" spans="13:14">
      <c r="M1848" s="4"/>
      <c r="N1848" s="4"/>
    </row>
    <row r="1849" spans="13:14">
      <c r="M1849" s="4"/>
      <c r="N1849" s="4"/>
    </row>
    <row r="1850" spans="13:14">
      <c r="M1850" s="4"/>
      <c r="N1850" s="4"/>
    </row>
    <row r="1851" spans="13:14">
      <c r="M1851" s="4"/>
      <c r="N1851" s="4"/>
    </row>
    <row r="1852" spans="13:14">
      <c r="M1852" s="4"/>
      <c r="N1852" s="4"/>
    </row>
    <row r="1853" spans="13:14">
      <c r="M1853" s="4"/>
      <c r="N1853" s="4"/>
    </row>
    <row r="1854" spans="13:14">
      <c r="M1854" s="4"/>
      <c r="N1854" s="4"/>
    </row>
    <row r="1855" spans="13:14">
      <c r="M1855" s="4"/>
      <c r="N1855" s="4"/>
    </row>
    <row r="1856" spans="13:14">
      <c r="M1856" s="4"/>
      <c r="N1856" s="4"/>
    </row>
    <row r="1857" spans="13:14">
      <c r="M1857" s="4"/>
      <c r="N1857" s="4"/>
    </row>
    <row r="1858" spans="13:14">
      <c r="M1858" s="4"/>
      <c r="N1858" s="4"/>
    </row>
    <row r="1859" spans="13:14">
      <c r="M1859" s="4"/>
      <c r="N1859" s="4"/>
    </row>
    <row r="1860" spans="13:14">
      <c r="M1860" s="4"/>
      <c r="N1860" s="4"/>
    </row>
    <row r="1861" spans="13:14">
      <c r="M1861" s="4"/>
      <c r="N1861" s="4"/>
    </row>
    <row r="1862" spans="13:14">
      <c r="M1862" s="4"/>
      <c r="N1862" s="4"/>
    </row>
    <row r="1863" spans="13:14">
      <c r="M1863" s="4"/>
      <c r="N1863" s="4"/>
    </row>
    <row r="1864" spans="13:14">
      <c r="M1864" s="4"/>
      <c r="N1864" s="4"/>
    </row>
    <row r="1865" spans="13:14">
      <c r="M1865" s="4"/>
      <c r="N1865" s="4"/>
    </row>
    <row r="1866" spans="13:14">
      <c r="M1866" s="4"/>
      <c r="N1866" s="4"/>
    </row>
    <row r="1867" spans="13:14">
      <c r="M1867" s="4"/>
      <c r="N1867" s="4"/>
    </row>
    <row r="1868" spans="13:14">
      <c r="M1868" s="4"/>
      <c r="N1868" s="4"/>
    </row>
    <row r="1869" spans="13:14">
      <c r="M1869" s="4"/>
      <c r="N1869" s="4"/>
    </row>
    <row r="1870" spans="13:14">
      <c r="M1870" s="4"/>
      <c r="N1870" s="4"/>
    </row>
    <row r="1871" spans="13:14">
      <c r="M1871" s="4"/>
      <c r="N1871" s="4"/>
    </row>
    <row r="1872" spans="13:14">
      <c r="M1872" s="4"/>
      <c r="N1872" s="4"/>
    </row>
    <row r="1873" spans="13:14">
      <c r="M1873" s="4"/>
      <c r="N1873" s="4"/>
    </row>
    <row r="1874" spans="13:14">
      <c r="M1874" s="4"/>
      <c r="N1874" s="4"/>
    </row>
    <row r="1875" spans="13:14">
      <c r="M1875" s="4"/>
      <c r="N1875" s="4"/>
    </row>
    <row r="1876" spans="13:14">
      <c r="M1876" s="4"/>
      <c r="N1876" s="4"/>
    </row>
    <row r="1877" spans="13:14">
      <c r="M1877" s="4"/>
      <c r="N1877" s="4"/>
    </row>
    <row r="1878" spans="13:14">
      <c r="M1878" s="4"/>
      <c r="N1878" s="4"/>
    </row>
    <row r="1879" spans="13:14">
      <c r="M1879" s="4"/>
      <c r="N1879" s="4"/>
    </row>
    <row r="1880" spans="13:14">
      <c r="M1880" s="4"/>
      <c r="N1880" s="4"/>
    </row>
    <row r="1881" spans="13:14">
      <c r="M1881" s="4"/>
      <c r="N1881" s="4"/>
    </row>
    <row r="1882" spans="13:14">
      <c r="M1882" s="4"/>
      <c r="N1882" s="4"/>
    </row>
    <row r="1883" spans="13:14">
      <c r="M1883" s="4"/>
      <c r="N1883" s="4"/>
    </row>
    <row r="1884" spans="13:14">
      <c r="M1884" s="4"/>
      <c r="N1884" s="4"/>
    </row>
    <row r="1885" spans="13:14">
      <c r="M1885" s="4"/>
      <c r="N1885" s="4"/>
    </row>
    <row r="1886" spans="13:14">
      <c r="M1886" s="4"/>
      <c r="N1886" s="4"/>
    </row>
    <row r="1887" spans="13:14">
      <c r="M1887" s="4"/>
      <c r="N1887" s="4"/>
    </row>
    <row r="1888" spans="13:14">
      <c r="M1888" s="4"/>
      <c r="N1888" s="4"/>
    </row>
    <row r="1889" spans="13:14">
      <c r="M1889" s="4"/>
      <c r="N1889" s="4"/>
    </row>
    <row r="1890" spans="13:14">
      <c r="M1890" s="4"/>
      <c r="N1890" s="4"/>
    </row>
    <row r="1891" spans="13:14">
      <c r="M1891" s="4"/>
      <c r="N1891" s="4"/>
    </row>
    <row r="1892" spans="13:14">
      <c r="M1892" s="4"/>
      <c r="N1892" s="4"/>
    </row>
    <row r="1893" spans="13:14">
      <c r="M1893" s="4"/>
      <c r="N1893" s="4"/>
    </row>
    <row r="1894" spans="13:14">
      <c r="M1894" s="4"/>
      <c r="N1894" s="4"/>
    </row>
    <row r="1895" spans="13:14">
      <c r="M1895" s="4"/>
      <c r="N1895" s="4"/>
    </row>
    <row r="1896" spans="13:14">
      <c r="M1896" s="4"/>
      <c r="N1896" s="4"/>
    </row>
    <row r="1897" spans="13:14">
      <c r="M1897" s="4"/>
      <c r="N1897" s="4"/>
    </row>
    <row r="1898" spans="13:14">
      <c r="M1898" s="4"/>
      <c r="N1898" s="4"/>
    </row>
    <row r="1899" spans="13:14">
      <c r="M1899" s="4"/>
      <c r="N1899" s="4"/>
    </row>
    <row r="1900" spans="13:14">
      <c r="M1900" s="4"/>
      <c r="N1900" s="4"/>
    </row>
    <row r="1901" spans="13:14">
      <c r="M1901" s="4"/>
      <c r="N1901" s="4"/>
    </row>
    <row r="1902" spans="13:14">
      <c r="M1902" s="4"/>
      <c r="N1902" s="4"/>
    </row>
    <row r="1903" spans="13:14">
      <c r="M1903" s="4"/>
      <c r="N1903" s="4"/>
    </row>
    <row r="1904" spans="13:14">
      <c r="M1904" s="4"/>
      <c r="N1904" s="4"/>
    </row>
    <row r="1905" spans="13:14">
      <c r="M1905" s="4"/>
      <c r="N1905" s="4"/>
    </row>
    <row r="1906" spans="13:14">
      <c r="M1906" s="4"/>
      <c r="N1906" s="4"/>
    </row>
    <row r="1907" spans="13:14">
      <c r="M1907" s="4"/>
      <c r="N1907" s="4"/>
    </row>
    <row r="1908" spans="13:14">
      <c r="M1908" s="4"/>
      <c r="N1908" s="4"/>
    </row>
    <row r="1909" spans="13:14">
      <c r="M1909" s="4"/>
      <c r="N1909" s="4"/>
    </row>
    <row r="1910" spans="13:14">
      <c r="M1910" s="4"/>
      <c r="N1910" s="4"/>
    </row>
    <row r="1911" spans="13:14">
      <c r="M1911" s="4"/>
      <c r="N1911" s="4"/>
    </row>
    <row r="1912" spans="13:14">
      <c r="M1912" s="4"/>
      <c r="N1912" s="4"/>
    </row>
    <row r="1913" spans="13:14">
      <c r="M1913" s="4"/>
      <c r="N1913" s="4"/>
    </row>
    <row r="1914" spans="13:14">
      <c r="M1914" s="4"/>
      <c r="N1914" s="4"/>
    </row>
    <row r="1915" spans="13:14">
      <c r="M1915" s="4"/>
      <c r="N1915" s="4"/>
    </row>
    <row r="1916" spans="13:14">
      <c r="M1916" s="4"/>
      <c r="N1916" s="4"/>
    </row>
    <row r="1917" spans="13:14">
      <c r="M1917" s="4"/>
      <c r="N1917" s="4"/>
    </row>
    <row r="1918" spans="13:14">
      <c r="M1918" s="4"/>
      <c r="N1918" s="4"/>
    </row>
    <row r="1919" spans="13:14">
      <c r="M1919" s="4"/>
      <c r="N1919" s="4"/>
    </row>
    <row r="1920" spans="13:14">
      <c r="M1920" s="4"/>
      <c r="N1920" s="4"/>
    </row>
    <row r="1921" spans="13:14">
      <c r="M1921" s="4"/>
      <c r="N1921" s="4"/>
    </row>
    <row r="1922" spans="13:14">
      <c r="M1922" s="4"/>
      <c r="N1922" s="4"/>
    </row>
    <row r="1923" spans="13:14">
      <c r="M1923" s="4"/>
      <c r="N1923" s="4"/>
    </row>
    <row r="1924" spans="13:14">
      <c r="M1924" s="4"/>
      <c r="N1924" s="4"/>
    </row>
    <row r="1925" spans="13:14">
      <c r="M1925" s="4"/>
      <c r="N1925" s="4"/>
    </row>
    <row r="1926" spans="13:14">
      <c r="M1926" s="4"/>
      <c r="N1926" s="4"/>
    </row>
    <row r="1927" spans="13:14">
      <c r="M1927" s="4"/>
      <c r="N1927" s="4"/>
    </row>
    <row r="1928" spans="13:14">
      <c r="M1928" s="4"/>
      <c r="N1928" s="4"/>
    </row>
    <row r="1929" spans="13:14">
      <c r="M1929" s="4"/>
      <c r="N1929" s="4"/>
    </row>
    <row r="1930" spans="13:14">
      <c r="M1930" s="4"/>
      <c r="N1930" s="4"/>
    </row>
    <row r="1931" spans="13:14">
      <c r="M1931" s="4"/>
      <c r="N1931" s="4"/>
    </row>
    <row r="1932" spans="13:14">
      <c r="M1932" s="4"/>
      <c r="N1932" s="4"/>
    </row>
    <row r="1933" spans="13:14">
      <c r="M1933" s="4"/>
      <c r="N1933" s="4"/>
    </row>
    <row r="1934" spans="13:14">
      <c r="M1934" s="4"/>
      <c r="N1934" s="4"/>
    </row>
    <row r="1935" spans="13:14">
      <c r="M1935" s="4"/>
      <c r="N1935" s="4"/>
    </row>
    <row r="1936" spans="13:14">
      <c r="M1936" s="4"/>
      <c r="N1936" s="4"/>
    </row>
    <row r="1937" spans="13:14">
      <c r="M1937" s="4"/>
      <c r="N1937" s="4"/>
    </row>
    <row r="1938" spans="13:14">
      <c r="M1938" s="4"/>
      <c r="N1938" s="4"/>
    </row>
    <row r="1939" spans="13:14">
      <c r="M1939" s="4"/>
      <c r="N1939" s="4"/>
    </row>
    <row r="1940" spans="13:14">
      <c r="M1940" s="4"/>
      <c r="N1940" s="4"/>
    </row>
    <row r="1941" spans="13:14">
      <c r="M1941" s="4"/>
      <c r="N1941" s="4"/>
    </row>
    <row r="1942" spans="13:14">
      <c r="M1942" s="4"/>
      <c r="N1942" s="4"/>
    </row>
    <row r="1943" spans="13:14">
      <c r="M1943" s="4"/>
      <c r="N1943" s="4"/>
    </row>
    <row r="1944" spans="13:14">
      <c r="M1944" s="4"/>
      <c r="N1944" s="4"/>
    </row>
    <row r="1945" spans="13:14">
      <c r="M1945" s="4"/>
      <c r="N1945" s="4"/>
    </row>
    <row r="1946" spans="13:14">
      <c r="M1946" s="4"/>
      <c r="N1946" s="4"/>
    </row>
    <row r="1947" spans="13:14">
      <c r="M1947" s="4"/>
      <c r="N1947" s="4"/>
    </row>
    <row r="1948" spans="13:14">
      <c r="M1948" s="4"/>
      <c r="N1948" s="4"/>
    </row>
    <row r="1949" spans="13:14">
      <c r="M1949" s="4"/>
      <c r="N1949" s="4"/>
    </row>
    <row r="1950" spans="13:14">
      <c r="M1950" s="4"/>
      <c r="N1950" s="4"/>
    </row>
    <row r="1951" spans="13:14">
      <c r="M1951" s="4"/>
      <c r="N1951" s="4"/>
    </row>
    <row r="1952" spans="13:14">
      <c r="M1952" s="4"/>
      <c r="N1952" s="4"/>
    </row>
    <row r="1953" spans="13:14">
      <c r="M1953" s="4"/>
      <c r="N1953" s="4"/>
    </row>
    <row r="1954" spans="13:14">
      <c r="M1954" s="4"/>
      <c r="N1954" s="4"/>
    </row>
    <row r="1955" spans="13:14">
      <c r="M1955" s="4"/>
      <c r="N1955" s="4"/>
    </row>
    <row r="1956" spans="13:14">
      <c r="M1956" s="4"/>
      <c r="N1956" s="4"/>
    </row>
    <row r="1957" spans="13:14">
      <c r="M1957" s="4"/>
      <c r="N1957" s="4"/>
    </row>
    <row r="1958" spans="13:14">
      <c r="M1958" s="4"/>
      <c r="N1958" s="4"/>
    </row>
    <row r="1959" spans="13:14">
      <c r="M1959" s="4"/>
      <c r="N1959" s="4"/>
    </row>
    <row r="1960" spans="13:14">
      <c r="M1960" s="4"/>
      <c r="N1960" s="4"/>
    </row>
    <row r="1961" spans="13:14">
      <c r="M1961" s="4"/>
      <c r="N1961" s="4"/>
    </row>
    <row r="1962" spans="13:14">
      <c r="M1962" s="4"/>
      <c r="N1962" s="4"/>
    </row>
    <row r="1963" spans="13:14">
      <c r="M1963" s="4"/>
      <c r="N1963" s="4"/>
    </row>
    <row r="1964" spans="13:14">
      <c r="M1964" s="4"/>
      <c r="N1964" s="4"/>
    </row>
    <row r="1965" spans="13:14">
      <c r="M1965" s="4"/>
      <c r="N1965" s="4"/>
    </row>
    <row r="1966" spans="13:14">
      <c r="M1966" s="4"/>
      <c r="N1966" s="4"/>
    </row>
    <row r="1967" spans="13:14">
      <c r="M1967" s="4"/>
      <c r="N1967" s="4"/>
    </row>
    <row r="1968" spans="13:14">
      <c r="M1968" s="4"/>
      <c r="N1968" s="4"/>
    </row>
    <row r="1969" spans="13:14">
      <c r="M1969" s="4"/>
      <c r="N1969" s="4"/>
    </row>
    <row r="1970" spans="13:14">
      <c r="M1970" s="4"/>
      <c r="N1970" s="4"/>
    </row>
    <row r="1971" spans="13:14">
      <c r="M1971" s="4"/>
      <c r="N1971" s="4"/>
    </row>
    <row r="1972" spans="13:14">
      <c r="M1972" s="4"/>
      <c r="N1972" s="4"/>
    </row>
    <row r="1973" spans="13:14">
      <c r="M1973" s="4"/>
      <c r="N1973" s="4"/>
    </row>
    <row r="1974" spans="13:14">
      <c r="M1974" s="4"/>
      <c r="N1974" s="4"/>
    </row>
    <row r="1975" spans="13:14">
      <c r="M1975" s="4"/>
      <c r="N1975" s="4"/>
    </row>
    <row r="1976" spans="13:14">
      <c r="M1976" s="4"/>
      <c r="N1976" s="4"/>
    </row>
    <row r="1977" spans="13:14">
      <c r="M1977" s="4"/>
      <c r="N1977" s="4"/>
    </row>
    <row r="1978" spans="13:14">
      <c r="M1978" s="4"/>
      <c r="N1978" s="4"/>
    </row>
    <row r="1979" spans="13:14">
      <c r="M1979" s="4"/>
      <c r="N1979" s="4"/>
    </row>
    <row r="1980" spans="13:14">
      <c r="M1980" s="4"/>
      <c r="N1980" s="4"/>
    </row>
    <row r="1981" spans="13:14">
      <c r="M1981" s="4"/>
      <c r="N1981" s="4"/>
    </row>
    <row r="1982" spans="13:14">
      <c r="M1982" s="4"/>
      <c r="N1982" s="4"/>
    </row>
    <row r="1983" spans="13:14">
      <c r="M1983" s="4"/>
      <c r="N1983" s="4"/>
    </row>
    <row r="1984" spans="13:14">
      <c r="M1984" s="4"/>
      <c r="N1984" s="4"/>
    </row>
    <row r="1985" spans="13:14">
      <c r="M1985" s="4"/>
      <c r="N1985" s="4"/>
    </row>
    <row r="1986" spans="13:14">
      <c r="M1986" s="4"/>
      <c r="N1986" s="4"/>
    </row>
    <row r="1987" spans="13:14">
      <c r="M1987" s="4"/>
      <c r="N1987" s="4"/>
    </row>
    <row r="1988" spans="13:14">
      <c r="M1988" s="4"/>
      <c r="N1988" s="4"/>
    </row>
    <row r="1989" spans="13:14">
      <c r="M1989" s="4"/>
      <c r="N1989" s="4"/>
    </row>
    <row r="1990" spans="13:14">
      <c r="M1990" s="4"/>
      <c r="N1990" s="4"/>
    </row>
    <row r="1991" spans="13:14">
      <c r="M1991" s="4"/>
      <c r="N1991" s="4"/>
    </row>
    <row r="1992" spans="13:14">
      <c r="M1992" s="4"/>
      <c r="N1992" s="4"/>
    </row>
    <row r="1993" spans="13:14">
      <c r="M1993" s="4"/>
      <c r="N1993" s="4"/>
    </row>
    <row r="1994" spans="13:14">
      <c r="M1994" s="4"/>
      <c r="N1994" s="4"/>
    </row>
    <row r="1995" spans="13:14">
      <c r="M1995" s="4"/>
      <c r="N1995" s="4"/>
    </row>
    <row r="1996" spans="13:14">
      <c r="M1996" s="4"/>
      <c r="N1996" s="4"/>
    </row>
    <row r="1997" spans="13:14">
      <c r="M1997" s="4"/>
      <c r="N1997" s="4"/>
    </row>
    <row r="1998" spans="13:14">
      <c r="M1998" s="4"/>
      <c r="N1998" s="4"/>
    </row>
    <row r="1999" spans="13:14">
      <c r="M1999" s="4"/>
      <c r="N1999" s="4"/>
    </row>
    <row r="2000" spans="13:14">
      <c r="M2000" s="4"/>
      <c r="N2000" s="4"/>
    </row>
    <row r="2001" spans="13:14">
      <c r="M2001" s="4"/>
      <c r="N2001" s="4"/>
    </row>
    <row r="2002" spans="13:14">
      <c r="M2002" s="4"/>
      <c r="N2002" s="4"/>
    </row>
    <row r="2003" spans="13:14">
      <c r="M2003" s="4"/>
      <c r="N2003" s="4"/>
    </row>
    <row r="2004" spans="13:14">
      <c r="M2004" s="4"/>
      <c r="N2004" s="4"/>
    </row>
    <row r="2005" spans="13:14">
      <c r="M2005" s="4"/>
      <c r="N2005" s="4"/>
    </row>
    <row r="2006" spans="13:14">
      <c r="M2006" s="4"/>
      <c r="N2006" s="4"/>
    </row>
    <row r="2007" spans="13:14">
      <c r="M2007" s="4"/>
      <c r="N2007" s="4"/>
    </row>
    <row r="2008" spans="13:14">
      <c r="M2008" s="4"/>
      <c r="N2008" s="4"/>
    </row>
    <row r="2009" spans="13:14">
      <c r="M2009" s="4"/>
      <c r="N2009" s="4"/>
    </row>
    <row r="2010" spans="13:14">
      <c r="M2010" s="4"/>
      <c r="N2010" s="4"/>
    </row>
    <row r="2011" spans="13:14">
      <c r="M2011" s="4"/>
      <c r="N2011" s="4"/>
    </row>
    <row r="2012" spans="13:14">
      <c r="M2012" s="4"/>
      <c r="N2012" s="4"/>
    </row>
    <row r="2013" spans="13:14">
      <c r="M2013" s="4"/>
      <c r="N2013" s="4"/>
    </row>
    <row r="2014" spans="13:14">
      <c r="M2014" s="4"/>
      <c r="N2014" s="4"/>
    </row>
    <row r="2015" spans="13:14">
      <c r="M2015" s="4"/>
      <c r="N2015" s="4"/>
    </row>
    <row r="2016" spans="13:14">
      <c r="M2016" s="4"/>
      <c r="N2016" s="4"/>
    </row>
    <row r="2017" spans="13:14">
      <c r="M2017" s="4"/>
      <c r="N2017" s="4"/>
    </row>
    <row r="2018" spans="13:14">
      <c r="M2018" s="4"/>
      <c r="N2018" s="4"/>
    </row>
    <row r="2019" spans="13:14">
      <c r="M2019" s="4"/>
      <c r="N2019" s="4"/>
    </row>
    <row r="2020" spans="13:14">
      <c r="M2020" s="4"/>
      <c r="N2020" s="4"/>
    </row>
    <row r="2021" spans="13:14">
      <c r="M2021" s="4"/>
      <c r="N2021" s="4"/>
    </row>
    <row r="2022" spans="13:14">
      <c r="M2022" s="4"/>
      <c r="N2022" s="4"/>
    </row>
    <row r="2023" spans="13:14">
      <c r="M2023" s="4"/>
      <c r="N2023" s="4"/>
    </row>
    <row r="2024" spans="13:14">
      <c r="M2024" s="4"/>
      <c r="N2024" s="4"/>
    </row>
    <row r="2025" spans="13:14">
      <c r="M2025" s="4"/>
      <c r="N2025" s="4"/>
    </row>
    <row r="2026" spans="13:14">
      <c r="M2026" s="4"/>
      <c r="N2026" s="4"/>
    </row>
    <row r="2027" spans="13:14">
      <c r="M2027" s="4"/>
      <c r="N2027" s="4"/>
    </row>
    <row r="2028" spans="13:14">
      <c r="M2028" s="4"/>
      <c r="N2028" s="4"/>
    </row>
    <row r="2029" spans="13:14">
      <c r="M2029" s="4"/>
      <c r="N2029" s="4"/>
    </row>
    <row r="2030" spans="13:14">
      <c r="M2030" s="4"/>
      <c r="N2030" s="4"/>
    </row>
    <row r="2031" spans="13:14">
      <c r="M2031" s="4"/>
      <c r="N2031" s="4"/>
    </row>
    <row r="2032" spans="13:14">
      <c r="M2032" s="4"/>
      <c r="N2032" s="4"/>
    </row>
    <row r="2033" spans="13:14">
      <c r="M2033" s="4"/>
      <c r="N2033" s="4"/>
    </row>
    <row r="2034" spans="13:14">
      <c r="M2034" s="4"/>
      <c r="N2034" s="4"/>
    </row>
    <row r="2035" spans="13:14">
      <c r="M2035" s="4"/>
      <c r="N2035" s="4"/>
    </row>
    <row r="2036" spans="13:14">
      <c r="M2036" s="4"/>
      <c r="N2036" s="4"/>
    </row>
    <row r="2037" spans="13:14">
      <c r="M2037" s="4"/>
      <c r="N2037" s="4"/>
    </row>
    <row r="2038" spans="13:14">
      <c r="M2038" s="4"/>
      <c r="N2038" s="4"/>
    </row>
    <row r="2039" spans="13:14">
      <c r="M2039" s="4"/>
      <c r="N2039" s="4"/>
    </row>
    <row r="2040" spans="13:14">
      <c r="M2040" s="4"/>
      <c r="N2040" s="4"/>
    </row>
    <row r="2041" spans="13:14">
      <c r="M2041" s="4"/>
      <c r="N2041" s="4"/>
    </row>
    <row r="2042" spans="13:14">
      <c r="M2042" s="4"/>
      <c r="N2042" s="4"/>
    </row>
    <row r="2043" spans="13:14">
      <c r="M2043" s="4"/>
      <c r="N2043" s="4"/>
    </row>
    <row r="2044" spans="13:14">
      <c r="M2044" s="4"/>
      <c r="N2044" s="4"/>
    </row>
    <row r="2045" spans="13:14">
      <c r="M2045" s="4"/>
      <c r="N2045" s="4"/>
    </row>
    <row r="2046" spans="13:14">
      <c r="M2046" s="4"/>
      <c r="N2046" s="4"/>
    </row>
    <row r="2047" spans="13:14">
      <c r="M2047" s="4"/>
      <c r="N2047" s="4"/>
    </row>
    <row r="2048" spans="13:14">
      <c r="M2048" s="4"/>
      <c r="N2048" s="4"/>
    </row>
    <row r="2049" spans="13:14">
      <c r="M2049" s="4"/>
      <c r="N2049" s="4"/>
    </row>
    <row r="2050" spans="13:14">
      <c r="M2050" s="4"/>
      <c r="N2050" s="4"/>
    </row>
    <row r="2051" spans="13:14">
      <c r="M2051" s="4"/>
      <c r="N2051" s="4"/>
    </row>
    <row r="2052" spans="13:14">
      <c r="M2052" s="4"/>
      <c r="N2052" s="4"/>
    </row>
    <row r="2053" spans="13:14">
      <c r="M2053" s="4"/>
      <c r="N2053" s="4"/>
    </row>
    <row r="2054" spans="13:14">
      <c r="M2054" s="4"/>
      <c r="N2054" s="4"/>
    </row>
    <row r="2055" spans="13:14">
      <c r="M2055" s="4"/>
      <c r="N2055" s="4"/>
    </row>
    <row r="2056" spans="13:14">
      <c r="M2056" s="4"/>
      <c r="N2056" s="4"/>
    </row>
    <row r="2057" spans="13:14">
      <c r="M2057" s="4"/>
      <c r="N2057" s="4"/>
    </row>
    <row r="2058" spans="13:14">
      <c r="M2058" s="4"/>
      <c r="N2058" s="4"/>
    </row>
    <row r="2059" spans="13:14">
      <c r="M2059" s="4"/>
      <c r="N2059" s="4"/>
    </row>
    <row r="2060" spans="13:14">
      <c r="M2060" s="4"/>
      <c r="N2060" s="4"/>
    </row>
    <row r="2061" spans="13:14">
      <c r="M2061" s="4"/>
      <c r="N2061" s="4"/>
    </row>
    <row r="2062" spans="13:14">
      <c r="M2062" s="4"/>
      <c r="N2062" s="4"/>
    </row>
    <row r="2063" spans="13:14">
      <c r="M2063" s="4"/>
      <c r="N2063" s="4"/>
    </row>
    <row r="2064" spans="13:14">
      <c r="M2064" s="4"/>
      <c r="N2064" s="4"/>
    </row>
    <row r="2065" spans="13:14">
      <c r="M2065" s="4"/>
      <c r="N2065" s="4"/>
    </row>
    <row r="2066" spans="13:14">
      <c r="M2066" s="4"/>
      <c r="N2066" s="4"/>
    </row>
    <row r="2067" spans="13:14">
      <c r="M2067" s="4"/>
      <c r="N2067" s="4"/>
    </row>
    <row r="2068" spans="13:14">
      <c r="M2068" s="4"/>
      <c r="N2068" s="4"/>
    </row>
    <row r="2069" spans="13:14">
      <c r="M2069" s="4"/>
      <c r="N2069" s="4"/>
    </row>
    <row r="2070" spans="13:14">
      <c r="M2070" s="4"/>
      <c r="N2070" s="4"/>
    </row>
    <row r="2071" spans="13:14">
      <c r="M2071" s="4"/>
      <c r="N2071" s="4"/>
    </row>
    <row r="2072" spans="13:14">
      <c r="M2072" s="4"/>
      <c r="N2072" s="4"/>
    </row>
    <row r="2073" spans="13:14">
      <c r="M2073" s="4"/>
      <c r="N2073" s="4"/>
    </row>
    <row r="2074" spans="13:14">
      <c r="M2074" s="4"/>
      <c r="N2074" s="4"/>
    </row>
    <row r="2075" spans="13:14">
      <c r="M2075" s="4"/>
      <c r="N2075" s="4"/>
    </row>
    <row r="2076" spans="13:14">
      <c r="M2076" s="4"/>
      <c r="N2076" s="4"/>
    </row>
    <row r="2077" spans="13:14">
      <c r="M2077" s="4"/>
      <c r="N2077" s="4"/>
    </row>
    <row r="2078" spans="13:14">
      <c r="M2078" s="4"/>
      <c r="N2078" s="4"/>
    </row>
    <row r="2079" spans="13:14">
      <c r="M2079" s="4"/>
      <c r="N2079" s="4"/>
    </row>
    <row r="2080" spans="13:14">
      <c r="M2080" s="4"/>
      <c r="N2080" s="4"/>
    </row>
    <row r="2081" spans="13:14">
      <c r="M2081" s="4"/>
      <c r="N2081" s="4"/>
    </row>
    <row r="2082" spans="13:14">
      <c r="M2082" s="4"/>
      <c r="N2082" s="4"/>
    </row>
    <row r="2083" spans="13:14">
      <c r="M2083" s="4"/>
      <c r="N2083" s="4"/>
    </row>
    <row r="2084" spans="13:14">
      <c r="M2084" s="4"/>
      <c r="N2084" s="4"/>
    </row>
    <row r="2085" spans="13:14">
      <c r="M2085" s="4"/>
      <c r="N2085" s="4"/>
    </row>
    <row r="2086" spans="13:14">
      <c r="M2086" s="4"/>
      <c r="N2086" s="4"/>
    </row>
    <row r="2087" spans="13:14">
      <c r="M2087" s="4"/>
      <c r="N2087" s="4"/>
    </row>
    <row r="2088" spans="13:14">
      <c r="M2088" s="4"/>
      <c r="N2088" s="4"/>
    </row>
    <row r="2089" spans="13:14">
      <c r="M2089" s="4"/>
      <c r="N2089" s="4"/>
    </row>
    <row r="2090" spans="13:14">
      <c r="M2090" s="4"/>
      <c r="N2090" s="4"/>
    </row>
    <row r="2091" spans="13:14">
      <c r="M2091" s="4"/>
      <c r="N2091" s="4"/>
    </row>
    <row r="2092" spans="13:14">
      <c r="M2092" s="4"/>
      <c r="N2092" s="4"/>
    </row>
    <row r="2093" spans="13:14">
      <c r="M2093" s="4"/>
      <c r="N2093" s="4"/>
    </row>
    <row r="2094" spans="13:14">
      <c r="M2094" s="4"/>
      <c r="N2094" s="4"/>
    </row>
    <row r="2095" spans="13:14">
      <c r="M2095" s="4"/>
      <c r="N2095" s="4"/>
    </row>
    <row r="2096" spans="13:14">
      <c r="M2096" s="4"/>
      <c r="N2096" s="4"/>
    </row>
    <row r="2097" spans="13:14">
      <c r="M2097" s="4"/>
      <c r="N2097" s="4"/>
    </row>
    <row r="2098" spans="13:14">
      <c r="M2098" s="4"/>
      <c r="N2098" s="4"/>
    </row>
    <row r="2099" spans="13:14">
      <c r="M2099" s="4"/>
      <c r="N2099" s="4"/>
    </row>
    <row r="2100" spans="13:14">
      <c r="M2100" s="4"/>
      <c r="N2100" s="4"/>
    </row>
    <row r="2101" spans="13:14">
      <c r="M2101" s="4"/>
      <c r="N2101" s="4"/>
    </row>
    <row r="2102" spans="13:14">
      <c r="M2102" s="4"/>
      <c r="N2102" s="4"/>
    </row>
    <row r="2103" spans="13:14">
      <c r="M2103" s="4"/>
      <c r="N2103" s="4"/>
    </row>
    <row r="2104" spans="13:14">
      <c r="M2104" s="4"/>
      <c r="N2104" s="4"/>
    </row>
    <row r="2105" spans="13:14">
      <c r="M2105" s="4"/>
      <c r="N2105" s="4"/>
    </row>
    <row r="2106" spans="13:14">
      <c r="M2106" s="4"/>
      <c r="N2106" s="4"/>
    </row>
    <row r="2107" spans="13:14">
      <c r="M2107" s="4"/>
      <c r="N2107" s="4"/>
    </row>
    <row r="2108" spans="13:14">
      <c r="M2108" s="4"/>
      <c r="N2108" s="4"/>
    </row>
    <row r="2109" spans="13:14">
      <c r="M2109" s="4"/>
      <c r="N2109" s="4"/>
    </row>
    <row r="2110" spans="13:14">
      <c r="M2110" s="4"/>
      <c r="N2110" s="4"/>
    </row>
    <row r="2111" spans="13:14">
      <c r="M2111" s="4"/>
      <c r="N2111" s="4"/>
    </row>
    <row r="2112" spans="13:14">
      <c r="M2112" s="4"/>
      <c r="N2112" s="4"/>
    </row>
    <row r="2113" spans="13:14">
      <c r="M2113" s="4"/>
      <c r="N2113" s="4"/>
    </row>
    <row r="2114" spans="13:14">
      <c r="M2114" s="4"/>
      <c r="N2114" s="4"/>
    </row>
    <row r="2115" spans="13:14">
      <c r="M2115" s="4"/>
      <c r="N2115" s="4"/>
    </row>
    <row r="2116" spans="13:14">
      <c r="M2116" s="4"/>
      <c r="N2116" s="4"/>
    </row>
    <row r="2117" spans="13:14">
      <c r="M2117" s="4"/>
      <c r="N2117" s="4"/>
    </row>
    <row r="2118" spans="13:14">
      <c r="M2118" s="4"/>
      <c r="N2118" s="4"/>
    </row>
    <row r="2119" spans="13:14">
      <c r="M2119" s="4"/>
      <c r="N2119" s="4"/>
    </row>
    <row r="2120" spans="13:14">
      <c r="M2120" s="4"/>
      <c r="N2120" s="4"/>
    </row>
    <row r="2121" spans="13:14">
      <c r="M2121" s="4"/>
      <c r="N2121" s="4"/>
    </row>
    <row r="2122" spans="13:14">
      <c r="M2122" s="4"/>
      <c r="N2122" s="4"/>
    </row>
    <row r="2123" spans="13:14">
      <c r="M2123" s="4"/>
      <c r="N2123" s="4"/>
    </row>
    <row r="2124" spans="13:14">
      <c r="M2124" s="4"/>
      <c r="N2124" s="4"/>
    </row>
    <row r="2125" spans="13:14">
      <c r="M2125" s="4"/>
      <c r="N2125" s="4"/>
    </row>
    <row r="2126" spans="13:14">
      <c r="M2126" s="4"/>
      <c r="N2126" s="4"/>
    </row>
    <row r="2127" spans="13:14">
      <c r="M2127" s="4"/>
      <c r="N2127" s="4"/>
    </row>
    <row r="2128" spans="13:14">
      <c r="M2128" s="4"/>
      <c r="N2128" s="4"/>
    </row>
    <row r="2129" spans="13:14">
      <c r="M2129" s="4"/>
      <c r="N2129" s="4"/>
    </row>
    <row r="2130" spans="13:14">
      <c r="M2130" s="4"/>
      <c r="N2130" s="4"/>
    </row>
    <row r="2131" spans="13:14">
      <c r="M2131" s="4"/>
      <c r="N2131" s="4"/>
    </row>
    <row r="2132" spans="13:14">
      <c r="M2132" s="4"/>
      <c r="N2132" s="4"/>
    </row>
    <row r="2133" spans="13:14">
      <c r="M2133" s="4"/>
      <c r="N2133" s="4"/>
    </row>
    <row r="2134" spans="13:14">
      <c r="M2134" s="4"/>
      <c r="N2134" s="4"/>
    </row>
    <row r="2135" spans="13:14">
      <c r="M2135" s="4"/>
      <c r="N2135" s="4"/>
    </row>
    <row r="2136" spans="13:14">
      <c r="M2136" s="4"/>
      <c r="N2136" s="4"/>
    </row>
    <row r="2137" spans="13:14">
      <c r="M2137" s="4"/>
      <c r="N2137" s="4"/>
    </row>
    <row r="2138" spans="13:14">
      <c r="M2138" s="4"/>
      <c r="N2138" s="4"/>
    </row>
    <row r="2139" spans="13:14">
      <c r="M2139" s="4"/>
      <c r="N2139" s="4"/>
    </row>
    <row r="2140" spans="13:14">
      <c r="M2140" s="4"/>
      <c r="N2140" s="4"/>
    </row>
    <row r="2141" spans="13:14">
      <c r="M2141" s="4"/>
      <c r="N2141" s="4"/>
    </row>
    <row r="2142" spans="13:14">
      <c r="M2142" s="4"/>
      <c r="N2142" s="4"/>
    </row>
    <row r="2143" spans="13:14">
      <c r="M2143" s="4"/>
      <c r="N2143" s="4"/>
    </row>
    <row r="2144" spans="13:14">
      <c r="M2144" s="4"/>
      <c r="N2144" s="4"/>
    </row>
    <row r="2145" spans="13:14">
      <c r="M2145" s="4"/>
      <c r="N2145" s="4"/>
    </row>
    <row r="2146" spans="13:14">
      <c r="M2146" s="4"/>
      <c r="N2146" s="4"/>
    </row>
    <row r="2147" spans="13:14">
      <c r="M2147" s="4"/>
      <c r="N2147" s="4"/>
    </row>
    <row r="2148" spans="13:14">
      <c r="M2148" s="4"/>
      <c r="N2148" s="4"/>
    </row>
    <row r="2149" spans="13:14">
      <c r="M2149" s="4"/>
      <c r="N2149" s="4"/>
    </row>
    <row r="2150" spans="13:14">
      <c r="M2150" s="4"/>
      <c r="N2150" s="4"/>
    </row>
    <row r="2151" spans="13:14">
      <c r="M2151" s="4"/>
      <c r="N2151" s="4"/>
    </row>
    <row r="2152" spans="13:14">
      <c r="M2152" s="4"/>
      <c r="N2152" s="4"/>
    </row>
    <row r="2153" spans="13:14">
      <c r="M2153" s="4"/>
      <c r="N2153" s="4"/>
    </row>
    <row r="2154" spans="13:14">
      <c r="M2154" s="4"/>
      <c r="N2154" s="4"/>
    </row>
    <row r="2155" spans="13:14">
      <c r="M2155" s="4"/>
      <c r="N2155" s="4"/>
    </row>
    <row r="2156" spans="13:14">
      <c r="M2156" s="4"/>
      <c r="N2156" s="4"/>
    </row>
    <row r="2157" spans="13:14">
      <c r="M2157" s="4"/>
      <c r="N2157" s="4"/>
    </row>
    <row r="2158" spans="13:14">
      <c r="M2158" s="4"/>
      <c r="N2158" s="4"/>
    </row>
    <row r="2159" spans="13:14">
      <c r="M2159" s="4"/>
      <c r="N2159" s="4"/>
    </row>
    <row r="2160" spans="13:14">
      <c r="M2160" s="4"/>
      <c r="N2160" s="4"/>
    </row>
    <row r="2161" spans="13:14">
      <c r="M2161" s="4"/>
      <c r="N2161" s="4"/>
    </row>
    <row r="2162" spans="13:14">
      <c r="M2162" s="4"/>
      <c r="N2162" s="4"/>
    </row>
    <row r="2163" spans="13:14">
      <c r="M2163" s="4"/>
      <c r="N2163" s="4"/>
    </row>
    <row r="2164" spans="13:14">
      <c r="M2164" s="4"/>
      <c r="N2164" s="4"/>
    </row>
    <row r="2165" spans="13:14">
      <c r="M2165" s="4"/>
      <c r="N2165" s="4"/>
    </row>
    <row r="2166" spans="13:14">
      <c r="M2166" s="4"/>
      <c r="N2166" s="4"/>
    </row>
    <row r="2167" spans="13:14">
      <c r="M2167" s="4"/>
      <c r="N2167" s="4"/>
    </row>
    <row r="2168" spans="13:14">
      <c r="M2168" s="4"/>
      <c r="N2168" s="4"/>
    </row>
    <row r="2169" spans="13:14">
      <c r="M2169" s="4"/>
      <c r="N2169" s="4"/>
    </row>
    <row r="2170" spans="13:14">
      <c r="M2170" s="4"/>
      <c r="N2170" s="4"/>
    </row>
    <row r="2171" spans="13:14">
      <c r="M2171" s="4"/>
      <c r="N2171" s="4"/>
    </row>
    <row r="2172" spans="13:14">
      <c r="M2172" s="4"/>
      <c r="N2172" s="4"/>
    </row>
    <row r="2173" spans="13:14">
      <c r="M2173" s="4"/>
      <c r="N2173" s="4"/>
    </row>
    <row r="2174" spans="13:14">
      <c r="M2174" s="4"/>
      <c r="N2174" s="4"/>
    </row>
    <row r="2175" spans="13:14">
      <c r="M2175" s="4"/>
      <c r="N2175" s="4"/>
    </row>
    <row r="2176" spans="13:14">
      <c r="M2176" s="4"/>
      <c r="N2176" s="4"/>
    </row>
    <row r="2177" spans="13:14">
      <c r="M2177" s="4"/>
      <c r="N2177" s="4"/>
    </row>
    <row r="2178" spans="13:14">
      <c r="M2178" s="4"/>
      <c r="N2178" s="4"/>
    </row>
    <row r="2179" spans="13:14">
      <c r="M2179" s="4"/>
      <c r="N2179" s="4"/>
    </row>
    <row r="2180" spans="13:14">
      <c r="M2180" s="4"/>
      <c r="N2180" s="4"/>
    </row>
    <row r="2181" spans="13:14">
      <c r="M2181" s="4"/>
      <c r="N2181" s="4"/>
    </row>
    <row r="2182" spans="13:14">
      <c r="M2182" s="4"/>
      <c r="N2182" s="4"/>
    </row>
    <row r="2183" spans="13:14">
      <c r="M2183" s="4"/>
      <c r="N2183" s="4"/>
    </row>
    <row r="2184" spans="13:14">
      <c r="M2184" s="4"/>
      <c r="N2184" s="4"/>
    </row>
    <row r="2185" spans="13:14">
      <c r="M2185" s="4"/>
      <c r="N2185" s="4"/>
    </row>
    <row r="2186" spans="13:14">
      <c r="M2186" s="4"/>
      <c r="N2186" s="4"/>
    </row>
    <row r="2187" spans="13:14">
      <c r="M2187" s="4"/>
      <c r="N2187" s="4"/>
    </row>
    <row r="2188" spans="13:14">
      <c r="M2188" s="4"/>
      <c r="N2188" s="4"/>
    </row>
    <row r="2189" spans="13:14">
      <c r="M2189" s="4"/>
      <c r="N2189" s="4"/>
    </row>
    <row r="2190" spans="13:14">
      <c r="M2190" s="4"/>
      <c r="N2190" s="4"/>
    </row>
    <row r="2191" spans="13:14">
      <c r="M2191" s="4"/>
      <c r="N2191" s="4"/>
    </row>
    <row r="2192" spans="13:14">
      <c r="M2192" s="4"/>
      <c r="N2192" s="4"/>
    </row>
    <row r="2193" spans="13:14">
      <c r="M2193" s="4"/>
      <c r="N2193" s="4"/>
    </row>
    <row r="2194" spans="13:14">
      <c r="M2194" s="4"/>
      <c r="N2194" s="4"/>
    </row>
    <row r="2195" spans="13:14">
      <c r="M2195" s="4"/>
      <c r="N2195" s="4"/>
    </row>
    <row r="2196" spans="13:14">
      <c r="M2196" s="4"/>
      <c r="N2196" s="4"/>
    </row>
    <row r="2197" spans="13:14">
      <c r="M2197" s="4"/>
      <c r="N2197" s="4"/>
    </row>
    <row r="2198" spans="13:14">
      <c r="M2198" s="4"/>
      <c r="N2198" s="4"/>
    </row>
    <row r="2199" spans="13:14">
      <c r="M2199" s="4"/>
      <c r="N2199" s="4"/>
    </row>
    <row r="2200" spans="13:14">
      <c r="M2200" s="4"/>
      <c r="N2200" s="4"/>
    </row>
    <row r="2201" spans="13:14">
      <c r="M2201" s="4"/>
      <c r="N2201" s="4"/>
    </row>
    <row r="2202" spans="13:14">
      <c r="M2202" s="4"/>
      <c r="N2202" s="4"/>
    </row>
    <row r="2203" spans="13:14">
      <c r="M2203" s="4"/>
      <c r="N2203" s="4"/>
    </row>
    <row r="2204" spans="13:14">
      <c r="M2204" s="4"/>
      <c r="N2204" s="4"/>
    </row>
    <row r="2205" spans="13:14">
      <c r="M2205" s="4"/>
      <c r="N2205" s="4"/>
    </row>
    <row r="2206" spans="13:14">
      <c r="M2206" s="4"/>
      <c r="N2206" s="4"/>
    </row>
    <row r="2207" spans="13:14">
      <c r="M2207" s="4"/>
      <c r="N2207" s="4"/>
    </row>
    <row r="2208" spans="13:14">
      <c r="M2208" s="4"/>
      <c r="N2208" s="4"/>
    </row>
    <row r="2209" spans="13:14">
      <c r="M2209" s="4"/>
      <c r="N2209" s="4"/>
    </row>
    <row r="2210" spans="13:14">
      <c r="M2210" s="4"/>
      <c r="N2210" s="4"/>
    </row>
    <row r="2211" spans="13:14">
      <c r="M2211" s="4"/>
      <c r="N2211" s="4"/>
    </row>
    <row r="2212" spans="13:14">
      <c r="M2212" s="4"/>
      <c r="N2212" s="4"/>
    </row>
    <row r="2213" spans="13:14">
      <c r="M2213" s="4"/>
      <c r="N2213" s="4"/>
    </row>
    <row r="2214" spans="13:14">
      <c r="M2214" s="4"/>
      <c r="N2214" s="4"/>
    </row>
    <row r="2215" spans="13:14">
      <c r="M2215" s="4"/>
      <c r="N2215" s="4"/>
    </row>
    <row r="2216" spans="13:14">
      <c r="M2216" s="4"/>
      <c r="N2216" s="4"/>
    </row>
    <row r="2217" spans="13:14">
      <c r="M2217" s="4"/>
      <c r="N2217" s="4"/>
    </row>
    <row r="2218" spans="13:14">
      <c r="M2218" s="4"/>
      <c r="N2218" s="4"/>
    </row>
    <row r="2219" spans="13:14">
      <c r="M2219" s="4"/>
      <c r="N2219" s="4"/>
    </row>
    <row r="2220" spans="13:14">
      <c r="M2220" s="4"/>
      <c r="N2220" s="4"/>
    </row>
    <row r="2221" spans="13:14">
      <c r="M2221" s="4"/>
      <c r="N2221" s="4"/>
    </row>
    <row r="2222" spans="13:14">
      <c r="M2222" s="4"/>
      <c r="N2222" s="4"/>
    </row>
    <row r="2223" spans="13:14">
      <c r="M2223" s="4"/>
      <c r="N2223" s="4"/>
    </row>
    <row r="2224" spans="13:14">
      <c r="M2224" s="4"/>
      <c r="N2224" s="4"/>
    </row>
    <row r="2225" spans="13:14">
      <c r="M2225" s="4"/>
      <c r="N2225" s="4"/>
    </row>
    <row r="2226" spans="13:14">
      <c r="M2226" s="4"/>
      <c r="N2226" s="4"/>
    </row>
    <row r="2227" spans="13:14">
      <c r="M2227" s="4"/>
      <c r="N2227" s="4"/>
    </row>
    <row r="2228" spans="13:14">
      <c r="M2228" s="4"/>
      <c r="N2228" s="4"/>
    </row>
    <row r="2229" spans="13:14">
      <c r="M2229" s="4"/>
      <c r="N2229" s="4"/>
    </row>
    <row r="2230" spans="13:14">
      <c r="M2230" s="4"/>
      <c r="N2230" s="4"/>
    </row>
    <row r="2231" spans="13:14">
      <c r="M2231" s="4"/>
      <c r="N2231" s="4"/>
    </row>
    <row r="2232" spans="13:14">
      <c r="M2232" s="4"/>
      <c r="N2232" s="4"/>
    </row>
    <row r="2233" spans="13:14">
      <c r="M2233" s="4"/>
      <c r="N2233" s="4"/>
    </row>
    <row r="2234" spans="13:14">
      <c r="M2234" s="4"/>
      <c r="N2234" s="4"/>
    </row>
    <row r="2235" spans="13:14">
      <c r="M2235" s="4"/>
      <c r="N2235" s="4"/>
    </row>
    <row r="2236" spans="13:14">
      <c r="M2236" s="4"/>
      <c r="N2236" s="4"/>
    </row>
    <row r="2237" spans="13:14">
      <c r="M2237" s="4"/>
      <c r="N2237" s="4"/>
    </row>
    <row r="2238" spans="13:14">
      <c r="M2238" s="4"/>
      <c r="N2238" s="4"/>
    </row>
    <row r="2239" spans="13:14">
      <c r="M2239" s="4"/>
      <c r="N2239" s="4"/>
    </row>
    <row r="2240" spans="13:14">
      <c r="M2240" s="4"/>
      <c r="N2240" s="4"/>
    </row>
    <row r="2241" spans="13:14">
      <c r="M2241" s="4"/>
      <c r="N2241" s="4"/>
    </row>
    <row r="2242" spans="13:14">
      <c r="M2242" s="4"/>
      <c r="N2242" s="4"/>
    </row>
    <row r="2243" spans="13:14">
      <c r="M2243" s="4"/>
      <c r="N2243" s="4"/>
    </row>
    <row r="2244" spans="13:14">
      <c r="M2244" s="4"/>
      <c r="N2244" s="4"/>
    </row>
    <row r="2245" spans="13:14">
      <c r="M2245" s="4"/>
      <c r="N2245" s="4"/>
    </row>
    <row r="2246" spans="13:14">
      <c r="M2246" s="4"/>
      <c r="N2246" s="4"/>
    </row>
    <row r="2247" spans="13:14">
      <c r="M2247" s="4"/>
      <c r="N2247" s="4"/>
    </row>
    <row r="2248" spans="13:14">
      <c r="M2248" s="4"/>
      <c r="N2248" s="4"/>
    </row>
    <row r="2249" spans="13:14">
      <c r="M2249" s="4"/>
      <c r="N2249" s="4"/>
    </row>
    <row r="2250" spans="13:14">
      <c r="M2250" s="4"/>
      <c r="N2250" s="4"/>
    </row>
    <row r="2251" spans="13:14">
      <c r="M2251" s="4"/>
      <c r="N2251" s="4"/>
    </row>
    <row r="2252" spans="13:14">
      <c r="M2252" s="4"/>
      <c r="N2252" s="4"/>
    </row>
    <row r="2253" spans="13:14">
      <c r="M2253" s="4"/>
      <c r="N2253" s="4"/>
    </row>
    <row r="2254" spans="13:14">
      <c r="M2254" s="4"/>
      <c r="N2254" s="4"/>
    </row>
    <row r="2255" spans="13:14">
      <c r="M2255" s="4"/>
      <c r="N2255" s="4"/>
    </row>
    <row r="2256" spans="13:14">
      <c r="M2256" s="4"/>
      <c r="N2256" s="4"/>
    </row>
    <row r="2257" spans="13:14">
      <c r="M2257" s="4"/>
      <c r="N2257" s="4"/>
    </row>
    <row r="2258" spans="13:14">
      <c r="M2258" s="4"/>
      <c r="N2258" s="4"/>
    </row>
    <row r="2259" spans="13:14">
      <c r="M2259" s="4"/>
      <c r="N2259" s="4"/>
    </row>
    <row r="2260" spans="13:14">
      <c r="M2260" s="4"/>
      <c r="N2260" s="4"/>
    </row>
    <row r="2261" spans="13:14">
      <c r="M2261" s="4"/>
      <c r="N2261" s="4"/>
    </row>
    <row r="2262" spans="13:14">
      <c r="M2262" s="4"/>
      <c r="N2262" s="4"/>
    </row>
    <row r="2263" spans="13:14">
      <c r="M2263" s="4"/>
      <c r="N2263" s="4"/>
    </row>
    <row r="2264" spans="13:14">
      <c r="M2264" s="4"/>
      <c r="N2264" s="4"/>
    </row>
    <row r="2265" spans="13:14">
      <c r="M2265" s="4"/>
      <c r="N2265" s="4"/>
    </row>
    <row r="2266" spans="13:14">
      <c r="M2266" s="4"/>
      <c r="N2266" s="4"/>
    </row>
    <row r="2267" spans="13:14">
      <c r="M2267" s="4"/>
      <c r="N2267" s="4"/>
    </row>
    <row r="2268" spans="13:14">
      <c r="M2268" s="4"/>
      <c r="N2268" s="4"/>
    </row>
    <row r="2269" spans="13:14">
      <c r="M2269" s="4"/>
      <c r="N2269" s="4"/>
    </row>
    <row r="2270" spans="13:14">
      <c r="M2270" s="4"/>
      <c r="N2270" s="4"/>
    </row>
    <row r="2271" spans="13:14">
      <c r="M2271" s="4"/>
      <c r="N2271" s="4"/>
    </row>
    <row r="2272" spans="13:14">
      <c r="M2272" s="4"/>
      <c r="N2272" s="4"/>
    </row>
    <row r="2273" spans="13:14">
      <c r="M2273" s="4"/>
      <c r="N2273" s="4"/>
    </row>
    <row r="2274" spans="13:14">
      <c r="M2274" s="4"/>
      <c r="N2274" s="4"/>
    </row>
    <row r="2275" spans="13:14">
      <c r="M2275" s="4"/>
      <c r="N2275" s="4"/>
    </row>
    <row r="2276" spans="13:14">
      <c r="M2276" s="4"/>
      <c r="N2276" s="4"/>
    </row>
    <row r="2277" spans="13:14">
      <c r="M2277" s="4"/>
      <c r="N2277" s="4"/>
    </row>
    <row r="2278" spans="13:14">
      <c r="M2278" s="4"/>
      <c r="N2278" s="4"/>
    </row>
    <row r="2279" spans="13:14">
      <c r="M2279" s="4"/>
      <c r="N2279" s="4"/>
    </row>
    <row r="2280" spans="13:14">
      <c r="M2280" s="4"/>
      <c r="N2280" s="4"/>
    </row>
    <row r="2281" spans="13:14">
      <c r="M2281" s="4"/>
      <c r="N2281" s="4"/>
    </row>
    <row r="2282" spans="13:14">
      <c r="M2282" s="4"/>
      <c r="N2282" s="4"/>
    </row>
    <row r="2283" spans="13:14">
      <c r="M2283" s="4"/>
      <c r="N2283" s="4"/>
    </row>
    <row r="2284" spans="13:14">
      <c r="M2284" s="4"/>
      <c r="N2284" s="4"/>
    </row>
    <row r="2285" spans="13:14">
      <c r="M2285" s="4"/>
      <c r="N2285" s="4"/>
    </row>
    <row r="2286" spans="13:14">
      <c r="M2286" s="4"/>
      <c r="N2286" s="4"/>
    </row>
    <row r="2287" spans="13:14">
      <c r="M2287" s="4"/>
      <c r="N2287" s="4"/>
    </row>
    <row r="2288" spans="13:14">
      <c r="M2288" s="4"/>
      <c r="N2288" s="4"/>
    </row>
    <row r="2289" spans="13:14">
      <c r="M2289" s="4"/>
      <c r="N2289" s="4"/>
    </row>
    <row r="2290" spans="13:14">
      <c r="M2290" s="4"/>
      <c r="N2290" s="4"/>
    </row>
    <row r="2291" spans="13:14">
      <c r="M2291" s="4"/>
      <c r="N2291" s="4"/>
    </row>
    <row r="2292" spans="13:14">
      <c r="M2292" s="4"/>
      <c r="N2292" s="4"/>
    </row>
    <row r="2293" spans="13:14">
      <c r="M2293" s="4"/>
      <c r="N2293" s="4"/>
    </row>
    <row r="2294" spans="13:14">
      <c r="M2294" s="4"/>
      <c r="N2294" s="4"/>
    </row>
    <row r="2295" spans="13:14">
      <c r="M2295" s="4"/>
      <c r="N2295" s="4"/>
    </row>
    <row r="2296" spans="13:14">
      <c r="M2296" s="4"/>
      <c r="N2296" s="4"/>
    </row>
    <row r="2297" spans="13:14">
      <c r="M2297" s="4"/>
      <c r="N2297" s="4"/>
    </row>
    <row r="2298" spans="13:14">
      <c r="M2298" s="4"/>
      <c r="N2298" s="4"/>
    </row>
    <row r="2299" spans="13:14">
      <c r="M2299" s="4"/>
      <c r="N2299" s="4"/>
    </row>
    <row r="2300" spans="13:14">
      <c r="M2300" s="4"/>
      <c r="N2300" s="4"/>
    </row>
    <row r="2301" spans="13:14">
      <c r="M2301" s="4"/>
      <c r="N2301" s="4"/>
    </row>
    <row r="2302" spans="13:14">
      <c r="M2302" s="4"/>
      <c r="N2302" s="4"/>
    </row>
    <row r="2303" spans="13:14">
      <c r="M2303" s="4"/>
      <c r="N2303" s="4"/>
    </row>
    <row r="2304" spans="13:14">
      <c r="M2304" s="4"/>
      <c r="N2304" s="4"/>
    </row>
    <row r="2305" spans="13:14">
      <c r="M2305" s="4"/>
      <c r="N2305" s="4"/>
    </row>
    <row r="2306" spans="13:14">
      <c r="M2306" s="4"/>
      <c r="N2306" s="4"/>
    </row>
    <row r="2307" spans="13:14">
      <c r="M2307" s="4"/>
      <c r="N2307" s="4"/>
    </row>
    <row r="2308" spans="13:14">
      <c r="M2308" s="4"/>
      <c r="N2308" s="4"/>
    </row>
    <row r="2309" spans="13:14">
      <c r="M2309" s="4"/>
      <c r="N2309" s="4"/>
    </row>
    <row r="2310" spans="13:14">
      <c r="M2310" s="4"/>
      <c r="N2310" s="4"/>
    </row>
    <row r="2311" spans="13:14">
      <c r="M2311" s="4"/>
      <c r="N2311" s="4"/>
    </row>
    <row r="2312" spans="13:14">
      <c r="M2312" s="4"/>
      <c r="N2312" s="4"/>
    </row>
    <row r="2313" spans="13:14">
      <c r="M2313" s="4"/>
      <c r="N2313" s="4"/>
    </row>
    <row r="2314" spans="13:14">
      <c r="M2314" s="4"/>
      <c r="N2314" s="4"/>
    </row>
    <row r="2315" spans="13:14">
      <c r="M2315" s="4"/>
      <c r="N2315" s="4"/>
    </row>
    <row r="2316" spans="13:14">
      <c r="M2316" s="4"/>
      <c r="N2316" s="4"/>
    </row>
    <row r="2317" spans="13:14">
      <c r="M2317" s="4"/>
      <c r="N2317" s="4"/>
    </row>
    <row r="2318" spans="13:14">
      <c r="M2318" s="4"/>
      <c r="N2318" s="4"/>
    </row>
    <row r="2319" spans="13:14">
      <c r="M2319" s="4"/>
      <c r="N2319" s="4"/>
    </row>
    <row r="2320" spans="13:14">
      <c r="M2320" s="4"/>
      <c r="N2320" s="4"/>
    </row>
    <row r="2321" spans="13:14">
      <c r="M2321" s="4"/>
      <c r="N2321" s="4"/>
    </row>
    <row r="2322" spans="13:14">
      <c r="M2322" s="4"/>
      <c r="N2322" s="4"/>
    </row>
    <row r="2323" spans="13:14">
      <c r="M2323" s="4"/>
      <c r="N2323" s="4"/>
    </row>
    <row r="2324" spans="13:14">
      <c r="M2324" s="4"/>
      <c r="N2324" s="4"/>
    </row>
    <row r="2325" spans="13:14">
      <c r="M2325" s="4"/>
      <c r="N2325" s="4"/>
    </row>
    <row r="2326" spans="13:14">
      <c r="M2326" s="4"/>
      <c r="N2326" s="4"/>
    </row>
    <row r="2327" spans="13:14">
      <c r="M2327" s="4"/>
      <c r="N2327" s="4"/>
    </row>
    <row r="2328" spans="13:14">
      <c r="M2328" s="4"/>
      <c r="N2328" s="4"/>
    </row>
    <row r="2329" spans="13:14">
      <c r="M2329" s="4"/>
      <c r="N2329" s="4"/>
    </row>
    <row r="2330" spans="13:14">
      <c r="M2330" s="4"/>
      <c r="N2330" s="4"/>
    </row>
    <row r="2331" spans="13:14">
      <c r="M2331" s="4"/>
      <c r="N2331" s="4"/>
    </row>
    <row r="2332" spans="13:14">
      <c r="M2332" s="4"/>
      <c r="N2332" s="4"/>
    </row>
    <row r="2333" spans="13:14">
      <c r="M2333" s="4"/>
      <c r="N2333" s="4"/>
    </row>
    <row r="2334" spans="13:14">
      <c r="M2334" s="4"/>
      <c r="N2334" s="4"/>
    </row>
    <row r="2335" spans="13:14">
      <c r="M2335" s="4"/>
      <c r="N2335" s="4"/>
    </row>
    <row r="2336" spans="13:14">
      <c r="M2336" s="4"/>
      <c r="N2336" s="4"/>
    </row>
    <row r="2337" spans="13:14">
      <c r="M2337" s="4"/>
      <c r="N2337" s="4"/>
    </row>
    <row r="2338" spans="13:14">
      <c r="M2338" s="4"/>
      <c r="N2338" s="4"/>
    </row>
    <row r="2339" spans="13:14">
      <c r="M2339" s="4"/>
      <c r="N2339" s="4"/>
    </row>
    <row r="2340" spans="13:14">
      <c r="M2340" s="4"/>
      <c r="N2340" s="4"/>
    </row>
    <row r="2341" spans="13:14">
      <c r="M2341" s="4"/>
      <c r="N2341" s="4"/>
    </row>
    <row r="2342" spans="13:14">
      <c r="M2342" s="4"/>
      <c r="N2342" s="4"/>
    </row>
    <row r="2343" spans="13:14">
      <c r="M2343" s="4"/>
      <c r="N2343" s="4"/>
    </row>
    <row r="2344" spans="13:14">
      <c r="M2344" s="4"/>
      <c r="N2344" s="4"/>
    </row>
    <row r="2345" spans="13:14">
      <c r="M2345" s="4"/>
      <c r="N2345" s="4"/>
    </row>
    <row r="2346" spans="13:14">
      <c r="M2346" s="4"/>
      <c r="N2346" s="4"/>
    </row>
    <row r="2347" spans="13:14">
      <c r="M2347" s="4"/>
      <c r="N2347" s="4"/>
    </row>
    <row r="2348" spans="13:14">
      <c r="M2348" s="4"/>
      <c r="N2348" s="4"/>
    </row>
    <row r="2349" spans="13:14">
      <c r="M2349" s="4"/>
      <c r="N2349" s="4"/>
    </row>
    <row r="2350" spans="13:14">
      <c r="M2350" s="4"/>
      <c r="N2350" s="4"/>
    </row>
    <row r="2351" spans="13:14">
      <c r="M2351" s="4"/>
      <c r="N2351" s="4"/>
    </row>
    <row r="2352" spans="13:14">
      <c r="M2352" s="4"/>
      <c r="N2352" s="4"/>
    </row>
    <row r="2353" spans="13:14">
      <c r="M2353" s="4"/>
      <c r="N2353" s="4"/>
    </row>
    <row r="2354" spans="13:14">
      <c r="M2354" s="4"/>
      <c r="N2354" s="4"/>
    </row>
    <row r="2355" spans="13:14">
      <c r="M2355" s="4"/>
      <c r="N2355" s="4"/>
    </row>
    <row r="2356" spans="13:14">
      <c r="M2356" s="4"/>
      <c r="N2356" s="4"/>
    </row>
    <row r="2357" spans="13:14">
      <c r="M2357" s="4"/>
      <c r="N2357" s="4"/>
    </row>
    <row r="2358" spans="13:14">
      <c r="M2358" s="4"/>
      <c r="N2358" s="4"/>
    </row>
    <row r="2359" spans="13:14">
      <c r="M2359" s="4"/>
      <c r="N2359" s="4"/>
    </row>
    <row r="2360" spans="13:14">
      <c r="M2360" s="4"/>
      <c r="N2360" s="4"/>
    </row>
    <row r="2361" spans="13:14">
      <c r="M2361" s="4"/>
      <c r="N2361" s="4"/>
    </row>
    <row r="2362" spans="13:14">
      <c r="M2362" s="4"/>
      <c r="N2362" s="4"/>
    </row>
    <row r="2363" spans="13:14">
      <c r="M2363" s="4"/>
      <c r="N2363" s="4"/>
    </row>
    <row r="2364" spans="13:14">
      <c r="M2364" s="4"/>
      <c r="N2364" s="4"/>
    </row>
    <row r="2365" spans="13:14">
      <c r="M2365" s="4"/>
      <c r="N2365" s="4"/>
    </row>
    <row r="2366" spans="13:14">
      <c r="M2366" s="4"/>
      <c r="N2366" s="4"/>
    </row>
    <row r="2367" spans="13:14">
      <c r="M2367" s="4"/>
      <c r="N2367" s="4"/>
    </row>
    <row r="2368" spans="13:14">
      <c r="M2368" s="4"/>
      <c r="N2368" s="4"/>
    </row>
    <row r="2369" spans="13:14">
      <c r="M2369" s="4"/>
      <c r="N2369" s="4"/>
    </row>
    <row r="2370" spans="13:14">
      <c r="M2370" s="4"/>
      <c r="N2370" s="4"/>
    </row>
    <row r="2371" spans="13:14">
      <c r="M2371" s="4"/>
      <c r="N2371" s="4"/>
    </row>
    <row r="2372" spans="13:14">
      <c r="M2372" s="4"/>
      <c r="N2372" s="4"/>
    </row>
    <row r="2373" spans="13:14">
      <c r="M2373" s="4"/>
      <c r="N2373" s="4"/>
    </row>
    <row r="2374" spans="13:14">
      <c r="M2374" s="4"/>
      <c r="N2374" s="4"/>
    </row>
    <row r="2375" spans="13:14">
      <c r="M2375" s="4"/>
      <c r="N2375" s="4"/>
    </row>
    <row r="2376" spans="13:14">
      <c r="M2376" s="4"/>
      <c r="N2376" s="4"/>
    </row>
    <row r="2377" spans="13:14">
      <c r="M2377" s="4"/>
      <c r="N2377" s="4"/>
    </row>
    <row r="2378" spans="13:14">
      <c r="M2378" s="4"/>
      <c r="N2378" s="4"/>
    </row>
    <row r="2379" spans="13:14">
      <c r="M2379" s="4"/>
      <c r="N2379" s="4"/>
    </row>
    <row r="2380" spans="13:14">
      <c r="M2380" s="4"/>
      <c r="N2380" s="4"/>
    </row>
    <row r="2381" spans="13:14">
      <c r="M2381" s="4"/>
      <c r="N2381" s="4"/>
    </row>
    <row r="2382" spans="13:14">
      <c r="M2382" s="4"/>
      <c r="N2382" s="4"/>
    </row>
    <row r="2383" spans="13:14">
      <c r="M2383" s="4"/>
      <c r="N2383" s="4"/>
    </row>
    <row r="2384" spans="13:14">
      <c r="M2384" s="4"/>
      <c r="N2384" s="4"/>
    </row>
    <row r="2385" spans="13:14">
      <c r="M2385" s="4"/>
      <c r="N2385" s="4"/>
    </row>
    <row r="2386" spans="13:14">
      <c r="M2386" s="4"/>
      <c r="N2386" s="4"/>
    </row>
    <row r="2387" spans="13:14">
      <c r="M2387" s="4"/>
      <c r="N2387" s="4"/>
    </row>
    <row r="2388" spans="13:14">
      <c r="M2388" s="4"/>
      <c r="N2388" s="4"/>
    </row>
    <row r="2389" spans="13:14">
      <c r="M2389" s="4"/>
      <c r="N2389" s="4"/>
    </row>
    <row r="2390" spans="13:14">
      <c r="M2390" s="4"/>
      <c r="N2390" s="4"/>
    </row>
    <row r="2391" spans="13:14">
      <c r="M2391" s="4"/>
      <c r="N2391" s="4"/>
    </row>
    <row r="2392" spans="13:14">
      <c r="M2392" s="4"/>
      <c r="N2392" s="4"/>
    </row>
    <row r="2393" spans="13:14">
      <c r="M2393" s="4"/>
      <c r="N2393" s="4"/>
    </row>
    <row r="2394" spans="13:14">
      <c r="M2394" s="4"/>
      <c r="N2394" s="4"/>
    </row>
    <row r="2395" spans="13:14">
      <c r="M2395" s="4"/>
      <c r="N2395" s="4"/>
    </row>
    <row r="2396" spans="13:14">
      <c r="M2396" s="4"/>
      <c r="N2396" s="4"/>
    </row>
    <row r="2397" spans="13:14">
      <c r="M2397" s="4"/>
      <c r="N2397" s="4"/>
    </row>
    <row r="2398" spans="13:14">
      <c r="M2398" s="4"/>
      <c r="N2398" s="4"/>
    </row>
    <row r="2399" spans="13:14">
      <c r="M2399" s="4"/>
      <c r="N2399" s="4"/>
    </row>
    <row r="2400" spans="13:14">
      <c r="M2400" s="4"/>
      <c r="N2400" s="4"/>
    </row>
    <row r="2401" spans="13:14">
      <c r="M2401" s="4"/>
      <c r="N2401" s="4"/>
    </row>
    <row r="2402" spans="13:14">
      <c r="M2402" s="4"/>
      <c r="N2402" s="4"/>
    </row>
    <row r="2403" spans="13:14">
      <c r="M2403" s="4"/>
      <c r="N2403" s="4"/>
    </row>
    <row r="2404" spans="13:14">
      <c r="M2404" s="4"/>
      <c r="N2404" s="4"/>
    </row>
    <row r="2405" spans="13:14">
      <c r="M2405" s="4"/>
      <c r="N2405" s="4"/>
    </row>
    <row r="2406" spans="13:14">
      <c r="M2406" s="4"/>
      <c r="N2406" s="4"/>
    </row>
    <row r="2407" spans="13:14">
      <c r="M2407" s="4"/>
      <c r="N2407" s="4"/>
    </row>
    <row r="2408" spans="13:14">
      <c r="M2408" s="4"/>
      <c r="N2408" s="4"/>
    </row>
    <row r="2409" spans="13:14">
      <c r="M2409" s="4"/>
      <c r="N2409" s="4"/>
    </row>
    <row r="2410" spans="13:14">
      <c r="M2410" s="4"/>
      <c r="N2410" s="4"/>
    </row>
    <row r="2411" spans="13:14">
      <c r="M2411" s="4"/>
      <c r="N2411" s="4"/>
    </row>
    <row r="2412" spans="13:14">
      <c r="M2412" s="4"/>
      <c r="N2412" s="4"/>
    </row>
    <row r="2413" spans="13:14">
      <c r="M2413" s="4"/>
      <c r="N2413" s="4"/>
    </row>
    <row r="2414" spans="13:14">
      <c r="M2414" s="4"/>
      <c r="N2414" s="4"/>
    </row>
    <row r="2415" spans="13:14">
      <c r="M2415" s="4"/>
      <c r="N2415" s="4"/>
    </row>
    <row r="2416" spans="13:14">
      <c r="M2416" s="4"/>
      <c r="N2416" s="4"/>
    </row>
    <row r="2417" spans="13:14">
      <c r="M2417" s="4"/>
      <c r="N2417" s="4"/>
    </row>
    <row r="2418" spans="13:14">
      <c r="M2418" s="4"/>
      <c r="N2418" s="4"/>
    </row>
    <row r="2419" spans="13:14">
      <c r="M2419" s="4"/>
      <c r="N2419" s="4"/>
    </row>
    <row r="2420" spans="13:14">
      <c r="M2420" s="4"/>
      <c r="N2420" s="4"/>
    </row>
    <row r="2421" spans="13:14">
      <c r="M2421" s="4"/>
      <c r="N2421" s="4"/>
    </row>
    <row r="2422" spans="13:14">
      <c r="M2422" s="4"/>
      <c r="N2422" s="4"/>
    </row>
    <row r="2423" spans="13:14">
      <c r="M2423" s="4"/>
      <c r="N2423" s="4"/>
    </row>
    <row r="2424" spans="13:14">
      <c r="M2424" s="4"/>
      <c r="N2424" s="4"/>
    </row>
    <row r="2425" spans="13:14">
      <c r="M2425" s="4"/>
      <c r="N2425" s="4"/>
    </row>
    <row r="2426" spans="13:14">
      <c r="M2426" s="4"/>
      <c r="N2426" s="4"/>
    </row>
    <row r="2427" spans="13:14">
      <c r="M2427" s="4"/>
      <c r="N2427" s="4"/>
    </row>
    <row r="2428" spans="13:14">
      <c r="M2428" s="4"/>
      <c r="N2428" s="4"/>
    </row>
    <row r="2429" spans="13:14">
      <c r="M2429" s="4"/>
      <c r="N2429" s="4"/>
    </row>
    <row r="2430" spans="13:14">
      <c r="M2430" s="4"/>
      <c r="N2430" s="4"/>
    </row>
    <row r="2431" spans="13:14">
      <c r="M2431" s="4"/>
      <c r="N2431" s="4"/>
    </row>
    <row r="2432" spans="13:14">
      <c r="M2432" s="4"/>
      <c r="N2432" s="4"/>
    </row>
    <row r="2433" spans="13:14">
      <c r="M2433" s="4"/>
      <c r="N2433" s="4"/>
    </row>
    <row r="2434" spans="13:14">
      <c r="M2434" s="4"/>
      <c r="N2434" s="4"/>
    </row>
    <row r="2435" spans="13:14">
      <c r="M2435" s="4"/>
      <c r="N2435" s="4"/>
    </row>
    <row r="2436" spans="13:14">
      <c r="M2436" s="4"/>
      <c r="N2436" s="4"/>
    </row>
    <row r="2437" spans="13:14">
      <c r="M2437" s="4"/>
      <c r="N2437" s="4"/>
    </row>
    <row r="2438" spans="13:14">
      <c r="M2438" s="4"/>
      <c r="N2438" s="4"/>
    </row>
    <row r="2439" spans="13:14">
      <c r="M2439" s="4"/>
      <c r="N2439" s="4"/>
    </row>
    <row r="2440" spans="13:14">
      <c r="M2440" s="4"/>
      <c r="N2440" s="4"/>
    </row>
    <row r="2441" spans="13:14">
      <c r="M2441" s="4"/>
      <c r="N2441" s="4"/>
    </row>
    <row r="2442" spans="13:14">
      <c r="M2442" s="4"/>
      <c r="N2442" s="4"/>
    </row>
    <row r="2443" spans="13:14">
      <c r="M2443" s="4"/>
      <c r="N2443" s="4"/>
    </row>
    <row r="2444" spans="13:14">
      <c r="M2444" s="4"/>
      <c r="N2444" s="4"/>
    </row>
    <row r="2445" spans="13:14">
      <c r="M2445" s="4"/>
      <c r="N2445" s="4"/>
    </row>
    <row r="2446" spans="13:14">
      <c r="M2446" s="4"/>
      <c r="N2446" s="4"/>
    </row>
    <row r="2447" spans="13:14">
      <c r="M2447" s="4"/>
      <c r="N2447" s="4"/>
    </row>
    <row r="2448" spans="13:14">
      <c r="M2448" s="4"/>
      <c r="N2448" s="4"/>
    </row>
    <row r="2449" spans="13:14">
      <c r="M2449" s="4"/>
      <c r="N2449" s="4"/>
    </row>
    <row r="2450" spans="13:14">
      <c r="M2450" s="4"/>
      <c r="N2450" s="4"/>
    </row>
    <row r="2451" spans="13:14">
      <c r="M2451" s="4"/>
      <c r="N2451" s="4"/>
    </row>
    <row r="2452" spans="13:14">
      <c r="M2452" s="4"/>
      <c r="N2452" s="4"/>
    </row>
    <row r="2453" spans="13:14">
      <c r="M2453" s="4"/>
      <c r="N2453" s="4"/>
    </row>
    <row r="2454" spans="13:14">
      <c r="M2454" s="4"/>
      <c r="N2454" s="4"/>
    </row>
    <row r="2455" spans="13:14">
      <c r="M2455" s="4"/>
      <c r="N2455" s="4"/>
    </row>
    <row r="2456" spans="13:14">
      <c r="M2456" s="4"/>
      <c r="N2456" s="4"/>
    </row>
    <row r="2457" spans="13:14">
      <c r="M2457" s="4"/>
      <c r="N2457" s="4"/>
    </row>
    <row r="2458" spans="13:14">
      <c r="M2458" s="4"/>
      <c r="N2458" s="4"/>
    </row>
    <row r="2459" spans="13:14">
      <c r="M2459" s="4"/>
      <c r="N2459" s="4"/>
    </row>
    <row r="2460" spans="13:14">
      <c r="M2460" s="4"/>
      <c r="N2460" s="4"/>
    </row>
    <row r="2461" spans="13:14">
      <c r="M2461" s="4"/>
      <c r="N2461" s="4"/>
    </row>
    <row r="2462" spans="13:14">
      <c r="M2462" s="4"/>
      <c r="N2462" s="4"/>
    </row>
    <row r="2463" spans="13:14">
      <c r="M2463" s="4"/>
      <c r="N2463" s="4"/>
    </row>
    <row r="2464" spans="13:14">
      <c r="M2464" s="4"/>
      <c r="N2464" s="4"/>
    </row>
    <row r="2465" spans="13:14">
      <c r="M2465" s="4"/>
      <c r="N2465" s="4"/>
    </row>
    <row r="2466" spans="13:14">
      <c r="M2466" s="4"/>
      <c r="N2466" s="4"/>
    </row>
    <row r="2467" spans="13:14">
      <c r="M2467" s="4"/>
      <c r="N2467" s="4"/>
    </row>
    <row r="2468" spans="13:14">
      <c r="M2468" s="4"/>
      <c r="N2468" s="4"/>
    </row>
    <row r="2469" spans="13:14">
      <c r="M2469" s="4"/>
      <c r="N2469" s="4"/>
    </row>
    <row r="2470" spans="13:14">
      <c r="M2470" s="4"/>
      <c r="N2470" s="4"/>
    </row>
    <row r="2471" spans="13:14">
      <c r="M2471" s="4"/>
      <c r="N2471" s="4"/>
    </row>
    <row r="2472" spans="13:14">
      <c r="M2472" s="4"/>
      <c r="N2472" s="4"/>
    </row>
    <row r="2473" spans="13:14">
      <c r="M2473" s="4"/>
      <c r="N2473" s="4"/>
    </row>
    <row r="2474" spans="13:14">
      <c r="M2474" s="4"/>
      <c r="N2474" s="4"/>
    </row>
    <row r="2475" spans="13:14">
      <c r="M2475" s="4"/>
      <c r="N2475" s="4"/>
    </row>
    <row r="2476" spans="13:14">
      <c r="M2476" s="4"/>
      <c r="N2476" s="4"/>
    </row>
    <row r="2477" spans="13:14">
      <c r="M2477" s="4"/>
      <c r="N2477" s="4"/>
    </row>
    <row r="2478" spans="13:14">
      <c r="M2478" s="4"/>
      <c r="N2478" s="4"/>
    </row>
    <row r="2479" spans="13:14">
      <c r="M2479" s="4"/>
      <c r="N2479" s="4"/>
    </row>
    <row r="2480" spans="13:14">
      <c r="M2480" s="4"/>
      <c r="N2480" s="4"/>
    </row>
    <row r="2481" spans="13:14">
      <c r="M2481" s="4"/>
      <c r="N2481" s="4"/>
    </row>
    <row r="2482" spans="13:14">
      <c r="M2482" s="4"/>
      <c r="N2482" s="4"/>
    </row>
    <row r="2483" spans="13:14">
      <c r="M2483" s="4"/>
      <c r="N2483" s="4"/>
    </row>
    <row r="2484" spans="13:14">
      <c r="M2484" s="4"/>
      <c r="N2484" s="4"/>
    </row>
    <row r="2485" spans="13:14">
      <c r="M2485" s="4"/>
      <c r="N2485" s="4"/>
    </row>
    <row r="2486" spans="13:14">
      <c r="M2486" s="4"/>
      <c r="N2486" s="4"/>
    </row>
    <row r="2487" spans="13:14">
      <c r="M2487" s="4"/>
      <c r="N2487" s="4"/>
    </row>
    <row r="2488" spans="13:14">
      <c r="M2488" s="4"/>
      <c r="N2488" s="4"/>
    </row>
    <row r="2489" spans="13:14">
      <c r="M2489" s="4"/>
      <c r="N2489" s="4"/>
    </row>
    <row r="2490" spans="13:14">
      <c r="M2490" s="4"/>
      <c r="N2490" s="4"/>
    </row>
    <row r="2491" spans="13:14">
      <c r="M2491" s="4"/>
      <c r="N2491" s="4"/>
    </row>
    <row r="2492" spans="13:14">
      <c r="M2492" s="4"/>
      <c r="N2492" s="4"/>
    </row>
    <row r="2493" spans="13:14">
      <c r="M2493" s="4"/>
      <c r="N2493" s="4"/>
    </row>
    <row r="2494" spans="13:14">
      <c r="M2494" s="4"/>
      <c r="N2494" s="4"/>
    </row>
    <row r="2495" spans="13:14">
      <c r="M2495" s="4"/>
      <c r="N2495" s="4"/>
    </row>
    <row r="2496" spans="13:14">
      <c r="M2496" s="4"/>
      <c r="N2496" s="4"/>
    </row>
    <row r="2497" spans="13:14">
      <c r="M2497" s="4"/>
      <c r="N2497" s="4"/>
    </row>
    <row r="2498" spans="13:14">
      <c r="M2498" s="4"/>
      <c r="N2498" s="4"/>
    </row>
    <row r="2499" spans="13:14">
      <c r="M2499" s="4"/>
      <c r="N2499" s="4"/>
    </row>
    <row r="2500" spans="13:14">
      <c r="M2500" s="4"/>
      <c r="N2500" s="4"/>
    </row>
    <row r="2501" spans="13:14">
      <c r="M2501" s="4"/>
      <c r="N2501" s="4"/>
    </row>
    <row r="2502" spans="13:14">
      <c r="M2502" s="4"/>
      <c r="N2502" s="4"/>
    </row>
    <row r="2503" spans="13:14">
      <c r="M2503" s="4"/>
      <c r="N2503" s="4"/>
    </row>
    <row r="2504" spans="13:14">
      <c r="M2504" s="4"/>
      <c r="N2504" s="4"/>
    </row>
    <row r="2505" spans="13:14">
      <c r="M2505" s="4"/>
      <c r="N2505" s="4"/>
    </row>
    <row r="2506" spans="13:14">
      <c r="M2506" s="4"/>
      <c r="N2506" s="4"/>
    </row>
    <row r="2507" spans="13:14">
      <c r="M2507" s="4"/>
      <c r="N2507" s="4"/>
    </row>
    <row r="2508" spans="13:14">
      <c r="M2508" s="4"/>
      <c r="N2508" s="4"/>
    </row>
    <row r="2509" spans="13:14">
      <c r="M2509" s="4"/>
      <c r="N2509" s="4"/>
    </row>
    <row r="2510" spans="13:14">
      <c r="M2510" s="4"/>
      <c r="N2510" s="4"/>
    </row>
    <row r="2511" spans="13:14">
      <c r="M2511" s="4"/>
      <c r="N2511" s="4"/>
    </row>
    <row r="2512" spans="13:14">
      <c r="M2512" s="4"/>
      <c r="N2512" s="4"/>
    </row>
    <row r="2513" spans="13:14">
      <c r="M2513" s="4"/>
      <c r="N2513" s="4"/>
    </row>
    <row r="2514" spans="13:14">
      <c r="M2514" s="4"/>
      <c r="N2514" s="4"/>
    </row>
  </sheetData>
  <phoneticPr fontId="25" type="noConversion"/>
  <pageMargins left="0.43307086614173229" right="0.43307086614173229" top="0.47244094488188981" bottom="0.51181102362204722" header="0.23622047244094491" footer="0.23622047244094491"/>
  <pageSetup paperSize="9" orientation="portrait" r:id="rId1"/>
  <headerFooter alignWithMargins="0">
    <oddFooter>&amp;L&amp;9Public Library Statistics 2011/12&amp;C&amp;9&amp;P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E60"/>
  <sheetViews>
    <sheetView zoomScaleNormal="100" workbookViewId="0">
      <pane ySplit="3" topLeftCell="A13" activePane="bottomLeft" state="frozen"/>
      <selection activeCell="B24" sqref="B24"/>
      <selection pane="bottomLeft" activeCell="F36" sqref="F36"/>
    </sheetView>
  </sheetViews>
  <sheetFormatPr defaultRowHeight="12.75"/>
  <cols>
    <col min="1" max="1" width="22.85546875" style="22" customWidth="1"/>
    <col min="2" max="2" width="17" style="22" customWidth="1"/>
    <col min="3" max="3" width="20.7109375" style="22" customWidth="1"/>
    <col min="4" max="4" width="19.7109375" style="32" customWidth="1"/>
    <col min="5" max="16384" width="9.140625" style="22"/>
  </cols>
  <sheetData>
    <row r="1" spans="1:5" ht="15">
      <c r="A1" s="39" t="s">
        <v>615</v>
      </c>
    </row>
    <row r="2" spans="1:5" ht="12.75" customHeight="1">
      <c r="A2" s="39"/>
    </row>
    <row r="3" spans="1:5" ht="13.5" customHeight="1">
      <c r="A3" s="34"/>
      <c r="B3" s="105" t="s">
        <v>369</v>
      </c>
      <c r="C3" s="105" t="s">
        <v>370</v>
      </c>
      <c r="D3" s="105" t="s">
        <v>407</v>
      </c>
    </row>
    <row r="4" spans="1:5" ht="13.5" customHeight="1">
      <c r="A4" s="4" t="s">
        <v>457</v>
      </c>
      <c r="B4" s="190">
        <v>196766</v>
      </c>
      <c r="C4" s="190">
        <v>20450</v>
      </c>
      <c r="D4" s="190">
        <v>217216</v>
      </c>
      <c r="E4" s="193"/>
    </row>
    <row r="5" spans="1:5" ht="13.5" customHeight="1">
      <c r="A5" s="4" t="s">
        <v>339</v>
      </c>
      <c r="B5" s="190">
        <v>158641</v>
      </c>
      <c r="C5" s="190">
        <v>8456</v>
      </c>
      <c r="D5" s="190">
        <v>167097</v>
      </c>
      <c r="E5" s="193"/>
    </row>
    <row r="6" spans="1:5" ht="13.5" customHeight="1">
      <c r="A6" s="4" t="s">
        <v>458</v>
      </c>
      <c r="B6" s="190">
        <v>108814</v>
      </c>
      <c r="C6" s="190">
        <v>3423</v>
      </c>
      <c r="D6" s="190">
        <v>112237</v>
      </c>
      <c r="E6" s="193"/>
    </row>
    <row r="7" spans="1:5" ht="13.5" customHeight="1">
      <c r="A7" s="4" t="s">
        <v>459</v>
      </c>
      <c r="B7" s="190">
        <v>98070</v>
      </c>
      <c r="C7" s="190">
        <v>8644</v>
      </c>
      <c r="D7" s="190">
        <v>106714</v>
      </c>
      <c r="E7" s="193"/>
    </row>
    <row r="8" spans="1:5" ht="13.5" customHeight="1">
      <c r="A8" s="4" t="s">
        <v>460</v>
      </c>
      <c r="B8" s="190">
        <v>106651</v>
      </c>
      <c r="C8" s="190">
        <v>6253</v>
      </c>
      <c r="D8" s="190">
        <v>112904</v>
      </c>
      <c r="E8" s="193"/>
    </row>
    <row r="9" spans="1:5" ht="13.5" customHeight="1">
      <c r="A9" s="4" t="s">
        <v>168</v>
      </c>
      <c r="B9" s="190">
        <v>48788</v>
      </c>
      <c r="C9" s="190">
        <v>3556</v>
      </c>
      <c r="D9" s="190">
        <v>52344</v>
      </c>
      <c r="E9" s="193"/>
    </row>
    <row r="10" spans="1:5" ht="13.5" customHeight="1">
      <c r="A10" s="4" t="s">
        <v>340</v>
      </c>
      <c r="B10" s="190">
        <v>43032</v>
      </c>
      <c r="C10" s="190">
        <v>1580</v>
      </c>
      <c r="D10" s="190">
        <v>44612</v>
      </c>
      <c r="E10" s="193"/>
    </row>
    <row r="11" spans="1:5" ht="13.5" customHeight="1">
      <c r="A11" s="4" t="s">
        <v>461</v>
      </c>
      <c r="B11" s="190">
        <v>79548</v>
      </c>
      <c r="C11" s="190">
        <v>7013</v>
      </c>
      <c r="D11" s="190">
        <v>86561</v>
      </c>
      <c r="E11" s="193"/>
    </row>
    <row r="12" spans="1:5" ht="13.5" customHeight="1">
      <c r="A12" s="4" t="s">
        <v>462</v>
      </c>
      <c r="B12" s="190">
        <v>433222</v>
      </c>
      <c r="C12" s="190">
        <v>441008</v>
      </c>
      <c r="D12" s="190">
        <v>874230</v>
      </c>
      <c r="E12" s="193"/>
    </row>
    <row r="13" spans="1:5" ht="13.5" customHeight="1">
      <c r="A13" s="4" t="s">
        <v>463</v>
      </c>
      <c r="B13" s="190">
        <v>169004</v>
      </c>
      <c r="C13" s="190">
        <v>9728</v>
      </c>
      <c r="D13" s="190">
        <v>178732</v>
      </c>
      <c r="E13" s="193"/>
    </row>
    <row r="14" spans="1:5" ht="13.5" customHeight="1">
      <c r="A14" s="174" t="s">
        <v>685</v>
      </c>
      <c r="B14" s="190">
        <v>50884</v>
      </c>
      <c r="C14" s="190">
        <v>4851</v>
      </c>
      <c r="D14" s="190">
        <v>55735</v>
      </c>
      <c r="E14" s="193"/>
    </row>
    <row r="15" spans="1:5" ht="13.5" customHeight="1">
      <c r="A15" s="4" t="s">
        <v>341</v>
      </c>
      <c r="B15" s="190">
        <v>97761</v>
      </c>
      <c r="C15" s="4">
        <v>125</v>
      </c>
      <c r="D15" s="190">
        <v>97886</v>
      </c>
      <c r="E15" s="193"/>
    </row>
    <row r="16" spans="1:5" ht="13.5" customHeight="1">
      <c r="A16" s="4" t="s">
        <v>552</v>
      </c>
      <c r="B16" s="190">
        <v>11987</v>
      </c>
      <c r="C16" s="4"/>
      <c r="D16" s="190">
        <v>11987</v>
      </c>
      <c r="E16" s="193"/>
    </row>
    <row r="17" spans="1:5" ht="13.5" customHeight="1">
      <c r="A17" s="4" t="s">
        <v>554</v>
      </c>
      <c r="B17" s="190">
        <v>45923</v>
      </c>
      <c r="C17" s="190">
        <v>1367</v>
      </c>
      <c r="D17" s="190">
        <v>47290</v>
      </c>
      <c r="E17" s="193"/>
    </row>
    <row r="18" spans="1:5" ht="13.5" customHeight="1">
      <c r="A18" s="4" t="s">
        <v>464</v>
      </c>
      <c r="B18" s="190">
        <v>263324</v>
      </c>
      <c r="C18" s="190">
        <v>28564</v>
      </c>
      <c r="D18" s="190">
        <v>291888</v>
      </c>
      <c r="E18" s="193"/>
    </row>
    <row r="19" spans="1:5" ht="13.5" customHeight="1">
      <c r="A19" s="4" t="s">
        <v>465</v>
      </c>
      <c r="B19" s="190">
        <v>251306</v>
      </c>
      <c r="C19" s="190">
        <v>88936</v>
      </c>
      <c r="D19" s="190">
        <v>340242</v>
      </c>
      <c r="E19" s="193"/>
    </row>
    <row r="20" spans="1:5" ht="13.5" customHeight="1">
      <c r="A20" s="4" t="s">
        <v>466</v>
      </c>
      <c r="B20" s="190">
        <v>96569</v>
      </c>
      <c r="C20" s="190">
        <v>6942</v>
      </c>
      <c r="D20" s="190">
        <v>103511</v>
      </c>
      <c r="E20" s="193"/>
    </row>
    <row r="21" spans="1:5" ht="13.5" customHeight="1">
      <c r="A21" s="234" t="s">
        <v>21</v>
      </c>
      <c r="B21" s="190">
        <v>124756</v>
      </c>
      <c r="C21" s="190">
        <v>5355</v>
      </c>
      <c r="D21" s="190">
        <v>130111</v>
      </c>
      <c r="E21" s="193"/>
    </row>
    <row r="22" spans="1:5" ht="13.5" customHeight="1">
      <c r="A22" s="4" t="s">
        <v>467</v>
      </c>
      <c r="B22" s="190">
        <v>75056</v>
      </c>
      <c r="C22" s="190">
        <v>2067</v>
      </c>
      <c r="D22" s="190">
        <v>77123</v>
      </c>
      <c r="E22" s="193"/>
    </row>
    <row r="23" spans="1:5" ht="13.5" customHeight="1">
      <c r="A23" s="4" t="s">
        <v>468</v>
      </c>
      <c r="B23" s="190">
        <v>168297</v>
      </c>
      <c r="C23" s="190">
        <v>16108</v>
      </c>
      <c r="D23" s="190">
        <v>184405</v>
      </c>
      <c r="E23" s="193"/>
    </row>
    <row r="24" spans="1:5" ht="13.5" customHeight="1">
      <c r="A24" s="4" t="s">
        <v>343</v>
      </c>
      <c r="B24" s="190">
        <v>420269</v>
      </c>
      <c r="C24" s="190">
        <v>20624</v>
      </c>
      <c r="D24" s="190">
        <v>440893</v>
      </c>
      <c r="E24" s="193"/>
    </row>
    <row r="25" spans="1:5" ht="13.5" customHeight="1">
      <c r="A25" s="4" t="s">
        <v>344</v>
      </c>
      <c r="B25" s="190">
        <v>59783</v>
      </c>
      <c r="C25" s="4">
        <v>990</v>
      </c>
      <c r="D25" s="190">
        <v>60773</v>
      </c>
      <c r="E25" s="193"/>
    </row>
    <row r="26" spans="1:5" ht="13.5" customHeight="1">
      <c r="A26" s="4" t="s">
        <v>345</v>
      </c>
      <c r="B26" s="190">
        <v>198747</v>
      </c>
      <c r="C26" s="190">
        <v>15921</v>
      </c>
      <c r="D26" s="190">
        <v>214668</v>
      </c>
      <c r="E26" s="193"/>
    </row>
    <row r="27" spans="1:5" ht="13.5" customHeight="1">
      <c r="A27" s="4" t="s">
        <v>469</v>
      </c>
      <c r="B27" s="190">
        <v>172420</v>
      </c>
      <c r="C27" s="190">
        <v>21548</v>
      </c>
      <c r="D27" s="190">
        <v>193968</v>
      </c>
      <c r="E27" s="193"/>
    </row>
    <row r="28" spans="1:5" ht="13.5" customHeight="1">
      <c r="A28" s="4" t="s">
        <v>470</v>
      </c>
      <c r="B28" s="190">
        <v>177123</v>
      </c>
      <c r="C28" s="190">
        <v>16373</v>
      </c>
      <c r="D28" s="190">
        <v>193496</v>
      </c>
      <c r="E28" s="193"/>
    </row>
    <row r="29" spans="1:5" ht="13.5" customHeight="1">
      <c r="A29" s="4" t="s">
        <v>471</v>
      </c>
      <c r="B29" s="190">
        <v>111396</v>
      </c>
      <c r="C29" s="190">
        <v>8079</v>
      </c>
      <c r="D29" s="190">
        <v>119475</v>
      </c>
      <c r="E29" s="193"/>
    </row>
    <row r="30" spans="1:5" ht="13.5" customHeight="1">
      <c r="A30" s="4" t="s">
        <v>306</v>
      </c>
      <c r="B30" s="190">
        <v>160537</v>
      </c>
      <c r="C30" s="190">
        <v>10639</v>
      </c>
      <c r="D30" s="190">
        <v>171176</v>
      </c>
      <c r="E30" s="193"/>
    </row>
    <row r="31" spans="1:5" ht="13.5" customHeight="1">
      <c r="A31" s="4" t="s">
        <v>307</v>
      </c>
      <c r="B31" s="190">
        <v>37071</v>
      </c>
      <c r="C31" s="190">
        <v>3322</v>
      </c>
      <c r="D31" s="190">
        <v>40393</v>
      </c>
      <c r="E31" s="193"/>
    </row>
    <row r="32" spans="1:5" ht="13.5" customHeight="1">
      <c r="A32" s="4" t="s">
        <v>186</v>
      </c>
      <c r="B32" s="190">
        <v>35878</v>
      </c>
      <c r="C32" s="4">
        <v>550</v>
      </c>
      <c r="D32" s="190">
        <v>36428</v>
      </c>
      <c r="E32" s="193"/>
    </row>
    <row r="33" spans="1:5" ht="13.5" customHeight="1">
      <c r="A33" s="4" t="s">
        <v>346</v>
      </c>
      <c r="B33" s="190">
        <v>108502</v>
      </c>
      <c r="C33" s="190">
        <v>7954</v>
      </c>
      <c r="D33" s="190">
        <v>116456</v>
      </c>
      <c r="E33" s="193"/>
    </row>
    <row r="34" spans="1:5" ht="13.5" customHeight="1">
      <c r="A34" s="4" t="s">
        <v>473</v>
      </c>
      <c r="B34" s="190">
        <v>66025</v>
      </c>
      <c r="C34" s="190">
        <v>2040</v>
      </c>
      <c r="D34" s="190">
        <v>68065</v>
      </c>
      <c r="E34" s="193"/>
    </row>
    <row r="35" spans="1:5" ht="13.5" customHeight="1">
      <c r="A35" s="4" t="s">
        <v>474</v>
      </c>
      <c r="B35" s="190">
        <v>356106</v>
      </c>
      <c r="C35" s="190">
        <v>43429</v>
      </c>
      <c r="D35" s="190">
        <v>399535</v>
      </c>
      <c r="E35" s="193"/>
    </row>
    <row r="36" spans="1:5" ht="13.5" customHeight="1">
      <c r="A36" s="4" t="s">
        <v>476</v>
      </c>
      <c r="B36" s="190">
        <v>440615</v>
      </c>
      <c r="C36" s="190">
        <v>18466</v>
      </c>
      <c r="D36" s="190">
        <v>459081</v>
      </c>
      <c r="E36" s="193"/>
    </row>
    <row r="37" spans="1:5" ht="13.5" customHeight="1">
      <c r="A37" s="4" t="s">
        <v>310</v>
      </c>
      <c r="B37" s="190">
        <v>36274</v>
      </c>
      <c r="C37" s="190">
        <v>3462</v>
      </c>
      <c r="D37" s="190">
        <v>39736</v>
      </c>
      <c r="E37" s="193"/>
    </row>
    <row r="38" spans="1:5" ht="13.5" customHeight="1">
      <c r="A38" s="174" t="s">
        <v>679</v>
      </c>
      <c r="B38" s="190">
        <v>58734</v>
      </c>
      <c r="C38" s="190">
        <v>3103</v>
      </c>
      <c r="D38" s="190">
        <v>61837</v>
      </c>
      <c r="E38" s="193"/>
    </row>
    <row r="39" spans="1:5" ht="13.5" customHeight="1">
      <c r="A39" s="4" t="s">
        <v>356</v>
      </c>
      <c r="B39" s="190">
        <v>103090</v>
      </c>
      <c r="C39" s="190">
        <v>3704</v>
      </c>
      <c r="D39" s="190">
        <v>106794</v>
      </c>
      <c r="E39" s="193"/>
    </row>
    <row r="40" spans="1:5" ht="13.5" customHeight="1">
      <c r="A40" s="4" t="s">
        <v>317</v>
      </c>
      <c r="B40" s="190">
        <v>20641</v>
      </c>
      <c r="C40" s="4">
        <v>273</v>
      </c>
      <c r="D40" s="190">
        <v>20914</v>
      </c>
      <c r="E40" s="193"/>
    </row>
    <row r="41" spans="1:5" ht="13.5" customHeight="1">
      <c r="A41" s="4" t="s">
        <v>477</v>
      </c>
      <c r="B41" s="190">
        <v>187352</v>
      </c>
      <c r="C41" s="190">
        <v>18174</v>
      </c>
      <c r="D41" s="190">
        <v>205526</v>
      </c>
      <c r="E41" s="193"/>
    </row>
    <row r="42" spans="1:5" ht="13.5" customHeight="1">
      <c r="A42" s="4" t="s">
        <v>478</v>
      </c>
      <c r="B42" s="190">
        <v>186659</v>
      </c>
      <c r="C42" s="190">
        <v>43383</v>
      </c>
      <c r="D42" s="190">
        <v>230042</v>
      </c>
      <c r="E42" s="193"/>
    </row>
    <row r="43" spans="1:5" ht="13.5" customHeight="1">
      <c r="A43" s="4" t="s">
        <v>323</v>
      </c>
      <c r="B43" s="190">
        <v>21815</v>
      </c>
      <c r="C43" s="4">
        <v>884</v>
      </c>
      <c r="D43" s="190">
        <v>22699</v>
      </c>
      <c r="E43" s="193"/>
    </row>
    <row r="44" spans="1:5" ht="13.5" customHeight="1">
      <c r="A44" s="4" t="s">
        <v>348</v>
      </c>
      <c r="B44" s="190">
        <v>124058</v>
      </c>
      <c r="C44" s="190">
        <v>5867</v>
      </c>
      <c r="D44" s="190">
        <v>129925</v>
      </c>
      <c r="E44" s="193"/>
    </row>
    <row r="45" spans="1:5" ht="13.5" customHeight="1">
      <c r="A45" s="4" t="s">
        <v>479</v>
      </c>
      <c r="B45" s="190">
        <v>276130</v>
      </c>
      <c r="C45" s="190">
        <v>17351</v>
      </c>
      <c r="D45" s="190">
        <v>293481</v>
      </c>
      <c r="E45" s="193"/>
    </row>
    <row r="46" spans="1:5" ht="13.5" customHeight="1">
      <c r="A46" s="4" t="s">
        <v>324</v>
      </c>
      <c r="B46" s="190">
        <v>73002</v>
      </c>
      <c r="C46" s="190">
        <v>2193</v>
      </c>
      <c r="D46" s="190">
        <v>75195</v>
      </c>
      <c r="E46" s="193"/>
    </row>
    <row r="47" spans="1:5" ht="13.5" customHeight="1">
      <c r="A47" s="4" t="s">
        <v>480</v>
      </c>
      <c r="B47" s="190">
        <v>35343</v>
      </c>
      <c r="C47" s="4">
        <v>649</v>
      </c>
      <c r="D47" s="190">
        <v>35992</v>
      </c>
      <c r="E47" s="193"/>
    </row>
    <row r="48" spans="1:5" ht="13.5" customHeight="1">
      <c r="A48" s="4" t="s">
        <v>481</v>
      </c>
      <c r="B48" s="190">
        <v>316285</v>
      </c>
      <c r="C48" s="190">
        <v>46923</v>
      </c>
      <c r="D48" s="190">
        <v>363208</v>
      </c>
      <c r="E48" s="193"/>
    </row>
    <row r="49" spans="1:5" ht="13.5" customHeight="1">
      <c r="A49" s="4" t="s">
        <v>482</v>
      </c>
      <c r="B49" s="190">
        <v>116241</v>
      </c>
      <c r="C49" s="190">
        <v>12623</v>
      </c>
      <c r="D49" s="190">
        <v>128864</v>
      </c>
      <c r="E49" s="193"/>
    </row>
    <row r="50" spans="1:5" ht="13.5" customHeight="1">
      <c r="A50" s="4" t="s">
        <v>483</v>
      </c>
      <c r="B50" s="190">
        <v>146917</v>
      </c>
      <c r="C50" s="190">
        <v>6112</v>
      </c>
      <c r="D50" s="190">
        <v>153029</v>
      </c>
      <c r="E50" s="193"/>
    </row>
    <row r="51" spans="1:5" ht="13.5" customHeight="1">
      <c r="A51" s="70"/>
      <c r="B51" s="342"/>
      <c r="C51" s="342"/>
      <c r="D51" s="454"/>
      <c r="E51" s="193"/>
    </row>
    <row r="52" spans="1:5" ht="13.5" customHeight="1">
      <c r="A52" s="49"/>
      <c r="B52" s="44"/>
      <c r="C52" s="44"/>
      <c r="D52" s="44"/>
      <c r="E52" s="193"/>
    </row>
    <row r="53" spans="1:5" ht="13.5" customHeight="1">
      <c r="A53" s="41" t="s">
        <v>411</v>
      </c>
      <c r="B53" s="41">
        <f>MEDIAN(B4:B50,'Total Stock A-L'!B4:B55)</f>
        <v>98070</v>
      </c>
      <c r="C53" s="41">
        <f>MEDIAN(C4:C50,'Total Stock A-L'!C4:C55)</f>
        <v>6182.5</v>
      </c>
      <c r="D53" s="41">
        <f>MEDIAN(D4:D50,'Total Stock A-L'!D4:D55)</f>
        <v>106714</v>
      </c>
      <c r="E53" s="193"/>
    </row>
    <row r="54" spans="1:5" ht="13.5" customHeight="1">
      <c r="A54" s="41" t="s">
        <v>410</v>
      </c>
      <c r="B54" s="41">
        <f>AVERAGE(B4:B50,'Total Stock A-L'!B4:B55)</f>
        <v>121460.9696969697</v>
      </c>
      <c r="C54" s="41">
        <f>AVERAGE(C4:C50,'Total Stock A-L'!C4:C55)</f>
        <v>14991.969387755102</v>
      </c>
      <c r="D54" s="41">
        <f>AVERAGE(D4:D50,'Total Stock A-L'!D4:D55)</f>
        <v>136301.50505050505</v>
      </c>
      <c r="E54" s="193"/>
    </row>
    <row r="55" spans="1:5" ht="13.5" customHeight="1">
      <c r="A55" s="41" t="s">
        <v>359</v>
      </c>
      <c r="B55" s="41">
        <f>SUM(B4:B50,'Total Stock A-L'!B4:B55)</f>
        <v>12024636</v>
      </c>
      <c r="C55" s="41">
        <f>SUM(C4:C50,'Total Stock A-L'!C4:C55)</f>
        <v>1469213</v>
      </c>
      <c r="D55" s="41">
        <f>SUM(D4:D50,'Total Stock A-L'!D4:D55)</f>
        <v>13493849</v>
      </c>
      <c r="E55" s="193"/>
    </row>
    <row r="56" spans="1:5" ht="13.5" customHeight="1">
      <c r="E56" s="193"/>
    </row>
    <row r="57" spans="1:5" ht="13.5" customHeight="1">
      <c r="A57" s="26"/>
      <c r="E57" s="193"/>
    </row>
    <row r="58" spans="1:5" ht="13.5" customHeight="1"/>
    <row r="59" spans="1:5" ht="13.5" customHeight="1"/>
    <row r="60" spans="1:5" ht="13.5" customHeight="1"/>
  </sheetData>
  <phoneticPr fontId="25" type="noConversion"/>
  <pageMargins left="0.62992125984251968" right="0.51181102362204722" top="0.51181102362204722" bottom="0.51181102362204722" header="0" footer="0.23622047244094491"/>
  <pageSetup paperSize="9" orientation="portrait" r:id="rId1"/>
  <headerFooter alignWithMargins="0">
    <oddFooter>&amp;L&amp;9Public Library Statistics 2011/12&amp;C&amp;9&amp;P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U220"/>
  <sheetViews>
    <sheetView zoomScaleNormal="100" workbookViewId="0">
      <pane ySplit="3" topLeftCell="A13" activePane="bottomLeft" state="frozen"/>
      <selection activeCell="B24" sqref="B24"/>
      <selection pane="bottomLeft" activeCell="L31" sqref="L31"/>
    </sheetView>
  </sheetViews>
  <sheetFormatPr defaultRowHeight="12.75" customHeight="1"/>
  <cols>
    <col min="1" max="1" width="14.42578125" style="22" customWidth="1"/>
    <col min="2" max="2" width="9.42578125" style="50" customWidth="1"/>
    <col min="3" max="3" width="8.42578125" style="50" customWidth="1"/>
    <col min="4" max="4" width="9.7109375" style="50" customWidth="1"/>
    <col min="5" max="5" width="7" style="50" customWidth="1"/>
    <col min="6" max="6" width="8.85546875" style="50" customWidth="1"/>
    <col min="7" max="7" width="7.42578125" style="50" customWidth="1"/>
    <col min="8" max="8" width="10" style="50" customWidth="1"/>
    <col min="9" max="9" width="8.85546875" style="50" customWidth="1"/>
    <col min="10" max="10" width="9.85546875" style="240" bestFit="1" customWidth="1"/>
    <col min="11" max="11" width="9.85546875" style="22" customWidth="1"/>
    <col min="12" max="12" width="12.85546875" style="22" customWidth="1"/>
    <col min="13" max="13" width="11.28515625" style="22" customWidth="1"/>
    <col min="14" max="14" width="8" style="22" customWidth="1"/>
    <col min="15" max="15" width="13.85546875" style="22" customWidth="1"/>
    <col min="16" max="16" width="10.28515625" style="22" customWidth="1"/>
    <col min="17" max="17" width="9.85546875" style="22" customWidth="1"/>
    <col min="18" max="18" width="7.85546875" style="22" customWidth="1"/>
    <col min="19" max="20" width="9.140625" style="22"/>
    <col min="21" max="21" width="7.7109375" style="22" customWidth="1"/>
    <col min="22" max="16384" width="9.140625" style="22"/>
  </cols>
  <sheetData>
    <row r="1" spans="1:21" ht="15.75" customHeight="1">
      <c r="A1" s="39" t="s">
        <v>616</v>
      </c>
      <c r="K1"/>
      <c r="L1" s="142"/>
      <c r="M1" s="142"/>
      <c r="N1" s="142"/>
      <c r="O1" s="142"/>
      <c r="P1" s="142"/>
      <c r="Q1" s="142"/>
      <c r="R1" s="142"/>
      <c r="S1" s="142"/>
      <c r="T1" s="142"/>
      <c r="U1" s="142"/>
    </row>
    <row r="2" spans="1:21" ht="12.75" customHeight="1">
      <c r="A2" s="39"/>
      <c r="K2"/>
      <c r="L2" s="142"/>
      <c r="M2" s="142"/>
      <c r="N2" s="142"/>
      <c r="O2" s="142"/>
      <c r="P2" s="142"/>
      <c r="Q2" s="142"/>
      <c r="R2" s="142"/>
      <c r="S2" s="142"/>
      <c r="T2" s="142"/>
      <c r="U2" s="142"/>
    </row>
    <row r="3" spans="1:21" s="359" customFormat="1" ht="39.75" customHeight="1">
      <c r="A3" s="436"/>
      <c r="B3" s="372" t="s">
        <v>65</v>
      </c>
      <c r="C3" s="372" t="s">
        <v>66</v>
      </c>
      <c r="D3" s="372" t="s">
        <v>67</v>
      </c>
      <c r="E3" s="372" t="s">
        <v>68</v>
      </c>
      <c r="F3" s="372" t="s">
        <v>47</v>
      </c>
      <c r="G3" s="372" t="s">
        <v>48</v>
      </c>
      <c r="H3" s="372" t="s">
        <v>49</v>
      </c>
      <c r="I3" s="372" t="s">
        <v>69</v>
      </c>
      <c r="J3" s="482" t="s">
        <v>64</v>
      </c>
      <c r="K3" s="437"/>
      <c r="L3" s="10"/>
      <c r="M3" s="436"/>
      <c r="N3" s="436"/>
      <c r="O3" s="436"/>
      <c r="P3" s="436"/>
      <c r="Q3" s="436"/>
      <c r="R3" s="436"/>
      <c r="S3" s="436"/>
      <c r="T3" s="436"/>
      <c r="U3" s="436"/>
    </row>
    <row r="4" spans="1:21" ht="13.5" customHeight="1">
      <c r="A4" s="4" t="s">
        <v>572</v>
      </c>
      <c r="B4" s="190">
        <v>20766</v>
      </c>
      <c r="C4" s="190">
        <v>20578</v>
      </c>
      <c r="D4" s="4">
        <v>205</v>
      </c>
      <c r="E4" s="190">
        <v>2774</v>
      </c>
      <c r="F4" s="190">
        <v>4336</v>
      </c>
      <c r="G4" s="190">
        <v>6759</v>
      </c>
      <c r="H4" s="4"/>
      <c r="I4" s="190">
        <v>5443</v>
      </c>
      <c r="J4" s="190">
        <v>60861</v>
      </c>
      <c r="K4"/>
    </row>
    <row r="5" spans="1:21" ht="13.5" customHeight="1">
      <c r="A5" s="4" t="s">
        <v>333</v>
      </c>
      <c r="B5" s="190">
        <v>25300</v>
      </c>
      <c r="C5" s="190">
        <v>20473</v>
      </c>
      <c r="D5" s="4"/>
      <c r="E5" s="190">
        <v>1816</v>
      </c>
      <c r="F5" s="190">
        <v>7263</v>
      </c>
      <c r="G5" s="190">
        <v>5627</v>
      </c>
      <c r="H5" s="4"/>
      <c r="I5" s="190">
        <v>5322</v>
      </c>
      <c r="J5" s="190">
        <v>65801</v>
      </c>
      <c r="K5"/>
    </row>
    <row r="6" spans="1:21" ht="13.5" customHeight="1">
      <c r="A6" s="4" t="s">
        <v>423</v>
      </c>
      <c r="B6" s="190">
        <v>28144</v>
      </c>
      <c r="C6" s="190">
        <v>22754</v>
      </c>
      <c r="D6" s="4">
        <v>540</v>
      </c>
      <c r="E6" s="190">
        <v>1962</v>
      </c>
      <c r="F6" s="190">
        <v>6794</v>
      </c>
      <c r="G6" s="190">
        <v>5140</v>
      </c>
      <c r="H6" s="4"/>
      <c r="I6" s="190">
        <v>3807</v>
      </c>
      <c r="J6" s="190">
        <v>69141</v>
      </c>
      <c r="K6"/>
    </row>
    <row r="7" spans="1:21" ht="13.5" customHeight="1">
      <c r="A7" s="4" t="s">
        <v>424</v>
      </c>
      <c r="B7" s="190">
        <v>36091</v>
      </c>
      <c r="C7" s="190">
        <v>29307</v>
      </c>
      <c r="D7" s="190">
        <v>2073</v>
      </c>
      <c r="E7" s="190">
        <v>4293</v>
      </c>
      <c r="F7" s="190">
        <v>12733</v>
      </c>
      <c r="G7" s="190">
        <v>7104</v>
      </c>
      <c r="H7" s="4"/>
      <c r="I7" s="190">
        <v>6196</v>
      </c>
      <c r="J7" s="190">
        <v>97797</v>
      </c>
      <c r="K7"/>
    </row>
    <row r="8" spans="1:21" ht="13.5" customHeight="1">
      <c r="A8" s="4" t="s">
        <v>487</v>
      </c>
      <c r="B8" s="4"/>
      <c r="C8" s="4"/>
      <c r="D8" s="4"/>
      <c r="E8" s="4"/>
      <c r="F8" s="4"/>
      <c r="G8" s="4"/>
      <c r="H8" s="4"/>
      <c r="I8" s="4"/>
      <c r="J8" s="4"/>
      <c r="K8"/>
    </row>
    <row r="9" spans="1:21" ht="13.5" customHeight="1">
      <c r="A9" s="4" t="s">
        <v>426</v>
      </c>
      <c r="B9" s="190">
        <v>76934</v>
      </c>
      <c r="C9" s="190">
        <v>40277</v>
      </c>
      <c r="D9" s="4">
        <v>329</v>
      </c>
      <c r="E9" s="190">
        <v>4225</v>
      </c>
      <c r="F9" s="190">
        <v>12481</v>
      </c>
      <c r="G9" s="190">
        <v>14901</v>
      </c>
      <c r="H9" s="190">
        <v>1650</v>
      </c>
      <c r="I9" s="190">
        <v>11700</v>
      </c>
      <c r="J9" s="190">
        <v>162497</v>
      </c>
      <c r="K9"/>
    </row>
    <row r="10" spans="1:21" ht="13.5" customHeight="1">
      <c r="A10" s="4" t="s">
        <v>488</v>
      </c>
      <c r="B10" s="190">
        <v>34354</v>
      </c>
      <c r="C10" s="190">
        <v>23861</v>
      </c>
      <c r="D10" s="4">
        <v>156</v>
      </c>
      <c r="E10" s="190">
        <v>3207</v>
      </c>
      <c r="F10" s="190">
        <v>7501</v>
      </c>
      <c r="G10" s="190">
        <v>6989</v>
      </c>
      <c r="H10" s="4"/>
      <c r="I10" s="190">
        <v>4029</v>
      </c>
      <c r="J10" s="190">
        <v>80097</v>
      </c>
      <c r="K10"/>
    </row>
    <row r="11" spans="1:21" ht="13.5" customHeight="1">
      <c r="A11" s="4" t="s">
        <v>489</v>
      </c>
      <c r="B11" s="190">
        <v>30330</v>
      </c>
      <c r="C11" s="190">
        <v>22801</v>
      </c>
      <c r="D11" s="4">
        <v>970</v>
      </c>
      <c r="E11" s="190">
        <v>2063</v>
      </c>
      <c r="F11" s="190">
        <v>3566</v>
      </c>
      <c r="G11" s="190">
        <v>4276</v>
      </c>
      <c r="H11" s="4"/>
      <c r="I11" s="190">
        <v>3756</v>
      </c>
      <c r="J11" s="190">
        <v>67762</v>
      </c>
      <c r="K11"/>
    </row>
    <row r="12" spans="1:21" ht="13.5" customHeight="1">
      <c r="A12" s="4" t="s">
        <v>492</v>
      </c>
      <c r="B12" s="190">
        <v>8184</v>
      </c>
      <c r="C12" s="190">
        <v>14614</v>
      </c>
      <c r="D12" s="4">
        <v>23</v>
      </c>
      <c r="E12" s="190">
        <v>1351</v>
      </c>
      <c r="F12" s="190">
        <v>2457</v>
      </c>
      <c r="G12" s="190">
        <v>2782</v>
      </c>
      <c r="H12" s="4"/>
      <c r="I12" s="190">
        <v>2547</v>
      </c>
      <c r="J12" s="190">
        <v>31958</v>
      </c>
      <c r="K12"/>
    </row>
    <row r="13" spans="1:21" ht="13.5" customHeight="1">
      <c r="A13" s="4" t="s">
        <v>429</v>
      </c>
      <c r="B13" s="190">
        <v>100984</v>
      </c>
      <c r="C13" s="190">
        <v>74890</v>
      </c>
      <c r="D13" s="190">
        <v>1353</v>
      </c>
      <c r="E13" s="190">
        <v>12941</v>
      </c>
      <c r="F13" s="190">
        <v>20618</v>
      </c>
      <c r="G13" s="190">
        <v>34535</v>
      </c>
      <c r="H13" s="190">
        <v>2194</v>
      </c>
      <c r="I13" s="190">
        <v>33589</v>
      </c>
      <c r="J13" s="190">
        <v>281104</v>
      </c>
      <c r="K13"/>
    </row>
    <row r="14" spans="1:21" ht="13.5" customHeight="1">
      <c r="A14" s="4" t="s">
        <v>493</v>
      </c>
      <c r="B14" s="190">
        <v>4910</v>
      </c>
      <c r="C14" s="190">
        <v>7186</v>
      </c>
      <c r="D14" s="4">
        <v>191</v>
      </c>
      <c r="E14" s="4">
        <v>736</v>
      </c>
      <c r="F14" s="190">
        <v>1573</v>
      </c>
      <c r="G14" s="190">
        <v>3039</v>
      </c>
      <c r="H14" s="4"/>
      <c r="I14" s="190">
        <v>1478</v>
      </c>
      <c r="J14" s="190">
        <v>19113</v>
      </c>
      <c r="K14"/>
    </row>
    <row r="15" spans="1:21" ht="13.5" customHeight="1">
      <c r="A15" s="4" t="s">
        <v>431</v>
      </c>
      <c r="B15" s="190">
        <v>42417</v>
      </c>
      <c r="C15" s="190">
        <v>32693</v>
      </c>
      <c r="D15" s="4"/>
      <c r="E15" s="190">
        <v>3805</v>
      </c>
      <c r="F15" s="190">
        <v>9599</v>
      </c>
      <c r="G15" s="190">
        <v>10024</v>
      </c>
      <c r="H15" s="4"/>
      <c r="I15" s="190">
        <v>5652</v>
      </c>
      <c r="J15" s="190">
        <v>104190</v>
      </c>
      <c r="K15"/>
    </row>
    <row r="16" spans="1:21" ht="13.5" customHeight="1">
      <c r="A16" s="4" t="s">
        <v>184</v>
      </c>
      <c r="B16" s="190">
        <v>22444</v>
      </c>
      <c r="C16" s="190">
        <v>24404</v>
      </c>
      <c r="D16" s="4">
        <v>498</v>
      </c>
      <c r="E16" s="190">
        <v>3701</v>
      </c>
      <c r="F16" s="190">
        <v>6963</v>
      </c>
      <c r="G16" s="190">
        <v>4901</v>
      </c>
      <c r="H16" s="4"/>
      <c r="I16" s="190">
        <v>5680</v>
      </c>
      <c r="J16" s="190">
        <v>68591</v>
      </c>
      <c r="K16"/>
    </row>
    <row r="17" spans="1:11" ht="13.5" customHeight="1">
      <c r="A17" s="4" t="s">
        <v>498</v>
      </c>
      <c r="B17" s="190">
        <v>2993</v>
      </c>
      <c r="C17" s="190">
        <v>5175</v>
      </c>
      <c r="D17" s="4"/>
      <c r="E17" s="4">
        <v>549</v>
      </c>
      <c r="F17" s="190">
        <v>1487</v>
      </c>
      <c r="G17" s="190">
        <v>2019</v>
      </c>
      <c r="H17" s="4"/>
      <c r="I17" s="190">
        <v>1551</v>
      </c>
      <c r="J17" s="190">
        <v>13774</v>
      </c>
      <c r="K17"/>
    </row>
    <row r="18" spans="1:11" ht="13.5" customHeight="1">
      <c r="A18" s="4" t="s">
        <v>500</v>
      </c>
      <c r="B18" s="190">
        <v>15828</v>
      </c>
      <c r="C18" s="190">
        <v>13625</v>
      </c>
      <c r="D18" s="4"/>
      <c r="E18" s="4">
        <v>647</v>
      </c>
      <c r="F18" s="190">
        <v>3713</v>
      </c>
      <c r="G18" s="190">
        <v>2254</v>
      </c>
      <c r="H18" s="4"/>
      <c r="I18" s="190">
        <v>4650</v>
      </c>
      <c r="J18" s="190">
        <v>40717</v>
      </c>
      <c r="K18"/>
    </row>
    <row r="19" spans="1:11" ht="13.5" customHeight="1">
      <c r="A19" s="4" t="s">
        <v>434</v>
      </c>
      <c r="B19" s="190">
        <v>28762</v>
      </c>
      <c r="C19" s="190">
        <v>17251</v>
      </c>
      <c r="D19" s="4">
        <v>461</v>
      </c>
      <c r="E19" s="190">
        <v>1927</v>
      </c>
      <c r="F19" s="190">
        <v>6424</v>
      </c>
      <c r="G19" s="190">
        <v>5187</v>
      </c>
      <c r="H19" s="4"/>
      <c r="I19" s="190">
        <v>3008</v>
      </c>
      <c r="J19" s="190">
        <v>63020</v>
      </c>
      <c r="K19"/>
    </row>
    <row r="20" spans="1:11" ht="13.5" customHeight="1">
      <c r="A20" s="4" t="s">
        <v>435</v>
      </c>
      <c r="B20" s="190">
        <v>25479</v>
      </c>
      <c r="C20" s="190">
        <v>13552</v>
      </c>
      <c r="D20" s="190">
        <v>2042</v>
      </c>
      <c r="E20" s="190">
        <v>3609</v>
      </c>
      <c r="F20" s="190">
        <v>9698</v>
      </c>
      <c r="G20" s="190">
        <v>10086</v>
      </c>
      <c r="H20" s="4"/>
      <c r="I20" s="190">
        <v>7675</v>
      </c>
      <c r="J20" s="190">
        <v>72141</v>
      </c>
      <c r="K20"/>
    </row>
    <row r="21" spans="1:11" ht="13.5" customHeight="1">
      <c r="A21" s="4" t="s">
        <v>436</v>
      </c>
      <c r="B21" s="190">
        <v>70979</v>
      </c>
      <c r="C21" s="190">
        <v>45154</v>
      </c>
      <c r="D21" s="190">
        <v>3848</v>
      </c>
      <c r="E21" s="190">
        <v>8259</v>
      </c>
      <c r="F21" s="190">
        <v>26830</v>
      </c>
      <c r="G21" s="190">
        <v>16034</v>
      </c>
      <c r="H21" s="4"/>
      <c r="I21" s="190">
        <v>11439</v>
      </c>
      <c r="J21" s="190">
        <v>182543</v>
      </c>
      <c r="K21"/>
    </row>
    <row r="22" spans="1:11" ht="13.5" customHeight="1">
      <c r="A22" s="4" t="s">
        <v>208</v>
      </c>
      <c r="B22" s="190">
        <v>38230</v>
      </c>
      <c r="C22" s="190">
        <v>33474</v>
      </c>
      <c r="D22" s="190">
        <v>1458</v>
      </c>
      <c r="E22" s="190">
        <v>4211</v>
      </c>
      <c r="F22" s="190">
        <v>11507</v>
      </c>
      <c r="G22" s="190">
        <v>8752</v>
      </c>
      <c r="H22" s="4"/>
      <c r="I22" s="190">
        <v>8736</v>
      </c>
      <c r="J22" s="190">
        <v>106368</v>
      </c>
      <c r="K22"/>
    </row>
    <row r="23" spans="1:11" ht="13.5" customHeight="1">
      <c r="A23" s="4" t="s">
        <v>437</v>
      </c>
      <c r="B23" s="190">
        <v>45425</v>
      </c>
      <c r="C23" s="190">
        <v>42175</v>
      </c>
      <c r="D23" s="190">
        <v>1260</v>
      </c>
      <c r="E23" s="190">
        <v>5441</v>
      </c>
      <c r="F23" s="190">
        <v>10653</v>
      </c>
      <c r="G23" s="190">
        <v>12683</v>
      </c>
      <c r="H23" s="4"/>
      <c r="I23" s="190">
        <v>7568</v>
      </c>
      <c r="J23" s="190">
        <v>125205</v>
      </c>
      <c r="K23"/>
    </row>
    <row r="24" spans="1:11" ht="13.5" customHeight="1">
      <c r="A24" s="4" t="s">
        <v>334</v>
      </c>
      <c r="B24" s="190">
        <v>9138</v>
      </c>
      <c r="C24" s="190">
        <v>10139</v>
      </c>
      <c r="D24" s="4"/>
      <c r="E24" s="4">
        <v>993</v>
      </c>
      <c r="F24" s="190">
        <v>1885</v>
      </c>
      <c r="G24" s="190">
        <v>3418</v>
      </c>
      <c r="H24" s="4"/>
      <c r="I24" s="190">
        <v>3066</v>
      </c>
      <c r="J24" s="190">
        <v>28639</v>
      </c>
      <c r="K24"/>
    </row>
    <row r="25" spans="1:11" ht="13.5" customHeight="1">
      <c r="A25" s="4" t="s">
        <v>335</v>
      </c>
      <c r="B25" s="190">
        <v>40296</v>
      </c>
      <c r="C25" s="190">
        <v>51349</v>
      </c>
      <c r="D25" s="4"/>
      <c r="E25" s="190">
        <v>4812</v>
      </c>
      <c r="F25" s="190">
        <v>5504</v>
      </c>
      <c r="G25" s="190">
        <v>10235</v>
      </c>
      <c r="H25" s="4"/>
      <c r="I25" s="190">
        <v>8795</v>
      </c>
      <c r="J25" s="190">
        <v>120991</v>
      </c>
      <c r="K25"/>
    </row>
    <row r="26" spans="1:11" ht="13.5" customHeight="1">
      <c r="A26" s="4" t="s">
        <v>209</v>
      </c>
      <c r="B26" s="190">
        <v>67412</v>
      </c>
      <c r="C26" s="190">
        <v>50442</v>
      </c>
      <c r="D26" s="4"/>
      <c r="E26" s="190">
        <v>5261</v>
      </c>
      <c r="F26" s="190">
        <v>16202</v>
      </c>
      <c r="G26" s="190">
        <v>11111</v>
      </c>
      <c r="H26" s="4"/>
      <c r="I26" s="190">
        <v>10196</v>
      </c>
      <c r="J26" s="190">
        <v>160624</v>
      </c>
      <c r="K26"/>
    </row>
    <row r="27" spans="1:11" ht="13.5" customHeight="1">
      <c r="A27" s="4" t="s">
        <v>439</v>
      </c>
      <c r="B27" s="190">
        <v>37217</v>
      </c>
      <c r="C27" s="190">
        <v>28308</v>
      </c>
      <c r="D27" s="4"/>
      <c r="E27" s="190">
        <v>2597</v>
      </c>
      <c r="F27" s="190">
        <v>9711</v>
      </c>
      <c r="G27" s="190">
        <v>5942</v>
      </c>
      <c r="H27" s="4"/>
      <c r="I27" s="190">
        <v>3065</v>
      </c>
      <c r="J27" s="190">
        <v>86840</v>
      </c>
      <c r="K27"/>
    </row>
    <row r="28" spans="1:11" ht="13.5" customHeight="1">
      <c r="A28" s="4" t="s">
        <v>336</v>
      </c>
      <c r="B28" s="190">
        <v>54793</v>
      </c>
      <c r="C28" s="190">
        <v>49950</v>
      </c>
      <c r="D28" s="4">
        <v>611</v>
      </c>
      <c r="E28" s="190">
        <v>6111</v>
      </c>
      <c r="F28" s="190">
        <v>13475</v>
      </c>
      <c r="G28" s="190">
        <v>12874</v>
      </c>
      <c r="H28" s="4"/>
      <c r="I28" s="190">
        <v>11167</v>
      </c>
      <c r="J28" s="190">
        <v>148981</v>
      </c>
      <c r="K28"/>
    </row>
    <row r="29" spans="1:11" ht="13.5" customHeight="1">
      <c r="A29" s="4" t="s">
        <v>506</v>
      </c>
      <c r="B29" s="190">
        <v>5447</v>
      </c>
      <c r="C29" s="190">
        <v>9133</v>
      </c>
      <c r="D29" s="4"/>
      <c r="E29" s="4">
        <v>885</v>
      </c>
      <c r="F29" s="190">
        <v>1363</v>
      </c>
      <c r="G29" s="190">
        <v>2052</v>
      </c>
      <c r="H29" s="4"/>
      <c r="I29" s="190">
        <v>1760</v>
      </c>
      <c r="J29" s="190">
        <v>20640</v>
      </c>
      <c r="K29"/>
    </row>
    <row r="30" spans="1:11" ht="13.5" customHeight="1">
      <c r="A30" s="4" t="s">
        <v>507</v>
      </c>
      <c r="B30" s="190">
        <v>39202</v>
      </c>
      <c r="C30" s="190">
        <v>25240</v>
      </c>
      <c r="D30" s="4"/>
      <c r="E30" s="190">
        <v>2373</v>
      </c>
      <c r="F30" s="190">
        <v>6522</v>
      </c>
      <c r="G30" s="190">
        <v>5787</v>
      </c>
      <c r="H30" s="4"/>
      <c r="I30" s="190">
        <v>4177</v>
      </c>
      <c r="J30" s="190">
        <v>83301</v>
      </c>
      <c r="K30"/>
    </row>
    <row r="31" spans="1:11" ht="13.5" customHeight="1">
      <c r="A31" s="4" t="s">
        <v>520</v>
      </c>
      <c r="B31" s="190">
        <v>34641</v>
      </c>
      <c r="C31" s="190">
        <v>33150</v>
      </c>
      <c r="D31" s="4"/>
      <c r="E31" s="190">
        <v>3820</v>
      </c>
      <c r="F31" s="190">
        <v>5298</v>
      </c>
      <c r="G31" s="190">
        <v>7844</v>
      </c>
      <c r="H31" s="4"/>
      <c r="I31" s="190">
        <v>5380</v>
      </c>
      <c r="J31" s="190">
        <v>90133</v>
      </c>
      <c r="K31"/>
    </row>
    <row r="32" spans="1:11" ht="13.5" customHeight="1">
      <c r="A32" s="4" t="s">
        <v>440</v>
      </c>
      <c r="B32" s="190">
        <v>79898</v>
      </c>
      <c r="C32" s="190">
        <v>57563</v>
      </c>
      <c r="D32" s="4"/>
      <c r="E32" s="190">
        <v>7394</v>
      </c>
      <c r="F32" s="190">
        <v>20620</v>
      </c>
      <c r="G32" s="190">
        <v>23980</v>
      </c>
      <c r="H32" s="4"/>
      <c r="I32" s="190">
        <v>13798</v>
      </c>
      <c r="J32" s="190">
        <v>203253</v>
      </c>
      <c r="K32"/>
    </row>
    <row r="33" spans="1:11" ht="13.5" customHeight="1">
      <c r="A33" s="4" t="s">
        <v>166</v>
      </c>
      <c r="B33" s="190">
        <v>15061</v>
      </c>
      <c r="C33" s="190">
        <v>10545</v>
      </c>
      <c r="D33" s="4">
        <v>191</v>
      </c>
      <c r="E33" s="4">
        <v>756</v>
      </c>
      <c r="F33" s="190">
        <v>1864</v>
      </c>
      <c r="G33" s="190">
        <v>2041</v>
      </c>
      <c r="H33" s="4">
        <v>320</v>
      </c>
      <c r="I33" s="190">
        <v>1211</v>
      </c>
      <c r="J33" s="190">
        <v>31989</v>
      </c>
      <c r="K33"/>
    </row>
    <row r="34" spans="1:11" ht="13.5" customHeight="1">
      <c r="A34" s="4" t="s">
        <v>441</v>
      </c>
      <c r="B34" s="190">
        <v>51965</v>
      </c>
      <c r="C34" s="190">
        <v>51968</v>
      </c>
      <c r="D34" s="190">
        <v>1091</v>
      </c>
      <c r="E34" s="190">
        <v>7551</v>
      </c>
      <c r="F34" s="190">
        <v>22168</v>
      </c>
      <c r="G34" s="190">
        <v>9996</v>
      </c>
      <c r="H34" s="4"/>
      <c r="I34" s="190">
        <v>21756</v>
      </c>
      <c r="J34" s="190">
        <v>166495</v>
      </c>
      <c r="K34"/>
    </row>
    <row r="35" spans="1:11" ht="13.5" customHeight="1">
      <c r="A35" s="4" t="s">
        <v>524</v>
      </c>
      <c r="B35" s="190">
        <v>17407</v>
      </c>
      <c r="C35" s="190">
        <v>30133</v>
      </c>
      <c r="D35" s="4">
        <v>133</v>
      </c>
      <c r="E35" s="190">
        <v>2129</v>
      </c>
      <c r="F35" s="190">
        <v>1588</v>
      </c>
      <c r="G35" s="190">
        <v>3617</v>
      </c>
      <c r="H35" s="4"/>
      <c r="I35" s="190">
        <v>4112</v>
      </c>
      <c r="J35" s="190">
        <v>59119</v>
      </c>
      <c r="K35"/>
    </row>
    <row r="36" spans="1:11" ht="13.5" customHeight="1">
      <c r="A36" s="4" t="s">
        <v>525</v>
      </c>
      <c r="B36" s="190">
        <v>29297</v>
      </c>
      <c r="C36" s="190">
        <v>29826</v>
      </c>
      <c r="D36" s="4">
        <v>274</v>
      </c>
      <c r="E36" s="190">
        <v>1846</v>
      </c>
      <c r="F36" s="190">
        <v>1646</v>
      </c>
      <c r="G36" s="190">
        <v>3427</v>
      </c>
      <c r="H36" s="4"/>
      <c r="I36" s="190">
        <v>3951</v>
      </c>
      <c r="J36" s="190">
        <v>70267</v>
      </c>
      <c r="K36"/>
    </row>
    <row r="37" spans="1:11" ht="13.5" customHeight="1">
      <c r="A37" s="4" t="s">
        <v>185</v>
      </c>
      <c r="B37" s="190">
        <v>3404</v>
      </c>
      <c r="C37" s="190">
        <v>4637</v>
      </c>
      <c r="D37" s="4">
        <v>25</v>
      </c>
      <c r="E37" s="4">
        <v>356</v>
      </c>
      <c r="F37" s="4">
        <v>924</v>
      </c>
      <c r="G37" s="4">
        <v>853</v>
      </c>
      <c r="H37" s="4"/>
      <c r="I37" s="4">
        <v>740</v>
      </c>
      <c r="J37" s="190">
        <v>10939</v>
      </c>
      <c r="K37"/>
    </row>
    <row r="38" spans="1:11" ht="13.5" customHeight="1">
      <c r="A38" s="4" t="s">
        <v>528</v>
      </c>
      <c r="B38" s="190">
        <v>4634</v>
      </c>
      <c r="C38" s="190">
        <v>4282</v>
      </c>
      <c r="D38" s="4"/>
      <c r="E38" s="4">
        <v>724</v>
      </c>
      <c r="F38" s="4"/>
      <c r="G38" s="190">
        <v>1639</v>
      </c>
      <c r="H38" s="4"/>
      <c r="I38" s="190">
        <v>1853</v>
      </c>
      <c r="J38" s="190">
        <v>13132</v>
      </c>
      <c r="K38"/>
    </row>
    <row r="39" spans="1:11" ht="13.5" customHeight="1">
      <c r="A39" s="4" t="s">
        <v>529</v>
      </c>
      <c r="B39" s="190">
        <v>3183</v>
      </c>
      <c r="C39" s="190">
        <v>4496</v>
      </c>
      <c r="D39" s="4"/>
      <c r="E39" s="4">
        <v>526</v>
      </c>
      <c r="F39" s="190">
        <v>1270</v>
      </c>
      <c r="G39" s="190">
        <v>1261</v>
      </c>
      <c r="H39" s="4"/>
      <c r="I39" s="190">
        <v>1028</v>
      </c>
      <c r="J39" s="190">
        <v>11764</v>
      </c>
      <c r="K39"/>
    </row>
    <row r="40" spans="1:11" ht="13.5" customHeight="1">
      <c r="A40" s="4" t="s">
        <v>443</v>
      </c>
      <c r="B40" s="190">
        <v>35540</v>
      </c>
      <c r="C40" s="190">
        <v>21663</v>
      </c>
      <c r="D40" s="190">
        <v>1226</v>
      </c>
      <c r="E40" s="190">
        <v>4068</v>
      </c>
      <c r="F40" s="190">
        <v>9212</v>
      </c>
      <c r="G40" s="190">
        <v>12681</v>
      </c>
      <c r="H40" s="4">
        <v>684</v>
      </c>
      <c r="I40" s="190">
        <v>5586</v>
      </c>
      <c r="J40" s="190">
        <v>90660</v>
      </c>
      <c r="K40"/>
    </row>
    <row r="41" spans="1:11" ht="13.5" customHeight="1">
      <c r="A41" s="4" t="s">
        <v>563</v>
      </c>
      <c r="B41" s="190">
        <v>49245</v>
      </c>
      <c r="C41" s="190">
        <v>37556</v>
      </c>
      <c r="D41" s="190">
        <v>1963</v>
      </c>
      <c r="E41" s="190">
        <v>9085</v>
      </c>
      <c r="F41" s="190">
        <v>14564</v>
      </c>
      <c r="G41" s="190">
        <v>23116</v>
      </c>
      <c r="H41" s="4"/>
      <c r="I41" s="190">
        <v>31036</v>
      </c>
      <c r="J41" s="190">
        <v>166565</v>
      </c>
      <c r="K41"/>
    </row>
    <row r="42" spans="1:11" ht="13.5" customHeight="1">
      <c r="A42" s="4" t="s">
        <v>445</v>
      </c>
      <c r="B42" s="190">
        <v>40994</v>
      </c>
      <c r="C42" s="190">
        <v>35772</v>
      </c>
      <c r="D42" s="4">
        <v>357</v>
      </c>
      <c r="E42" s="190">
        <v>3179</v>
      </c>
      <c r="F42" s="190">
        <v>10132</v>
      </c>
      <c r="G42" s="190">
        <v>8336</v>
      </c>
      <c r="H42" s="4"/>
      <c r="I42" s="190">
        <v>9491</v>
      </c>
      <c r="J42" s="190">
        <v>108261</v>
      </c>
      <c r="K42"/>
    </row>
    <row r="43" spans="1:11" ht="13.5" customHeight="1">
      <c r="A43" s="4" t="s">
        <v>446</v>
      </c>
      <c r="B43" s="190">
        <v>74989</v>
      </c>
      <c r="C43" s="190">
        <v>50248</v>
      </c>
      <c r="D43" s="4">
        <v>5</v>
      </c>
      <c r="E43" s="190">
        <v>7093</v>
      </c>
      <c r="F43" s="190">
        <v>19494</v>
      </c>
      <c r="G43" s="190">
        <v>14375</v>
      </c>
      <c r="H43" s="4"/>
      <c r="I43" s="190">
        <v>15293</v>
      </c>
      <c r="J43" s="190">
        <v>181497</v>
      </c>
      <c r="K43"/>
    </row>
    <row r="44" spans="1:11" ht="13.5" customHeight="1">
      <c r="A44" s="4" t="s">
        <v>448</v>
      </c>
      <c r="B44" s="190">
        <v>37734</v>
      </c>
      <c r="C44" s="190">
        <v>33156</v>
      </c>
      <c r="D44" s="190">
        <v>2394</v>
      </c>
      <c r="E44" s="190">
        <v>4244</v>
      </c>
      <c r="F44" s="190">
        <v>7513</v>
      </c>
      <c r="G44" s="190">
        <v>8841</v>
      </c>
      <c r="H44" s="4"/>
      <c r="I44" s="190">
        <v>8313</v>
      </c>
      <c r="J44" s="190">
        <v>102195</v>
      </c>
      <c r="K44"/>
    </row>
    <row r="45" spans="1:11" ht="13.5" customHeight="1">
      <c r="A45" s="4" t="s">
        <v>533</v>
      </c>
      <c r="B45" s="190">
        <v>16830</v>
      </c>
      <c r="C45" s="190">
        <v>16592</v>
      </c>
      <c r="D45" s="4">
        <v>283</v>
      </c>
      <c r="E45" s="190">
        <v>1503</v>
      </c>
      <c r="F45" s="190">
        <v>3221</v>
      </c>
      <c r="G45" s="190">
        <v>3531</v>
      </c>
      <c r="H45" s="4"/>
      <c r="I45" s="190">
        <v>3329</v>
      </c>
      <c r="J45" s="190">
        <v>45289</v>
      </c>
      <c r="K45"/>
    </row>
    <row r="46" spans="1:11" ht="13.5" customHeight="1">
      <c r="A46" s="4" t="s">
        <v>536</v>
      </c>
      <c r="B46" s="190">
        <v>16646</v>
      </c>
      <c r="C46" s="190">
        <v>24868</v>
      </c>
      <c r="D46" s="4">
        <v>578</v>
      </c>
      <c r="E46" s="190">
        <v>2408</v>
      </c>
      <c r="F46" s="190">
        <v>2717</v>
      </c>
      <c r="G46" s="190">
        <v>3986</v>
      </c>
      <c r="H46" s="4"/>
      <c r="I46" s="190">
        <v>2612</v>
      </c>
      <c r="J46" s="190">
        <v>53815</v>
      </c>
      <c r="K46"/>
    </row>
    <row r="47" spans="1:11" ht="13.5" customHeight="1">
      <c r="A47" s="4" t="s">
        <v>450</v>
      </c>
      <c r="B47" s="190">
        <v>12687</v>
      </c>
      <c r="C47" s="190">
        <v>17684</v>
      </c>
      <c r="D47" s="4"/>
      <c r="E47" s="190">
        <v>1904</v>
      </c>
      <c r="F47" s="190">
        <v>2253</v>
      </c>
      <c r="G47" s="190">
        <v>4002</v>
      </c>
      <c r="H47" s="4"/>
      <c r="I47" s="190">
        <v>2747</v>
      </c>
      <c r="J47" s="190">
        <v>41277</v>
      </c>
      <c r="K47"/>
    </row>
    <row r="48" spans="1:11" ht="13.5" customHeight="1">
      <c r="A48" s="4" t="s">
        <v>451</v>
      </c>
      <c r="B48" s="190">
        <v>38595</v>
      </c>
      <c r="C48" s="190">
        <v>17388</v>
      </c>
      <c r="D48" s="4">
        <v>262</v>
      </c>
      <c r="E48" s="190">
        <v>4824</v>
      </c>
      <c r="F48" s="190">
        <v>10601</v>
      </c>
      <c r="G48" s="190">
        <v>13428</v>
      </c>
      <c r="H48" s="4"/>
      <c r="I48" s="190">
        <v>8973</v>
      </c>
      <c r="J48" s="190">
        <v>94071</v>
      </c>
      <c r="K48"/>
    </row>
    <row r="49" spans="1:11" ht="13.5" customHeight="1">
      <c r="A49" s="4" t="s">
        <v>216</v>
      </c>
      <c r="B49" s="190">
        <v>55075</v>
      </c>
      <c r="C49" s="190">
        <v>53800</v>
      </c>
      <c r="D49" s="4"/>
      <c r="E49" s="190">
        <v>6778</v>
      </c>
      <c r="F49" s="190">
        <v>12624</v>
      </c>
      <c r="G49" s="190">
        <v>14961</v>
      </c>
      <c r="H49" s="190">
        <v>3464</v>
      </c>
      <c r="I49" s="190">
        <v>14868</v>
      </c>
      <c r="J49" s="190">
        <v>161570</v>
      </c>
      <c r="K49"/>
    </row>
    <row r="50" spans="1:11" ht="13.5" customHeight="1">
      <c r="A50" s="4" t="s">
        <v>538</v>
      </c>
      <c r="B50" s="190">
        <v>9756</v>
      </c>
      <c r="C50" s="190">
        <v>14922</v>
      </c>
      <c r="D50" s="4"/>
      <c r="E50" s="4"/>
      <c r="F50" s="190">
        <v>3747</v>
      </c>
      <c r="G50" s="190">
        <v>2349</v>
      </c>
      <c r="H50" s="4"/>
      <c r="I50" s="190">
        <v>2259</v>
      </c>
      <c r="J50" s="190">
        <v>33033</v>
      </c>
      <c r="K50"/>
    </row>
    <row r="51" spans="1:11" ht="13.5" customHeight="1">
      <c r="A51" s="4" t="s">
        <v>454</v>
      </c>
      <c r="B51" s="190">
        <v>83926</v>
      </c>
      <c r="C51" s="190">
        <v>85939</v>
      </c>
      <c r="D51" s="190">
        <v>3867</v>
      </c>
      <c r="E51" s="190">
        <v>7553</v>
      </c>
      <c r="F51" s="190">
        <v>14226</v>
      </c>
      <c r="G51" s="190">
        <v>21414</v>
      </c>
      <c r="H51" s="4"/>
      <c r="I51" s="190">
        <v>18141</v>
      </c>
      <c r="J51" s="190">
        <v>235066</v>
      </c>
      <c r="K51"/>
    </row>
    <row r="52" spans="1:11" ht="13.5" customHeight="1">
      <c r="A52" s="4" t="s">
        <v>455</v>
      </c>
      <c r="B52" s="190">
        <v>65469</v>
      </c>
      <c r="C52" s="190">
        <v>34819</v>
      </c>
      <c r="D52" s="4"/>
      <c r="E52" s="190">
        <v>3892</v>
      </c>
      <c r="F52" s="190">
        <v>14498</v>
      </c>
      <c r="G52" s="190">
        <v>11633</v>
      </c>
      <c r="H52" s="4"/>
      <c r="I52" s="190">
        <v>7616</v>
      </c>
      <c r="J52" s="190">
        <v>137927</v>
      </c>
      <c r="K52"/>
    </row>
    <row r="53" spans="1:11" ht="13.5" customHeight="1">
      <c r="A53" s="4" t="s">
        <v>539</v>
      </c>
      <c r="B53" s="190">
        <v>9164</v>
      </c>
      <c r="C53" s="190">
        <v>12034</v>
      </c>
      <c r="D53" s="190">
        <v>1203</v>
      </c>
      <c r="E53" s="190">
        <v>1779</v>
      </c>
      <c r="F53" s="190">
        <v>1552</v>
      </c>
      <c r="G53" s="190">
        <v>3580</v>
      </c>
      <c r="H53" s="4">
        <v>288</v>
      </c>
      <c r="I53" s="190">
        <v>2674</v>
      </c>
      <c r="J53" s="190">
        <v>32274</v>
      </c>
      <c r="K53" s="173"/>
    </row>
    <row r="54" spans="1:11" ht="13.5" customHeight="1">
      <c r="A54" s="4" t="s">
        <v>456</v>
      </c>
      <c r="B54" s="190">
        <v>24845</v>
      </c>
      <c r="C54" s="190">
        <v>23123</v>
      </c>
      <c r="D54" s="4">
        <v>745</v>
      </c>
      <c r="E54" s="190">
        <v>3155</v>
      </c>
      <c r="F54" s="190">
        <v>11367</v>
      </c>
      <c r="G54" s="190">
        <v>8073</v>
      </c>
      <c r="H54" s="4"/>
      <c r="I54" s="190">
        <v>9009</v>
      </c>
      <c r="J54" s="190">
        <v>80317</v>
      </c>
      <c r="K54"/>
    </row>
    <row r="55" spans="1:11" ht="13.5" customHeight="1">
      <c r="A55" s="4" t="s">
        <v>541</v>
      </c>
      <c r="B55" s="190">
        <v>35930</v>
      </c>
      <c r="C55" s="190">
        <v>19039</v>
      </c>
      <c r="D55" s="4">
        <v>425</v>
      </c>
      <c r="E55" s="190">
        <v>1671</v>
      </c>
      <c r="F55" s="190">
        <v>4831</v>
      </c>
      <c r="G55" s="190">
        <v>4299</v>
      </c>
      <c r="H55" s="4">
        <v>88</v>
      </c>
      <c r="I55" s="190">
        <v>3850</v>
      </c>
      <c r="J55" s="190">
        <v>70133</v>
      </c>
      <c r="K55"/>
    </row>
    <row r="56" spans="1:11" ht="13.5" customHeight="1">
      <c r="A56" s="52"/>
      <c r="B56" s="178"/>
      <c r="C56" s="178"/>
      <c r="D56" s="178"/>
      <c r="E56" s="178"/>
      <c r="F56" s="178"/>
      <c r="G56" s="178"/>
      <c r="H56" s="178"/>
      <c r="I56" s="178"/>
      <c r="J56" s="483"/>
      <c r="K56"/>
    </row>
    <row r="57" spans="1:11" ht="13.5" customHeight="1">
      <c r="A57" s="52"/>
      <c r="B57" s="178"/>
      <c r="C57" s="178"/>
      <c r="D57" s="178"/>
      <c r="E57" s="178"/>
      <c r="F57" s="178"/>
      <c r="G57" s="178"/>
      <c r="H57" s="178"/>
      <c r="I57" s="178"/>
      <c r="J57" s="483"/>
      <c r="K57"/>
    </row>
    <row r="58" spans="1:11" ht="12.95" customHeight="1">
      <c r="A58" s="52"/>
      <c r="B58" s="178"/>
      <c r="C58" s="178"/>
      <c r="D58" s="178"/>
      <c r="E58" s="178"/>
      <c r="F58" s="178"/>
      <c r="G58" s="178"/>
      <c r="H58" s="178"/>
      <c r="I58" s="178"/>
      <c r="J58" s="483"/>
      <c r="K58"/>
    </row>
    <row r="59" spans="1:11" ht="12.95" customHeight="1">
      <c r="A59" s="52"/>
      <c r="B59" s="178"/>
      <c r="C59" s="178"/>
      <c r="D59" s="178"/>
      <c r="E59" s="178"/>
      <c r="F59" s="178"/>
      <c r="G59" s="178"/>
      <c r="H59" s="178"/>
      <c r="I59" s="178"/>
      <c r="J59" s="483"/>
      <c r="K59"/>
    </row>
    <row r="60" spans="1:11" ht="12.95" customHeight="1">
      <c r="A60" s="52"/>
      <c r="B60" s="178"/>
      <c r="C60" s="178"/>
      <c r="D60" s="178"/>
      <c r="E60" s="178"/>
      <c r="F60" s="178"/>
      <c r="G60" s="178"/>
      <c r="H60" s="178"/>
      <c r="I60" s="178"/>
      <c r="J60" s="483"/>
      <c r="K60"/>
    </row>
    <row r="61" spans="1:11" ht="12.95" customHeight="1">
      <c r="A61" s="52"/>
      <c r="B61" s="178"/>
      <c r="C61" s="178"/>
      <c r="D61" s="178"/>
      <c r="E61" s="178"/>
      <c r="F61" s="178"/>
      <c r="G61" s="178"/>
      <c r="H61" s="178"/>
      <c r="I61" s="178"/>
      <c r="J61" s="483"/>
      <c r="K61"/>
    </row>
    <row r="62" spans="1:11" ht="12.95" customHeight="1">
      <c r="A62" s="52"/>
      <c r="B62" s="178"/>
      <c r="C62" s="178"/>
      <c r="D62" s="178"/>
      <c r="E62" s="178"/>
      <c r="F62" s="178"/>
      <c r="G62" s="178"/>
      <c r="H62" s="178"/>
      <c r="I62" s="178"/>
      <c r="J62" s="483"/>
      <c r="K62"/>
    </row>
    <row r="63" spans="1:11" ht="12.95" customHeight="1">
      <c r="A63" s="52"/>
      <c r="B63" s="178"/>
      <c r="C63" s="178"/>
      <c r="D63" s="178"/>
      <c r="E63" s="178"/>
      <c r="F63" s="178"/>
      <c r="G63" s="178"/>
      <c r="H63" s="178"/>
      <c r="I63" s="178"/>
      <c r="J63" s="483"/>
      <c r="K63"/>
    </row>
    <row r="64" spans="1:11" ht="12.95" customHeight="1">
      <c r="A64" s="52"/>
      <c r="B64" s="178"/>
      <c r="C64" s="178"/>
      <c r="D64" s="178"/>
      <c r="E64" s="178"/>
      <c r="F64" s="178"/>
      <c r="G64" s="178"/>
      <c r="H64" s="178"/>
      <c r="I64" s="178"/>
      <c r="J64" s="483"/>
      <c r="K64"/>
    </row>
    <row r="65" spans="1:11" ht="12.95" customHeight="1">
      <c r="A65" s="52"/>
      <c r="B65" s="178"/>
      <c r="C65" s="178"/>
      <c r="D65" s="178"/>
      <c r="E65" s="178"/>
      <c r="F65" s="178"/>
      <c r="G65" s="178"/>
      <c r="H65" s="178"/>
      <c r="I65" s="178"/>
      <c r="J65" s="483"/>
      <c r="K65"/>
    </row>
    <row r="66" spans="1:11" ht="12.95" customHeight="1">
      <c r="A66" s="52"/>
      <c r="B66" s="178"/>
      <c r="C66" s="178"/>
      <c r="D66" s="178"/>
      <c r="E66" s="178"/>
      <c r="F66" s="178"/>
      <c r="G66" s="178"/>
      <c r="H66" s="178"/>
      <c r="I66" s="178"/>
      <c r="J66" s="483"/>
      <c r="K66"/>
    </row>
    <row r="67" spans="1:11" ht="12.95" customHeight="1">
      <c r="A67" s="52"/>
      <c r="B67" s="178"/>
      <c r="C67" s="178"/>
      <c r="D67" s="178"/>
      <c r="E67" s="178"/>
      <c r="F67" s="178"/>
      <c r="G67" s="178"/>
      <c r="H67" s="178"/>
      <c r="I67" s="178"/>
      <c r="J67" s="483"/>
      <c r="K67"/>
    </row>
    <row r="68" spans="1:11" ht="12.95" customHeight="1">
      <c r="A68" s="52"/>
      <c r="B68" s="178"/>
      <c r="C68" s="178"/>
      <c r="D68" s="178"/>
      <c r="E68" s="178"/>
      <c r="F68" s="178"/>
      <c r="G68" s="178"/>
      <c r="H68" s="178"/>
      <c r="I68" s="178"/>
      <c r="J68" s="483"/>
      <c r="K68"/>
    </row>
    <row r="69" spans="1:11" ht="12.95" customHeight="1">
      <c r="A69" s="52"/>
      <c r="B69" s="178"/>
      <c r="C69" s="178"/>
      <c r="D69" s="178"/>
      <c r="E69" s="178"/>
      <c r="F69" s="178"/>
      <c r="G69" s="178"/>
      <c r="H69" s="178"/>
      <c r="I69" s="178"/>
      <c r="J69" s="483"/>
      <c r="K69"/>
    </row>
    <row r="70" spans="1:11" ht="12.95" customHeight="1">
      <c r="A70" s="52"/>
      <c r="B70" s="178"/>
      <c r="C70" s="178"/>
      <c r="D70" s="178"/>
      <c r="E70" s="178"/>
      <c r="F70" s="178"/>
      <c r="G70" s="178"/>
      <c r="H70" s="178"/>
      <c r="I70" s="178"/>
      <c r="J70" s="483"/>
      <c r="K70"/>
    </row>
    <row r="71" spans="1:11" ht="12.95" customHeight="1">
      <c r="A71" s="52"/>
      <c r="B71" s="178"/>
      <c r="C71" s="178"/>
      <c r="D71" s="178"/>
      <c r="E71" s="178"/>
      <c r="F71" s="178"/>
      <c r="G71" s="178"/>
      <c r="H71" s="178"/>
      <c r="I71" s="178"/>
      <c r="J71" s="483"/>
      <c r="K71"/>
    </row>
    <row r="72" spans="1:11" ht="12.95" customHeight="1">
      <c r="A72" s="52"/>
      <c r="B72" s="178"/>
      <c r="C72" s="178"/>
      <c r="D72" s="178"/>
      <c r="E72" s="178"/>
      <c r="F72" s="178"/>
      <c r="G72" s="178"/>
      <c r="H72" s="178"/>
      <c r="I72" s="178"/>
      <c r="J72" s="483"/>
      <c r="K72"/>
    </row>
    <row r="73" spans="1:11" ht="12.95" customHeight="1">
      <c r="A73" s="52"/>
      <c r="B73" s="178"/>
      <c r="C73" s="178"/>
      <c r="D73" s="178"/>
      <c r="E73" s="178"/>
      <c r="F73" s="178"/>
      <c r="G73" s="178"/>
      <c r="H73" s="178"/>
      <c r="I73" s="178"/>
      <c r="J73" s="483"/>
      <c r="K73"/>
    </row>
    <row r="74" spans="1:11" ht="12.95" customHeight="1">
      <c r="A74" s="52"/>
      <c r="B74" s="178"/>
      <c r="C74" s="178"/>
      <c r="D74" s="178"/>
      <c r="E74" s="178"/>
      <c r="F74" s="178"/>
      <c r="G74" s="178"/>
      <c r="H74" s="178"/>
      <c r="I74" s="178"/>
      <c r="J74" s="483"/>
      <c r="K74"/>
    </row>
    <row r="75" spans="1:11" ht="12.95" customHeight="1">
      <c r="A75" s="52"/>
      <c r="B75" s="178"/>
      <c r="C75" s="178"/>
      <c r="D75" s="178"/>
      <c r="E75" s="178"/>
      <c r="F75" s="178"/>
      <c r="G75" s="178"/>
      <c r="H75" s="178"/>
      <c r="I75" s="178"/>
      <c r="J75" s="483"/>
      <c r="K75"/>
    </row>
    <row r="76" spans="1:11" ht="12.95" customHeight="1">
      <c r="A76" s="52"/>
      <c r="B76" s="178"/>
      <c r="C76" s="178"/>
      <c r="D76" s="178"/>
      <c r="E76" s="178"/>
      <c r="F76" s="178"/>
      <c r="G76" s="178"/>
      <c r="H76" s="178"/>
      <c r="I76" s="178"/>
      <c r="J76" s="483"/>
      <c r="K76"/>
    </row>
    <row r="77" spans="1:11" ht="12.95" customHeight="1">
      <c r="A77" s="52"/>
      <c r="B77" s="178"/>
      <c r="C77" s="178"/>
      <c r="D77" s="178"/>
      <c r="E77" s="178"/>
      <c r="F77" s="178"/>
      <c r="G77" s="178"/>
      <c r="H77" s="178"/>
      <c r="I77" s="178"/>
      <c r="J77" s="483"/>
      <c r="K77"/>
    </row>
    <row r="78" spans="1:11" ht="12.95" customHeight="1">
      <c r="A78" s="52"/>
      <c r="B78" s="178"/>
      <c r="C78" s="178"/>
      <c r="D78" s="178"/>
      <c r="E78" s="178"/>
      <c r="F78" s="178"/>
      <c r="G78" s="178"/>
      <c r="H78" s="178"/>
      <c r="I78" s="178"/>
      <c r="J78" s="483"/>
      <c r="K78"/>
    </row>
    <row r="79" spans="1:11" ht="12.95" customHeight="1">
      <c r="A79" s="52"/>
      <c r="B79" s="178"/>
      <c r="C79" s="178"/>
      <c r="D79" s="178"/>
      <c r="E79" s="178"/>
      <c r="F79" s="178"/>
      <c r="G79" s="178"/>
      <c r="H79" s="178"/>
      <c r="I79" s="178"/>
      <c r="J79" s="483"/>
      <c r="K79"/>
    </row>
    <row r="80" spans="1:11" ht="12.95" customHeight="1">
      <c r="A80" s="52"/>
      <c r="B80" s="178"/>
      <c r="C80" s="178"/>
      <c r="D80" s="178"/>
      <c r="E80" s="178"/>
      <c r="F80" s="178"/>
      <c r="G80" s="178"/>
      <c r="H80" s="178"/>
      <c r="I80" s="178"/>
      <c r="J80" s="483"/>
      <c r="K80"/>
    </row>
    <row r="81" spans="1:11" ht="12.95" customHeight="1">
      <c r="A81" s="52"/>
      <c r="B81" s="178"/>
      <c r="C81" s="178"/>
      <c r="D81" s="178"/>
      <c r="E81" s="178"/>
      <c r="F81" s="178"/>
      <c r="G81" s="178"/>
      <c r="H81" s="178"/>
      <c r="I81" s="178"/>
      <c r="J81" s="483"/>
      <c r="K81"/>
    </row>
    <row r="82" spans="1:11" ht="12.95" customHeight="1">
      <c r="A82" s="52"/>
      <c r="B82" s="178"/>
      <c r="C82" s="178"/>
      <c r="D82" s="178"/>
      <c r="E82" s="178"/>
      <c r="F82" s="178"/>
      <c r="G82" s="178"/>
      <c r="H82" s="178"/>
      <c r="I82" s="178"/>
      <c r="J82" s="483"/>
      <c r="K82"/>
    </row>
    <row r="83" spans="1:11" ht="12.95" customHeight="1">
      <c r="A83" s="52"/>
      <c r="B83" s="178"/>
      <c r="C83" s="178"/>
      <c r="D83" s="178"/>
      <c r="E83" s="178"/>
      <c r="F83" s="178"/>
      <c r="G83" s="178"/>
      <c r="H83" s="178"/>
      <c r="I83" s="178"/>
      <c r="J83" s="483"/>
      <c r="K83"/>
    </row>
    <row r="84" spans="1:11" ht="12.95" customHeight="1">
      <c r="A84" s="52"/>
      <c r="B84" s="178"/>
      <c r="C84" s="178"/>
      <c r="D84" s="178"/>
      <c r="E84" s="178"/>
      <c r="F84" s="178"/>
      <c r="G84" s="178"/>
      <c r="H84" s="178"/>
      <c r="I84" s="178"/>
      <c r="J84" s="483"/>
      <c r="K84"/>
    </row>
    <row r="85" spans="1:11" ht="12.95" customHeight="1">
      <c r="A85" s="52"/>
      <c r="B85" s="178"/>
      <c r="C85" s="178"/>
      <c r="D85" s="178"/>
      <c r="E85" s="178"/>
      <c r="F85" s="178"/>
      <c r="G85" s="178"/>
      <c r="H85" s="178"/>
      <c r="I85" s="178"/>
      <c r="J85" s="483"/>
      <c r="K85"/>
    </row>
    <row r="86" spans="1:11" ht="12.95" customHeight="1">
      <c r="A86" s="52"/>
      <c r="B86" s="178"/>
      <c r="C86" s="178"/>
      <c r="D86" s="178"/>
      <c r="E86" s="178"/>
      <c r="F86" s="178"/>
      <c r="G86" s="178"/>
      <c r="H86" s="178"/>
      <c r="I86" s="178"/>
      <c r="J86" s="483"/>
      <c r="K86"/>
    </row>
    <row r="87" spans="1:11" ht="12.95" customHeight="1">
      <c r="A87" s="52"/>
      <c r="B87" s="178"/>
      <c r="C87" s="178"/>
      <c r="D87" s="178"/>
      <c r="E87" s="178"/>
      <c r="F87" s="178"/>
      <c r="G87" s="178"/>
      <c r="H87" s="178"/>
      <c r="I87" s="178"/>
      <c r="J87" s="483"/>
      <c r="K87"/>
    </row>
    <row r="88" spans="1:11" ht="12.95" customHeight="1">
      <c r="A88" s="52"/>
      <c r="B88" s="178"/>
      <c r="C88" s="178"/>
      <c r="D88" s="178"/>
      <c r="E88" s="178"/>
      <c r="F88" s="178"/>
      <c r="G88" s="178"/>
      <c r="H88" s="178"/>
      <c r="I88" s="178"/>
      <c r="J88" s="483"/>
      <c r="K88"/>
    </row>
    <row r="89" spans="1:11" ht="12.95" customHeight="1">
      <c r="A89" s="52"/>
      <c r="B89" s="178"/>
      <c r="C89" s="178"/>
      <c r="D89" s="178"/>
      <c r="E89" s="178"/>
      <c r="F89" s="178"/>
      <c r="G89" s="178"/>
      <c r="H89" s="178"/>
      <c r="I89" s="178"/>
      <c r="J89" s="483"/>
      <c r="K89"/>
    </row>
    <row r="90" spans="1:11" ht="12.95" customHeight="1">
      <c r="A90" s="52"/>
      <c r="B90" s="178"/>
      <c r="C90" s="178"/>
      <c r="D90" s="178"/>
      <c r="E90" s="178"/>
      <c r="F90" s="178"/>
      <c r="G90" s="178"/>
      <c r="H90" s="178"/>
      <c r="I90" s="178"/>
      <c r="J90" s="483"/>
      <c r="K90"/>
    </row>
    <row r="91" spans="1:11" ht="12.95" customHeight="1">
      <c r="A91" s="52"/>
      <c r="B91" s="178"/>
      <c r="C91" s="178"/>
      <c r="D91" s="178"/>
      <c r="E91" s="178"/>
      <c r="F91" s="178"/>
      <c r="G91" s="178"/>
      <c r="H91" s="178"/>
      <c r="I91" s="178"/>
      <c r="J91" s="483"/>
      <c r="K91"/>
    </row>
    <row r="92" spans="1:11" ht="12.95" customHeight="1">
      <c r="A92" s="52"/>
      <c r="B92" s="178"/>
      <c r="C92" s="178"/>
      <c r="D92" s="178"/>
      <c r="E92" s="178"/>
      <c r="F92" s="178"/>
      <c r="G92" s="178"/>
      <c r="H92" s="178"/>
      <c r="I92" s="178"/>
      <c r="J92" s="483"/>
      <c r="K92"/>
    </row>
    <row r="93" spans="1:11" ht="12.95" customHeight="1">
      <c r="A93" s="52"/>
      <c r="B93" s="178"/>
      <c r="C93" s="178"/>
      <c r="D93" s="178"/>
      <c r="E93" s="178"/>
      <c r="F93" s="178"/>
      <c r="G93" s="178"/>
      <c r="H93" s="178"/>
      <c r="I93" s="178"/>
      <c r="J93" s="483"/>
      <c r="K93"/>
    </row>
    <row r="94" spans="1:11" ht="12.95" customHeight="1">
      <c r="A94" s="52"/>
      <c r="B94" s="178"/>
      <c r="C94" s="178"/>
      <c r="D94" s="178"/>
      <c r="E94" s="178"/>
      <c r="F94" s="178"/>
      <c r="G94" s="178"/>
      <c r="H94" s="178"/>
      <c r="I94" s="178"/>
      <c r="J94" s="483"/>
      <c r="K94"/>
    </row>
    <row r="95" spans="1:11" ht="12.95" customHeight="1">
      <c r="A95" s="52"/>
      <c r="B95" s="178"/>
      <c r="C95" s="178"/>
      <c r="D95" s="178"/>
      <c r="E95" s="178"/>
      <c r="F95" s="178"/>
      <c r="G95" s="178"/>
      <c r="H95" s="178"/>
      <c r="I95" s="178"/>
      <c r="J95" s="483"/>
      <c r="K95"/>
    </row>
    <row r="96" spans="1:11" ht="12.95" customHeight="1">
      <c r="A96" s="52"/>
      <c r="B96" s="178"/>
      <c r="C96" s="178"/>
      <c r="D96" s="178"/>
      <c r="E96" s="178"/>
      <c r="F96" s="178"/>
      <c r="G96" s="178"/>
      <c r="H96" s="178"/>
      <c r="I96" s="178"/>
      <c r="J96" s="483"/>
      <c r="K96"/>
    </row>
    <row r="97" spans="1:11" ht="12.95" customHeight="1">
      <c r="A97" s="52"/>
      <c r="B97" s="178"/>
      <c r="C97" s="178"/>
      <c r="D97" s="178"/>
      <c r="E97" s="178"/>
      <c r="F97" s="178"/>
      <c r="G97" s="178"/>
      <c r="H97" s="178"/>
      <c r="I97" s="178"/>
      <c r="J97" s="483"/>
      <c r="K97"/>
    </row>
    <row r="98" spans="1:11" ht="12.95" customHeight="1">
      <c r="A98" s="26"/>
      <c r="B98" s="178"/>
      <c r="C98" s="178"/>
      <c r="D98" s="178"/>
      <c r="E98" s="178"/>
      <c r="F98" s="178"/>
      <c r="G98" s="178"/>
      <c r="H98" s="178"/>
      <c r="I98" s="178"/>
      <c r="J98" s="483"/>
      <c r="K98"/>
    </row>
    <row r="99" spans="1:11" ht="12.95" customHeight="1">
      <c r="A99" s="28"/>
      <c r="B99" s="178"/>
      <c r="C99" s="178"/>
      <c r="D99" s="178"/>
      <c r="E99" s="178"/>
      <c r="F99" s="178"/>
      <c r="G99" s="178"/>
      <c r="H99" s="178"/>
      <c r="I99" s="178"/>
      <c r="J99" s="483"/>
      <c r="K99"/>
    </row>
    <row r="100" spans="1:11" ht="12.95" customHeight="1">
      <c r="A100" s="28"/>
      <c r="B100" s="178"/>
      <c r="C100" s="178"/>
      <c r="D100" s="178"/>
      <c r="E100" s="178"/>
      <c r="F100" s="178"/>
      <c r="G100" s="178"/>
      <c r="H100" s="178"/>
      <c r="I100" s="178"/>
      <c r="J100" s="483"/>
      <c r="K100"/>
    </row>
    <row r="101" spans="1:11" ht="12.95" customHeight="1">
      <c r="A101" s="28"/>
      <c r="B101" s="178"/>
      <c r="C101" s="178"/>
      <c r="D101" s="178"/>
      <c r="E101" s="178"/>
      <c r="F101" s="178"/>
      <c r="G101" s="178"/>
      <c r="H101" s="178"/>
      <c r="I101" s="178"/>
      <c r="J101" s="483"/>
      <c r="K101"/>
    </row>
    <row r="102" spans="1:11" ht="12.95" customHeight="1">
      <c r="A102" s="26"/>
      <c r="B102" s="178"/>
      <c r="C102" s="178"/>
      <c r="D102" s="178"/>
      <c r="E102" s="178"/>
      <c r="F102" s="178"/>
      <c r="G102" s="178"/>
      <c r="H102" s="178"/>
      <c r="I102" s="178"/>
      <c r="J102" s="483"/>
      <c r="K102"/>
    </row>
    <row r="103" spans="1:11" ht="12.95" customHeight="1">
      <c r="A103" s="26"/>
      <c r="B103" s="178"/>
      <c r="C103" s="178"/>
      <c r="D103" s="178"/>
      <c r="E103" s="178"/>
      <c r="F103" s="178"/>
      <c r="G103" s="178"/>
      <c r="H103" s="178"/>
      <c r="I103" s="178"/>
      <c r="J103" s="483"/>
      <c r="K103"/>
    </row>
    <row r="104" spans="1:11" ht="12.95" customHeight="1">
      <c r="A104" s="26"/>
      <c r="B104" s="55"/>
      <c r="C104" s="55"/>
      <c r="D104" s="55"/>
      <c r="E104" s="55"/>
      <c r="F104" s="55"/>
      <c r="G104" s="55"/>
      <c r="H104" s="55"/>
      <c r="I104" s="55"/>
      <c r="J104" s="484"/>
      <c r="K104" s="25"/>
    </row>
    <row r="105" spans="1:11" ht="12.95" customHeight="1">
      <c r="A105" s="26"/>
      <c r="B105" s="55"/>
      <c r="C105" s="55"/>
      <c r="D105" s="55"/>
      <c r="E105" s="55"/>
      <c r="F105" s="55"/>
      <c r="G105" s="55"/>
      <c r="H105" s="55"/>
      <c r="I105" s="55"/>
      <c r="J105" s="484"/>
      <c r="K105" s="25"/>
    </row>
    <row r="106" spans="1:11" ht="12.95" customHeight="1">
      <c r="A106" s="26"/>
      <c r="B106" s="55"/>
      <c r="C106" s="55"/>
      <c r="D106" s="55"/>
      <c r="E106" s="55"/>
      <c r="F106" s="55"/>
      <c r="G106" s="55"/>
      <c r="H106" s="55"/>
      <c r="I106" s="55"/>
      <c r="J106" s="484"/>
      <c r="K106" s="25"/>
    </row>
    <row r="107" spans="1:11" ht="12.95" customHeight="1">
      <c r="A107" s="26"/>
      <c r="B107" s="55"/>
      <c r="C107" s="55"/>
      <c r="D107" s="55"/>
      <c r="E107" s="55"/>
      <c r="F107" s="55"/>
      <c r="G107" s="55"/>
      <c r="H107" s="55"/>
      <c r="I107" s="55"/>
      <c r="J107" s="484"/>
      <c r="K107" s="25"/>
    </row>
    <row r="108" spans="1:11" ht="12.95" customHeight="1">
      <c r="A108" s="26"/>
      <c r="B108" s="55"/>
      <c r="C108" s="55"/>
      <c r="D108" s="55"/>
      <c r="E108" s="55"/>
      <c r="F108" s="55"/>
      <c r="G108" s="55"/>
      <c r="H108" s="55"/>
      <c r="I108" s="55"/>
      <c r="J108" s="484"/>
      <c r="K108" s="25"/>
    </row>
    <row r="109" spans="1:11" ht="12.95" customHeight="1">
      <c r="A109" s="26"/>
      <c r="B109" s="55"/>
      <c r="C109" s="55"/>
      <c r="D109" s="55"/>
      <c r="E109" s="55"/>
      <c r="F109" s="55"/>
      <c r="G109" s="55"/>
      <c r="H109" s="55"/>
      <c r="I109" s="55"/>
      <c r="J109" s="484"/>
      <c r="K109" s="25"/>
    </row>
    <row r="110" spans="1:11" ht="12.95" customHeight="1">
      <c r="A110" s="26"/>
      <c r="B110" s="55"/>
      <c r="C110" s="55"/>
      <c r="D110" s="55"/>
      <c r="E110" s="55"/>
      <c r="F110" s="55"/>
      <c r="G110" s="55"/>
      <c r="H110" s="55"/>
      <c r="I110" s="55"/>
      <c r="J110" s="484"/>
      <c r="K110" s="25"/>
    </row>
    <row r="111" spans="1:11" ht="12.95" customHeight="1">
      <c r="A111" s="26"/>
      <c r="B111" s="55"/>
      <c r="C111" s="55"/>
      <c r="D111" s="55"/>
      <c r="E111" s="55"/>
      <c r="F111" s="55"/>
      <c r="G111" s="55"/>
      <c r="H111" s="55"/>
      <c r="I111" s="55"/>
      <c r="J111" s="484"/>
      <c r="K111" s="25"/>
    </row>
    <row r="112" spans="1:11" ht="12.95" customHeight="1">
      <c r="A112" s="26"/>
      <c r="B112" s="55"/>
      <c r="C112" s="55"/>
      <c r="D112" s="55"/>
      <c r="E112" s="55"/>
      <c r="F112" s="55"/>
      <c r="G112" s="55"/>
      <c r="H112" s="55"/>
      <c r="I112" s="55"/>
      <c r="J112" s="484"/>
      <c r="K112" s="25"/>
    </row>
    <row r="113" spans="1:11" ht="12.95" customHeight="1">
      <c r="A113" s="26"/>
      <c r="B113" s="55"/>
      <c r="C113" s="55"/>
      <c r="D113" s="55"/>
      <c r="E113" s="55"/>
      <c r="F113" s="55"/>
      <c r="G113" s="55"/>
      <c r="H113" s="55"/>
      <c r="I113" s="55"/>
      <c r="J113" s="484"/>
      <c r="K113" s="25"/>
    </row>
    <row r="114" spans="1:11" ht="12.95" customHeight="1">
      <c r="A114" s="26"/>
      <c r="B114" s="55"/>
      <c r="C114" s="55"/>
      <c r="D114" s="55"/>
      <c r="E114" s="55"/>
      <c r="F114" s="55"/>
      <c r="G114" s="55"/>
      <c r="H114" s="55"/>
      <c r="I114" s="55"/>
      <c r="J114" s="484"/>
      <c r="K114" s="25"/>
    </row>
    <row r="115" spans="1:11" ht="12.95" customHeight="1">
      <c r="A115" s="26"/>
      <c r="B115" s="55"/>
      <c r="C115" s="55"/>
      <c r="D115" s="55"/>
      <c r="E115" s="55"/>
      <c r="F115" s="55"/>
      <c r="G115" s="55"/>
      <c r="H115" s="55"/>
      <c r="I115" s="55"/>
      <c r="J115" s="484"/>
      <c r="K115" s="25"/>
    </row>
    <row r="116" spans="1:11" ht="12.95" customHeight="1">
      <c r="A116" s="26"/>
      <c r="B116" s="55"/>
      <c r="C116" s="55"/>
      <c r="D116" s="55"/>
      <c r="E116" s="55"/>
      <c r="F116" s="55"/>
      <c r="G116" s="55"/>
      <c r="H116" s="55"/>
      <c r="I116" s="55"/>
      <c r="J116" s="484"/>
      <c r="K116" s="25"/>
    </row>
    <row r="117" spans="1:11" ht="12.95" customHeight="1">
      <c r="A117" s="26"/>
      <c r="B117" s="55"/>
      <c r="C117" s="55"/>
      <c r="D117" s="55"/>
      <c r="E117" s="55"/>
      <c r="F117" s="55"/>
      <c r="G117" s="55"/>
      <c r="H117" s="55"/>
      <c r="I117" s="55"/>
      <c r="J117" s="484"/>
      <c r="K117" s="25"/>
    </row>
    <row r="118" spans="1:11" ht="12.95" customHeight="1">
      <c r="A118" s="26"/>
      <c r="B118" s="55"/>
      <c r="C118" s="55"/>
      <c r="D118" s="55"/>
      <c r="E118" s="55"/>
      <c r="F118" s="55"/>
      <c r="G118" s="55"/>
      <c r="H118" s="55"/>
      <c r="I118" s="55"/>
      <c r="J118" s="484"/>
      <c r="K118" s="25"/>
    </row>
    <row r="119" spans="1:11" ht="12.95" customHeight="1">
      <c r="A119" s="26"/>
      <c r="B119" s="55"/>
      <c r="C119" s="55"/>
      <c r="D119" s="55"/>
      <c r="E119" s="55"/>
      <c r="F119" s="55"/>
      <c r="G119" s="55"/>
      <c r="H119" s="55"/>
      <c r="I119" s="55"/>
      <c r="J119" s="484"/>
      <c r="K119" s="25"/>
    </row>
    <row r="120" spans="1:11" ht="12.95" customHeight="1">
      <c r="A120" s="26"/>
      <c r="B120" s="55"/>
      <c r="C120" s="55"/>
      <c r="D120" s="55"/>
      <c r="E120" s="55"/>
      <c r="F120" s="55"/>
      <c r="G120" s="55"/>
      <c r="H120" s="55"/>
      <c r="I120" s="55"/>
      <c r="J120" s="484"/>
      <c r="K120" s="25"/>
    </row>
    <row r="121" spans="1:11" ht="12.95" customHeight="1">
      <c r="A121" s="26"/>
      <c r="B121" s="55"/>
      <c r="C121" s="55"/>
      <c r="D121" s="55"/>
      <c r="E121" s="55"/>
      <c r="F121" s="55"/>
      <c r="G121" s="55"/>
      <c r="H121" s="55"/>
      <c r="I121" s="55"/>
      <c r="J121" s="484"/>
      <c r="K121" s="25"/>
    </row>
    <row r="122" spans="1:11" ht="12.95" customHeight="1">
      <c r="A122" s="26"/>
      <c r="B122" s="55"/>
      <c r="C122" s="55"/>
      <c r="D122" s="55"/>
      <c r="E122" s="55"/>
      <c r="F122" s="55"/>
      <c r="G122" s="55"/>
      <c r="H122" s="55"/>
      <c r="I122" s="55"/>
      <c r="J122" s="484"/>
      <c r="K122" s="25"/>
    </row>
    <row r="123" spans="1:11" ht="12.95" customHeight="1">
      <c r="A123" s="26"/>
      <c r="B123" s="55"/>
      <c r="C123" s="55"/>
      <c r="D123" s="55"/>
      <c r="E123" s="55"/>
      <c r="F123" s="55"/>
      <c r="G123" s="55"/>
      <c r="H123" s="55"/>
      <c r="I123" s="55"/>
      <c r="J123" s="484"/>
      <c r="K123" s="25"/>
    </row>
    <row r="124" spans="1:11" ht="12.95" customHeight="1">
      <c r="A124" s="26"/>
      <c r="B124" s="55"/>
      <c r="C124" s="55"/>
      <c r="D124" s="55"/>
      <c r="E124" s="55"/>
      <c r="F124" s="55"/>
      <c r="G124" s="55"/>
      <c r="H124" s="55"/>
      <c r="I124" s="55"/>
      <c r="J124" s="484"/>
      <c r="K124" s="25"/>
    </row>
    <row r="125" spans="1:11" ht="12.95" customHeight="1">
      <c r="B125" s="55"/>
      <c r="C125" s="55"/>
      <c r="D125" s="55"/>
      <c r="E125" s="55"/>
      <c r="F125" s="55"/>
      <c r="G125" s="55"/>
      <c r="H125" s="55"/>
      <c r="I125" s="55"/>
      <c r="J125" s="484"/>
      <c r="K125" s="25"/>
    </row>
    <row r="126" spans="1:11" ht="12.75" customHeight="1">
      <c r="B126" s="58"/>
      <c r="C126" s="58"/>
      <c r="D126" s="58"/>
      <c r="E126" s="58"/>
      <c r="F126" s="58"/>
      <c r="G126" s="58"/>
      <c r="H126" s="58"/>
      <c r="I126" s="58"/>
      <c r="J126" s="485"/>
      <c r="K126" s="53"/>
    </row>
    <row r="127" spans="1:11" ht="12.75" customHeight="1">
      <c r="B127" s="58"/>
      <c r="C127" s="58"/>
      <c r="D127" s="58"/>
      <c r="E127" s="58"/>
      <c r="F127" s="58"/>
      <c r="G127" s="58"/>
      <c r="H127" s="58"/>
      <c r="I127" s="58"/>
      <c r="J127" s="485"/>
      <c r="K127" s="53"/>
    </row>
    <row r="128" spans="1:11" ht="12.75" customHeight="1">
      <c r="B128" s="58"/>
      <c r="C128" s="58"/>
      <c r="D128" s="58"/>
      <c r="E128" s="58"/>
      <c r="F128" s="58"/>
      <c r="G128" s="58"/>
      <c r="H128" s="58"/>
      <c r="I128" s="58"/>
      <c r="J128" s="485"/>
      <c r="K128" s="53"/>
    </row>
    <row r="129" spans="2:11" ht="12.75" customHeight="1">
      <c r="B129" s="58"/>
      <c r="C129" s="58"/>
      <c r="D129" s="58"/>
      <c r="E129" s="58"/>
      <c r="F129" s="58"/>
      <c r="G129" s="58"/>
      <c r="H129" s="58"/>
      <c r="I129" s="58"/>
      <c r="J129" s="485"/>
      <c r="K129" s="53"/>
    </row>
    <row r="130" spans="2:11" ht="12.75" customHeight="1">
      <c r="B130" s="58"/>
      <c r="C130" s="58"/>
      <c r="D130" s="58"/>
      <c r="E130" s="58"/>
      <c r="F130" s="58"/>
      <c r="G130" s="58"/>
      <c r="H130" s="58"/>
      <c r="I130" s="58"/>
      <c r="J130" s="485"/>
      <c r="K130" s="53"/>
    </row>
    <row r="131" spans="2:11" ht="12.75" customHeight="1">
      <c r="B131" s="58"/>
      <c r="C131" s="58"/>
      <c r="D131" s="58"/>
      <c r="E131" s="58"/>
      <c r="F131" s="58"/>
      <c r="G131" s="58"/>
      <c r="H131" s="58"/>
      <c r="I131" s="58"/>
      <c r="J131" s="485"/>
      <c r="K131" s="53"/>
    </row>
    <row r="132" spans="2:11" ht="12.75" customHeight="1">
      <c r="B132" s="58"/>
      <c r="C132" s="58"/>
      <c r="D132" s="58"/>
      <c r="E132" s="58"/>
      <c r="F132" s="58"/>
      <c r="G132" s="58"/>
      <c r="H132" s="58"/>
      <c r="I132" s="58"/>
      <c r="J132" s="485"/>
      <c r="K132" s="53"/>
    </row>
    <row r="133" spans="2:11" ht="12.75" customHeight="1">
      <c r="B133" s="58"/>
      <c r="C133" s="58"/>
      <c r="D133" s="58"/>
      <c r="E133" s="58"/>
      <c r="F133" s="58"/>
      <c r="G133" s="58"/>
      <c r="H133" s="58"/>
      <c r="I133" s="58"/>
      <c r="J133" s="485"/>
      <c r="K133" s="53"/>
    </row>
    <row r="134" spans="2:11" ht="12.75" customHeight="1">
      <c r="B134" s="58"/>
      <c r="C134" s="58"/>
      <c r="D134" s="58"/>
      <c r="E134" s="58"/>
      <c r="F134" s="58"/>
      <c r="G134" s="58"/>
      <c r="H134" s="58"/>
      <c r="I134" s="58"/>
      <c r="J134" s="485"/>
      <c r="K134" s="53"/>
    </row>
    <row r="135" spans="2:11" ht="12.75" customHeight="1">
      <c r="B135" s="58"/>
      <c r="C135" s="58"/>
      <c r="D135" s="58"/>
      <c r="E135" s="58"/>
      <c r="F135" s="58"/>
      <c r="G135" s="58"/>
      <c r="H135" s="58"/>
      <c r="I135" s="58"/>
      <c r="J135" s="485"/>
      <c r="K135" s="53"/>
    </row>
    <row r="136" spans="2:11" ht="12.75" customHeight="1">
      <c r="B136" s="58"/>
      <c r="C136" s="58"/>
      <c r="D136" s="58"/>
      <c r="E136" s="58"/>
      <c r="F136" s="58"/>
      <c r="G136" s="58"/>
      <c r="H136" s="58"/>
      <c r="I136" s="58"/>
      <c r="J136" s="485"/>
      <c r="K136" s="53"/>
    </row>
    <row r="137" spans="2:11" ht="12.75" customHeight="1">
      <c r="B137" s="58"/>
      <c r="C137" s="58"/>
      <c r="D137" s="58"/>
      <c r="E137" s="58"/>
      <c r="F137" s="58"/>
      <c r="G137" s="58"/>
      <c r="H137" s="58"/>
      <c r="I137" s="58"/>
      <c r="J137" s="485"/>
      <c r="K137" s="53"/>
    </row>
    <row r="138" spans="2:11" ht="12.75" customHeight="1">
      <c r="B138" s="58"/>
      <c r="C138" s="58"/>
      <c r="D138" s="58"/>
      <c r="E138" s="58"/>
      <c r="F138" s="58"/>
      <c r="G138" s="58"/>
      <c r="H138" s="58"/>
      <c r="I138" s="58"/>
      <c r="J138" s="485"/>
      <c r="K138" s="53"/>
    </row>
    <row r="139" spans="2:11" ht="12.75" customHeight="1">
      <c r="B139" s="58"/>
      <c r="C139" s="58"/>
      <c r="D139" s="58"/>
      <c r="E139" s="58"/>
      <c r="F139" s="58"/>
      <c r="G139" s="58"/>
      <c r="H139" s="58"/>
      <c r="I139" s="58"/>
      <c r="J139" s="485"/>
      <c r="K139" s="53"/>
    </row>
    <row r="140" spans="2:11" ht="12.75" customHeight="1">
      <c r="B140" s="58"/>
      <c r="C140" s="58"/>
      <c r="D140" s="58"/>
      <c r="E140" s="58"/>
      <c r="F140" s="58"/>
      <c r="G140" s="58"/>
      <c r="H140" s="58"/>
      <c r="I140" s="58"/>
      <c r="J140" s="485"/>
      <c r="K140" s="53"/>
    </row>
    <row r="141" spans="2:11" ht="12.75" customHeight="1">
      <c r="B141" s="58"/>
      <c r="C141" s="58"/>
      <c r="D141" s="58"/>
      <c r="E141" s="58"/>
      <c r="F141" s="58"/>
      <c r="G141" s="58"/>
      <c r="H141" s="58"/>
      <c r="I141" s="58"/>
      <c r="J141" s="485"/>
      <c r="K141" s="53"/>
    </row>
    <row r="142" spans="2:11" ht="12.75" customHeight="1">
      <c r="B142" s="58"/>
      <c r="C142" s="58"/>
      <c r="D142" s="58"/>
      <c r="E142" s="58"/>
      <c r="F142" s="58"/>
      <c r="G142" s="58"/>
      <c r="H142" s="58"/>
      <c r="I142" s="58"/>
      <c r="J142" s="485"/>
      <c r="K142" s="53"/>
    </row>
    <row r="143" spans="2:11" ht="12.75" customHeight="1">
      <c r="B143" s="58"/>
      <c r="C143" s="58"/>
      <c r="D143" s="58"/>
      <c r="E143" s="58"/>
      <c r="F143" s="58"/>
      <c r="G143" s="58"/>
      <c r="H143" s="58"/>
      <c r="I143" s="58"/>
      <c r="J143" s="485"/>
      <c r="K143" s="53"/>
    </row>
    <row r="144" spans="2:11" ht="12.75" customHeight="1">
      <c r="B144" s="58"/>
      <c r="C144" s="58"/>
      <c r="D144" s="58"/>
      <c r="E144" s="58"/>
      <c r="F144" s="58"/>
      <c r="G144" s="58"/>
      <c r="H144" s="58"/>
      <c r="I144" s="58"/>
      <c r="J144" s="485"/>
      <c r="K144" s="53"/>
    </row>
    <row r="145" spans="2:11" ht="12.75" customHeight="1">
      <c r="B145" s="58"/>
      <c r="C145" s="58"/>
      <c r="D145" s="58"/>
      <c r="E145" s="58"/>
      <c r="F145" s="58"/>
      <c r="G145" s="58"/>
      <c r="H145" s="58"/>
      <c r="I145" s="58"/>
      <c r="J145" s="485"/>
      <c r="K145" s="53"/>
    </row>
    <row r="146" spans="2:11" ht="12.75" customHeight="1">
      <c r="B146" s="58"/>
      <c r="C146" s="58"/>
      <c r="D146" s="58"/>
      <c r="E146" s="58"/>
      <c r="F146" s="58"/>
      <c r="G146" s="58"/>
      <c r="H146" s="58"/>
      <c r="I146" s="58"/>
      <c r="J146" s="485"/>
      <c r="K146" s="53"/>
    </row>
    <row r="147" spans="2:11" ht="12.75" customHeight="1">
      <c r="B147" s="58"/>
      <c r="C147" s="58"/>
      <c r="D147" s="58"/>
      <c r="E147" s="58"/>
      <c r="F147" s="58"/>
      <c r="G147" s="58"/>
      <c r="H147" s="58"/>
      <c r="I147" s="58"/>
      <c r="J147" s="485"/>
      <c r="K147" s="53"/>
    </row>
    <row r="148" spans="2:11" ht="12.75" customHeight="1">
      <c r="B148" s="58"/>
      <c r="C148" s="58"/>
      <c r="D148" s="58"/>
      <c r="E148" s="58"/>
      <c r="F148" s="58"/>
      <c r="G148" s="58"/>
      <c r="H148" s="58"/>
      <c r="I148" s="58"/>
      <c r="J148" s="485"/>
      <c r="K148" s="53"/>
    </row>
    <row r="149" spans="2:11" ht="12.75" customHeight="1">
      <c r="B149" s="58"/>
      <c r="C149" s="58"/>
      <c r="D149" s="58"/>
      <c r="E149" s="58"/>
      <c r="F149" s="58"/>
      <c r="G149" s="58"/>
      <c r="H149" s="58"/>
      <c r="I149" s="58"/>
      <c r="J149" s="485"/>
      <c r="K149" s="53"/>
    </row>
    <row r="150" spans="2:11" ht="12.75" customHeight="1">
      <c r="B150" s="58"/>
      <c r="C150" s="58"/>
      <c r="D150" s="58"/>
      <c r="E150" s="58"/>
      <c r="F150" s="58"/>
      <c r="G150" s="58"/>
      <c r="H150" s="58"/>
      <c r="I150" s="58"/>
      <c r="J150" s="485"/>
      <c r="K150" s="53"/>
    </row>
    <row r="151" spans="2:11" ht="12.75" customHeight="1">
      <c r="B151" s="58"/>
      <c r="C151" s="58"/>
      <c r="D151" s="58"/>
      <c r="E151" s="58"/>
      <c r="F151" s="58"/>
      <c r="G151" s="58"/>
      <c r="H151" s="58"/>
      <c r="I151" s="58"/>
      <c r="J151" s="485"/>
      <c r="K151" s="53"/>
    </row>
    <row r="152" spans="2:11" ht="12.75" customHeight="1">
      <c r="B152" s="58"/>
      <c r="C152" s="58"/>
      <c r="D152" s="58"/>
      <c r="E152" s="58"/>
      <c r="F152" s="58"/>
      <c r="G152" s="58"/>
      <c r="H152" s="58"/>
      <c r="I152" s="58"/>
      <c r="J152" s="485"/>
      <c r="K152" s="53"/>
    </row>
    <row r="153" spans="2:11" ht="12.75" customHeight="1">
      <c r="B153" s="58"/>
      <c r="C153" s="58"/>
      <c r="D153" s="58"/>
      <c r="E153" s="58"/>
      <c r="F153" s="58"/>
      <c r="G153" s="58"/>
      <c r="H153" s="58"/>
      <c r="I153" s="58"/>
      <c r="J153" s="485"/>
      <c r="K153" s="53"/>
    </row>
    <row r="154" spans="2:11" ht="12.75" customHeight="1">
      <c r="B154" s="58"/>
      <c r="C154" s="58"/>
      <c r="D154" s="58"/>
      <c r="E154" s="58"/>
      <c r="F154" s="58"/>
      <c r="G154" s="58"/>
      <c r="H154" s="58"/>
      <c r="I154" s="58"/>
      <c r="J154" s="485"/>
      <c r="K154" s="53"/>
    </row>
    <row r="155" spans="2:11" ht="12.75" customHeight="1">
      <c r="B155" s="58"/>
      <c r="C155" s="58"/>
      <c r="D155" s="58"/>
      <c r="E155" s="58"/>
      <c r="F155" s="58"/>
      <c r="G155" s="58"/>
      <c r="H155" s="58"/>
      <c r="I155" s="58"/>
      <c r="J155" s="485"/>
      <c r="K155" s="53"/>
    </row>
    <row r="156" spans="2:11" ht="12.75" customHeight="1">
      <c r="B156" s="58"/>
      <c r="C156" s="58"/>
      <c r="D156" s="58"/>
      <c r="E156" s="58"/>
      <c r="F156" s="58"/>
      <c r="G156" s="58"/>
      <c r="H156" s="58"/>
      <c r="I156" s="58"/>
      <c r="J156" s="485"/>
      <c r="K156" s="53"/>
    </row>
    <row r="157" spans="2:11" ht="12.75" customHeight="1">
      <c r="B157" s="58"/>
      <c r="C157" s="58"/>
      <c r="D157" s="58"/>
      <c r="E157" s="58"/>
      <c r="F157" s="58"/>
      <c r="G157" s="58"/>
      <c r="H157" s="58"/>
      <c r="I157" s="58"/>
      <c r="J157" s="485"/>
      <c r="K157" s="53"/>
    </row>
    <row r="158" spans="2:11" ht="12.75" customHeight="1">
      <c r="B158" s="58"/>
      <c r="C158" s="58"/>
      <c r="D158" s="58"/>
      <c r="E158" s="58"/>
      <c r="F158" s="58"/>
      <c r="G158" s="58"/>
      <c r="H158" s="58"/>
      <c r="I158" s="58"/>
      <c r="J158" s="485"/>
      <c r="K158" s="53"/>
    </row>
    <row r="159" spans="2:11" ht="12.75" customHeight="1">
      <c r="B159" s="58"/>
      <c r="C159" s="58"/>
      <c r="D159" s="58"/>
      <c r="E159" s="58"/>
      <c r="F159" s="58"/>
      <c r="G159" s="58"/>
      <c r="H159" s="58"/>
      <c r="I159" s="58"/>
      <c r="J159" s="485"/>
      <c r="K159" s="53"/>
    </row>
    <row r="160" spans="2:11" ht="12.75" customHeight="1">
      <c r="B160" s="58"/>
      <c r="C160" s="58"/>
      <c r="D160" s="58"/>
      <c r="E160" s="58"/>
      <c r="F160" s="58"/>
      <c r="G160" s="58"/>
      <c r="H160" s="58"/>
      <c r="I160" s="58"/>
      <c r="J160" s="485"/>
      <c r="K160" s="53"/>
    </row>
    <row r="161" spans="2:11" ht="12.75" customHeight="1">
      <c r="B161" s="58"/>
      <c r="C161" s="58"/>
      <c r="D161" s="58"/>
      <c r="E161" s="58"/>
      <c r="F161" s="58"/>
      <c r="G161" s="58"/>
      <c r="H161" s="58"/>
      <c r="I161" s="58"/>
      <c r="J161" s="485"/>
      <c r="K161" s="53"/>
    </row>
    <row r="162" spans="2:11" ht="12.75" customHeight="1">
      <c r="B162" s="58"/>
      <c r="C162" s="58"/>
      <c r="D162" s="58"/>
      <c r="E162" s="58"/>
      <c r="F162" s="58"/>
      <c r="G162" s="58"/>
      <c r="H162" s="58"/>
      <c r="I162" s="58"/>
      <c r="J162" s="485"/>
      <c r="K162" s="53"/>
    </row>
    <row r="163" spans="2:11" ht="12.75" customHeight="1">
      <c r="B163" s="58"/>
      <c r="C163" s="58"/>
      <c r="D163" s="58"/>
      <c r="E163" s="58"/>
      <c r="F163" s="58"/>
      <c r="G163" s="58"/>
      <c r="H163" s="58"/>
      <c r="I163" s="58"/>
      <c r="J163" s="485"/>
      <c r="K163" s="53"/>
    </row>
    <row r="164" spans="2:11" ht="12.75" customHeight="1">
      <c r="B164" s="58"/>
      <c r="C164" s="58"/>
      <c r="D164" s="58"/>
      <c r="E164" s="58"/>
      <c r="F164" s="58"/>
      <c r="G164" s="58"/>
      <c r="H164" s="58"/>
      <c r="I164" s="58"/>
      <c r="J164" s="485"/>
      <c r="K164" s="53"/>
    </row>
    <row r="165" spans="2:11" ht="12.75" customHeight="1">
      <c r="B165" s="58"/>
      <c r="C165" s="58"/>
      <c r="D165" s="58"/>
      <c r="E165" s="58"/>
      <c r="F165" s="58"/>
      <c r="G165" s="58"/>
      <c r="H165" s="58"/>
      <c r="I165" s="58"/>
      <c r="J165" s="485"/>
      <c r="K165" s="53"/>
    </row>
    <row r="166" spans="2:11" ht="12.75" customHeight="1">
      <c r="B166" s="58"/>
      <c r="C166" s="58"/>
      <c r="D166" s="58"/>
      <c r="E166" s="58"/>
      <c r="F166" s="58"/>
      <c r="G166" s="58"/>
      <c r="H166" s="58"/>
      <c r="I166" s="58"/>
      <c r="J166" s="485"/>
      <c r="K166" s="53"/>
    </row>
    <row r="167" spans="2:11" ht="12.75" customHeight="1">
      <c r="B167" s="58"/>
      <c r="C167" s="58"/>
      <c r="D167" s="58"/>
      <c r="E167" s="58"/>
      <c r="F167" s="58"/>
      <c r="G167" s="58"/>
      <c r="H167" s="58"/>
      <c r="I167" s="58"/>
      <c r="J167" s="485"/>
      <c r="K167" s="53"/>
    </row>
    <row r="168" spans="2:11" ht="12.75" customHeight="1">
      <c r="B168" s="58"/>
      <c r="C168" s="58"/>
      <c r="D168" s="58"/>
      <c r="E168" s="58"/>
      <c r="F168" s="58"/>
      <c r="G168" s="58"/>
      <c r="H168" s="58"/>
      <c r="I168" s="58"/>
      <c r="J168" s="485"/>
      <c r="K168" s="53"/>
    </row>
    <row r="169" spans="2:11" ht="12.75" customHeight="1">
      <c r="B169" s="58"/>
      <c r="C169" s="58"/>
      <c r="D169" s="58"/>
      <c r="E169" s="58"/>
      <c r="F169" s="58"/>
      <c r="G169" s="58"/>
      <c r="H169" s="58"/>
      <c r="I169" s="58"/>
      <c r="J169" s="485"/>
      <c r="K169" s="53"/>
    </row>
    <row r="170" spans="2:11" ht="12.75" customHeight="1">
      <c r="B170" s="58"/>
      <c r="C170" s="58"/>
      <c r="D170" s="58"/>
      <c r="E170" s="58"/>
      <c r="F170" s="58"/>
      <c r="G170" s="58"/>
      <c r="H170" s="58"/>
      <c r="I170" s="58"/>
      <c r="J170" s="485"/>
      <c r="K170" s="53"/>
    </row>
    <row r="171" spans="2:11" ht="12.75" customHeight="1">
      <c r="B171" s="58"/>
      <c r="C171" s="58"/>
      <c r="D171" s="58"/>
      <c r="E171" s="58"/>
      <c r="F171" s="58"/>
      <c r="G171" s="58"/>
      <c r="H171" s="58"/>
      <c r="I171" s="58"/>
      <c r="J171" s="485"/>
      <c r="K171" s="53"/>
    </row>
    <row r="172" spans="2:11" ht="12.75" customHeight="1">
      <c r="B172" s="58"/>
      <c r="C172" s="58"/>
      <c r="D172" s="58"/>
      <c r="E172" s="58"/>
      <c r="F172" s="58"/>
      <c r="G172" s="58"/>
      <c r="H172" s="58"/>
      <c r="I172" s="58"/>
      <c r="J172" s="485"/>
      <c r="K172" s="53"/>
    </row>
    <row r="173" spans="2:11" ht="12.75" customHeight="1">
      <c r="B173" s="58"/>
      <c r="C173" s="58"/>
      <c r="D173" s="58"/>
      <c r="E173" s="58"/>
      <c r="F173" s="58"/>
      <c r="G173" s="58"/>
      <c r="H173" s="58"/>
      <c r="I173" s="58"/>
      <c r="J173" s="485"/>
      <c r="K173" s="53"/>
    </row>
    <row r="174" spans="2:11" ht="12.75" customHeight="1">
      <c r="B174" s="58"/>
      <c r="C174" s="58"/>
      <c r="D174" s="58"/>
      <c r="E174" s="58"/>
      <c r="F174" s="58"/>
      <c r="G174" s="58"/>
      <c r="H174" s="58"/>
      <c r="I174" s="58"/>
      <c r="J174" s="485"/>
      <c r="K174" s="53"/>
    </row>
    <row r="175" spans="2:11" ht="12.75" customHeight="1">
      <c r="B175" s="58"/>
      <c r="C175" s="58"/>
      <c r="D175" s="58"/>
      <c r="E175" s="58"/>
      <c r="F175" s="58"/>
      <c r="G175" s="58"/>
      <c r="H175" s="58"/>
      <c r="I175" s="58"/>
      <c r="J175" s="485"/>
      <c r="K175" s="53"/>
    </row>
    <row r="176" spans="2:11" ht="12.75" customHeight="1">
      <c r="B176" s="58"/>
      <c r="C176" s="58"/>
      <c r="D176" s="58"/>
      <c r="E176" s="58"/>
      <c r="F176" s="58"/>
      <c r="G176" s="58"/>
      <c r="H176" s="58"/>
      <c r="I176" s="58"/>
      <c r="J176" s="485"/>
      <c r="K176" s="53"/>
    </row>
    <row r="177" spans="2:11" ht="12.75" customHeight="1">
      <c r="B177" s="58"/>
      <c r="C177" s="58"/>
      <c r="D177" s="58"/>
      <c r="E177" s="58"/>
      <c r="F177" s="58"/>
      <c r="G177" s="58"/>
      <c r="H177" s="58"/>
      <c r="I177" s="58"/>
      <c r="J177" s="485"/>
      <c r="K177" s="53"/>
    </row>
    <row r="178" spans="2:11" ht="12.75" customHeight="1">
      <c r="B178" s="58"/>
      <c r="C178" s="58"/>
      <c r="D178" s="58"/>
      <c r="E178" s="58"/>
      <c r="F178" s="58"/>
      <c r="G178" s="58"/>
      <c r="H178" s="58"/>
      <c r="I178" s="58"/>
      <c r="J178" s="485"/>
      <c r="K178" s="53"/>
    </row>
    <row r="179" spans="2:11" ht="12.75" customHeight="1">
      <c r="B179" s="58"/>
      <c r="C179" s="58"/>
      <c r="D179" s="58"/>
      <c r="E179" s="58"/>
      <c r="F179" s="58"/>
      <c r="G179" s="58"/>
      <c r="H179" s="58"/>
      <c r="I179" s="58"/>
      <c r="J179" s="485"/>
      <c r="K179" s="53"/>
    </row>
    <row r="180" spans="2:11" ht="12.75" customHeight="1">
      <c r="B180" s="58"/>
      <c r="C180" s="58"/>
      <c r="D180" s="58"/>
      <c r="E180" s="58"/>
      <c r="F180" s="58"/>
      <c r="G180" s="58"/>
      <c r="H180" s="58"/>
      <c r="I180" s="58"/>
      <c r="J180" s="485"/>
      <c r="K180" s="53"/>
    </row>
    <row r="181" spans="2:11" ht="12.75" customHeight="1">
      <c r="B181" s="58"/>
      <c r="C181" s="58"/>
      <c r="D181" s="58"/>
      <c r="E181" s="58"/>
      <c r="F181" s="58"/>
      <c r="G181" s="58"/>
      <c r="H181" s="58"/>
      <c r="I181" s="58"/>
      <c r="J181" s="485"/>
      <c r="K181" s="53"/>
    </row>
    <row r="182" spans="2:11" ht="12.75" customHeight="1">
      <c r="B182" s="58"/>
      <c r="C182" s="58"/>
      <c r="D182" s="58"/>
      <c r="E182" s="58"/>
      <c r="F182" s="58"/>
      <c r="G182" s="58"/>
      <c r="H182" s="58"/>
      <c r="I182" s="58"/>
      <c r="J182" s="485"/>
      <c r="K182" s="53"/>
    </row>
    <row r="183" spans="2:11" ht="12.75" customHeight="1">
      <c r="B183" s="58"/>
      <c r="C183" s="58"/>
      <c r="D183" s="58"/>
      <c r="E183" s="58"/>
      <c r="F183" s="58"/>
      <c r="G183" s="58"/>
      <c r="H183" s="58"/>
      <c r="I183" s="58"/>
      <c r="J183" s="485"/>
      <c r="K183" s="53"/>
    </row>
    <row r="184" spans="2:11" ht="12.75" customHeight="1">
      <c r="B184" s="58"/>
      <c r="C184" s="58"/>
      <c r="D184" s="58"/>
      <c r="E184" s="58"/>
      <c r="F184" s="58"/>
      <c r="G184" s="58"/>
      <c r="H184" s="58"/>
      <c r="I184" s="58"/>
      <c r="J184" s="485"/>
      <c r="K184" s="53"/>
    </row>
    <row r="185" spans="2:11" ht="12.75" customHeight="1">
      <c r="B185" s="58"/>
      <c r="C185" s="58"/>
      <c r="D185" s="58"/>
      <c r="E185" s="58"/>
      <c r="F185" s="58"/>
      <c r="G185" s="58"/>
      <c r="H185" s="58"/>
      <c r="I185" s="58"/>
      <c r="J185" s="485"/>
      <c r="K185" s="53"/>
    </row>
    <row r="186" spans="2:11" ht="12.75" customHeight="1">
      <c r="B186" s="58"/>
      <c r="C186" s="58"/>
      <c r="D186" s="58"/>
      <c r="E186" s="58"/>
      <c r="F186" s="58"/>
      <c r="G186" s="58"/>
      <c r="H186" s="58"/>
      <c r="I186" s="58"/>
      <c r="J186" s="485"/>
      <c r="K186" s="53"/>
    </row>
    <row r="187" spans="2:11" ht="12.75" customHeight="1">
      <c r="B187" s="58"/>
      <c r="C187" s="58"/>
      <c r="D187" s="58"/>
      <c r="E187" s="58"/>
      <c r="F187" s="58"/>
      <c r="G187" s="58"/>
      <c r="H187" s="58"/>
      <c r="I187" s="58"/>
      <c r="J187" s="485"/>
      <c r="K187" s="53"/>
    </row>
    <row r="188" spans="2:11" ht="12.75" customHeight="1">
      <c r="B188" s="58"/>
      <c r="C188" s="58"/>
      <c r="D188" s="58"/>
      <c r="E188" s="58"/>
      <c r="F188" s="58"/>
      <c r="G188" s="58"/>
      <c r="H188" s="58"/>
      <c r="I188" s="58"/>
      <c r="J188" s="485"/>
      <c r="K188" s="53"/>
    </row>
    <row r="189" spans="2:11" ht="12.75" customHeight="1">
      <c r="B189" s="58"/>
      <c r="C189" s="58"/>
      <c r="D189" s="58"/>
      <c r="E189" s="58"/>
      <c r="F189" s="58"/>
      <c r="G189" s="58"/>
      <c r="H189" s="58"/>
      <c r="I189" s="58"/>
      <c r="J189" s="485"/>
      <c r="K189" s="53"/>
    </row>
    <row r="190" spans="2:11" ht="12.75" customHeight="1">
      <c r="B190" s="58"/>
      <c r="C190" s="58"/>
      <c r="D190" s="58"/>
      <c r="E190" s="58"/>
      <c r="F190" s="58"/>
      <c r="G190" s="58"/>
      <c r="H190" s="58"/>
      <c r="I190" s="58"/>
      <c r="J190" s="485"/>
      <c r="K190" s="53"/>
    </row>
    <row r="191" spans="2:11" ht="12.75" customHeight="1">
      <c r="B191" s="58"/>
      <c r="C191" s="58"/>
      <c r="D191" s="58"/>
      <c r="E191" s="58"/>
      <c r="F191" s="58"/>
      <c r="G191" s="58"/>
      <c r="H191" s="58"/>
      <c r="I191" s="58"/>
      <c r="J191" s="485"/>
      <c r="K191" s="53"/>
    </row>
    <row r="192" spans="2:11" ht="12.75" customHeight="1">
      <c r="B192" s="58"/>
      <c r="C192" s="58"/>
      <c r="D192" s="58"/>
      <c r="E192" s="58"/>
      <c r="F192" s="58"/>
      <c r="G192" s="58"/>
      <c r="H192" s="58"/>
      <c r="I192" s="58"/>
      <c r="J192" s="485"/>
      <c r="K192" s="53"/>
    </row>
    <row r="193" spans="2:11" ht="12.75" customHeight="1">
      <c r="B193" s="58"/>
      <c r="C193" s="58"/>
      <c r="D193" s="58"/>
      <c r="E193" s="58"/>
      <c r="F193" s="58"/>
      <c r="G193" s="58"/>
      <c r="H193" s="58"/>
      <c r="I193" s="58"/>
      <c r="J193" s="485"/>
      <c r="K193" s="53"/>
    </row>
    <row r="194" spans="2:11" ht="12.75" customHeight="1">
      <c r="B194" s="58"/>
      <c r="C194" s="58"/>
      <c r="D194" s="58"/>
      <c r="E194" s="58"/>
      <c r="F194" s="58"/>
      <c r="G194" s="58"/>
      <c r="H194" s="58"/>
      <c r="I194" s="58"/>
      <c r="J194" s="485"/>
      <c r="K194" s="53"/>
    </row>
    <row r="195" spans="2:11" ht="12.75" customHeight="1">
      <c r="B195" s="58"/>
      <c r="C195" s="58"/>
      <c r="D195" s="58"/>
      <c r="E195" s="58"/>
      <c r="F195" s="58"/>
      <c r="G195" s="58"/>
      <c r="H195" s="58"/>
      <c r="I195" s="58"/>
      <c r="J195" s="485"/>
      <c r="K195" s="53"/>
    </row>
    <row r="196" spans="2:11" ht="12.75" customHeight="1">
      <c r="B196" s="58"/>
      <c r="C196" s="58"/>
      <c r="D196" s="58"/>
      <c r="E196" s="58"/>
      <c r="F196" s="58"/>
      <c r="G196" s="58"/>
      <c r="H196" s="58"/>
      <c r="I196" s="58"/>
      <c r="J196" s="485"/>
      <c r="K196" s="53"/>
    </row>
    <row r="197" spans="2:11" ht="12.75" customHeight="1">
      <c r="B197" s="58"/>
      <c r="C197" s="58"/>
      <c r="D197" s="58"/>
      <c r="E197" s="58"/>
      <c r="F197" s="58"/>
      <c r="G197" s="58"/>
      <c r="H197" s="58"/>
      <c r="I197" s="58"/>
      <c r="J197" s="485"/>
      <c r="K197" s="53"/>
    </row>
    <row r="198" spans="2:11" ht="12.75" customHeight="1">
      <c r="B198" s="58"/>
      <c r="C198" s="58"/>
      <c r="D198" s="58"/>
      <c r="E198" s="58"/>
      <c r="F198" s="58"/>
      <c r="G198" s="58"/>
      <c r="H198" s="58"/>
      <c r="I198" s="58"/>
      <c r="J198" s="485"/>
      <c r="K198" s="53"/>
    </row>
    <row r="199" spans="2:11" ht="12.75" customHeight="1">
      <c r="B199" s="58"/>
      <c r="C199" s="58"/>
      <c r="D199" s="58"/>
      <c r="E199" s="58"/>
      <c r="F199" s="58"/>
      <c r="G199" s="58"/>
      <c r="H199" s="58"/>
      <c r="I199" s="58"/>
      <c r="J199" s="485"/>
      <c r="K199" s="53"/>
    </row>
    <row r="200" spans="2:11" ht="12.75" customHeight="1">
      <c r="B200" s="58"/>
      <c r="C200" s="58"/>
      <c r="D200" s="58"/>
      <c r="E200" s="58"/>
      <c r="F200" s="58"/>
      <c r="G200" s="58"/>
      <c r="H200" s="58"/>
      <c r="I200" s="58"/>
      <c r="J200" s="485"/>
      <c r="K200" s="53"/>
    </row>
    <row r="201" spans="2:11" ht="12.75" customHeight="1">
      <c r="B201" s="58"/>
      <c r="C201" s="58"/>
      <c r="D201" s="58"/>
      <c r="E201" s="58"/>
      <c r="F201" s="58"/>
      <c r="G201" s="58"/>
      <c r="H201" s="58"/>
      <c r="I201" s="58"/>
      <c r="J201" s="485"/>
      <c r="K201" s="53"/>
    </row>
    <row r="202" spans="2:11" ht="12.75" customHeight="1">
      <c r="B202" s="58"/>
      <c r="C202" s="58"/>
      <c r="D202" s="58"/>
      <c r="E202" s="58"/>
      <c r="F202" s="58"/>
      <c r="G202" s="58"/>
      <c r="H202" s="58"/>
      <c r="I202" s="58"/>
      <c r="J202" s="485"/>
      <c r="K202" s="53"/>
    </row>
    <row r="203" spans="2:11" ht="12.75" customHeight="1">
      <c r="B203" s="58"/>
      <c r="C203" s="58"/>
      <c r="D203" s="58"/>
      <c r="E203" s="58"/>
      <c r="F203" s="58"/>
      <c r="G203" s="58"/>
      <c r="H203" s="58"/>
      <c r="I203" s="58"/>
      <c r="J203" s="485"/>
      <c r="K203" s="53"/>
    </row>
    <row r="204" spans="2:11" ht="12.75" customHeight="1">
      <c r="B204" s="58"/>
      <c r="C204" s="58"/>
      <c r="D204" s="58"/>
      <c r="E204" s="58"/>
      <c r="F204" s="58"/>
      <c r="G204" s="58"/>
      <c r="H204" s="58"/>
      <c r="I204" s="58"/>
      <c r="J204" s="485"/>
      <c r="K204" s="53"/>
    </row>
    <row r="205" spans="2:11" ht="12.75" customHeight="1">
      <c r="B205" s="58"/>
      <c r="C205" s="58"/>
      <c r="D205" s="58"/>
      <c r="E205" s="58"/>
      <c r="F205" s="58"/>
      <c r="G205" s="58"/>
      <c r="H205" s="58"/>
      <c r="I205" s="58"/>
      <c r="J205" s="485"/>
      <c r="K205" s="53"/>
    </row>
    <row r="206" spans="2:11" ht="12.75" customHeight="1">
      <c r="B206" s="58"/>
      <c r="C206" s="58"/>
      <c r="D206" s="58"/>
      <c r="E206" s="58"/>
      <c r="F206" s="58"/>
      <c r="G206" s="58"/>
      <c r="H206" s="58"/>
      <c r="I206" s="58"/>
      <c r="J206" s="485"/>
      <c r="K206" s="53"/>
    </row>
    <row r="207" spans="2:11" ht="12.75" customHeight="1">
      <c r="B207" s="58"/>
      <c r="C207" s="58"/>
      <c r="D207" s="58"/>
      <c r="E207" s="58"/>
      <c r="F207" s="58"/>
      <c r="G207" s="58"/>
      <c r="H207" s="58"/>
      <c r="I207" s="58"/>
      <c r="J207" s="485"/>
      <c r="K207" s="53"/>
    </row>
    <row r="208" spans="2:11" ht="12.75" customHeight="1">
      <c r="B208" s="58"/>
      <c r="C208" s="58"/>
      <c r="D208" s="58"/>
      <c r="E208" s="58"/>
      <c r="F208" s="58"/>
      <c r="G208" s="58"/>
      <c r="H208" s="58"/>
      <c r="I208" s="58"/>
      <c r="J208" s="485"/>
      <c r="K208" s="53"/>
    </row>
    <row r="209" spans="2:11" ht="12.75" customHeight="1">
      <c r="B209" s="58"/>
      <c r="C209" s="58"/>
      <c r="D209" s="58"/>
      <c r="E209" s="58"/>
      <c r="F209" s="58"/>
      <c r="G209" s="58"/>
      <c r="H209" s="58"/>
      <c r="I209" s="58"/>
      <c r="J209" s="485"/>
      <c r="K209" s="53"/>
    </row>
    <row r="210" spans="2:11" ht="12.75" customHeight="1">
      <c r="B210" s="58"/>
      <c r="C210" s="58"/>
      <c r="D210" s="58"/>
      <c r="E210" s="58"/>
      <c r="F210" s="58"/>
      <c r="G210" s="58"/>
      <c r="H210" s="58"/>
      <c r="I210" s="58"/>
      <c r="J210" s="485"/>
      <c r="K210" s="53"/>
    </row>
    <row r="211" spans="2:11" ht="12.75" customHeight="1">
      <c r="B211" s="58"/>
      <c r="C211" s="58"/>
      <c r="D211" s="58"/>
      <c r="E211" s="58"/>
      <c r="F211" s="58"/>
      <c r="G211" s="58"/>
      <c r="H211" s="58"/>
      <c r="I211" s="58"/>
      <c r="J211" s="485"/>
      <c r="K211" s="53"/>
    </row>
    <row r="212" spans="2:11" ht="12.75" customHeight="1">
      <c r="B212" s="58"/>
      <c r="C212" s="58"/>
      <c r="D212" s="58"/>
      <c r="E212" s="58"/>
      <c r="F212" s="58"/>
      <c r="G212" s="58"/>
      <c r="H212" s="58"/>
      <c r="I212" s="58"/>
      <c r="J212" s="485"/>
      <c r="K212" s="53"/>
    </row>
    <row r="213" spans="2:11" ht="12.75" customHeight="1">
      <c r="B213" s="58"/>
      <c r="C213" s="58"/>
      <c r="D213" s="58"/>
      <c r="E213" s="58"/>
      <c r="F213" s="58"/>
      <c r="G213" s="58"/>
      <c r="H213" s="58"/>
      <c r="I213" s="58"/>
      <c r="J213" s="485"/>
      <c r="K213" s="53"/>
    </row>
    <row r="214" spans="2:11" ht="12.75" customHeight="1">
      <c r="B214" s="58"/>
      <c r="C214" s="58"/>
      <c r="D214" s="58"/>
      <c r="E214" s="58"/>
      <c r="F214" s="58"/>
      <c r="G214" s="58"/>
      <c r="H214" s="58"/>
      <c r="I214" s="58"/>
      <c r="J214" s="485"/>
      <c r="K214" s="53"/>
    </row>
    <row r="215" spans="2:11" ht="12.75" customHeight="1">
      <c r="B215" s="58"/>
      <c r="C215" s="58"/>
      <c r="D215" s="58"/>
      <c r="E215" s="58"/>
      <c r="F215" s="58"/>
      <c r="G215" s="58"/>
      <c r="H215" s="58"/>
      <c r="I215" s="58"/>
      <c r="J215" s="485"/>
      <c r="K215" s="53"/>
    </row>
    <row r="216" spans="2:11" ht="12.75" customHeight="1">
      <c r="B216" s="58"/>
      <c r="C216" s="58"/>
      <c r="D216" s="58"/>
      <c r="E216" s="58"/>
      <c r="F216" s="58"/>
      <c r="G216" s="58"/>
      <c r="H216" s="58"/>
      <c r="I216" s="58"/>
      <c r="J216" s="485"/>
      <c r="K216" s="53"/>
    </row>
    <row r="217" spans="2:11" ht="12.75" customHeight="1">
      <c r="B217" s="58"/>
      <c r="C217" s="58"/>
      <c r="D217" s="58"/>
      <c r="E217" s="58"/>
      <c r="F217" s="58"/>
      <c r="G217" s="58"/>
      <c r="H217" s="58"/>
      <c r="I217" s="58"/>
      <c r="J217" s="485"/>
      <c r="K217" s="53"/>
    </row>
    <row r="218" spans="2:11" ht="12.75" customHeight="1">
      <c r="B218" s="58"/>
      <c r="C218" s="58"/>
      <c r="D218" s="58"/>
      <c r="E218" s="58"/>
      <c r="F218" s="58"/>
      <c r="G218" s="58"/>
      <c r="H218" s="58"/>
      <c r="I218" s="58"/>
      <c r="J218" s="485"/>
      <c r="K218" s="53"/>
    </row>
    <row r="219" spans="2:11" ht="12.75" customHeight="1">
      <c r="B219" s="58"/>
      <c r="C219" s="58"/>
      <c r="D219" s="58"/>
      <c r="E219" s="58"/>
      <c r="F219" s="58"/>
      <c r="G219" s="58"/>
      <c r="H219" s="58"/>
      <c r="I219" s="58"/>
      <c r="J219" s="485"/>
      <c r="K219" s="53"/>
    </row>
    <row r="220" spans="2:11" ht="12.75" customHeight="1">
      <c r="B220" s="58"/>
      <c r="C220" s="58"/>
      <c r="D220" s="58"/>
      <c r="E220" s="58"/>
      <c r="F220" s="58"/>
      <c r="G220" s="58"/>
      <c r="H220" s="58"/>
      <c r="I220" s="58"/>
      <c r="J220" s="485"/>
      <c r="K220" s="53"/>
    </row>
  </sheetData>
  <phoneticPr fontId="25" type="noConversion"/>
  <pageMargins left="0.51181102362204722" right="0.51181102362204722" top="0.51181102362204722" bottom="0.51181102362204722" header="0" footer="0.23622047244094491"/>
  <pageSetup paperSize="9" scale="98" orientation="portrait" r:id="rId1"/>
  <headerFooter alignWithMargins="0">
    <oddFooter>&amp;L&amp;9Public Library Statistics 2011/12&amp;C&amp;9&amp;P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U324"/>
  <sheetViews>
    <sheetView zoomScaleNormal="100" workbookViewId="0">
      <pane ySplit="3" topLeftCell="A4" activePane="bottomLeft" state="frozen"/>
      <selection activeCell="B24" sqref="B24"/>
      <selection pane="bottomLeft" activeCell="N18" sqref="N18"/>
    </sheetView>
  </sheetViews>
  <sheetFormatPr defaultRowHeight="14.25" customHeight="1"/>
  <cols>
    <col min="1" max="1" width="19.28515625" style="22" customWidth="1"/>
    <col min="2" max="2" width="9" style="50" customWidth="1"/>
    <col min="3" max="3" width="8.85546875" style="50" customWidth="1"/>
    <col min="4" max="4" width="9.42578125" style="50" customWidth="1"/>
    <col min="5" max="5" width="7.42578125" style="50" customWidth="1"/>
    <col min="6" max="6" width="8.85546875" style="50" customWidth="1"/>
    <col min="7" max="7" width="7.7109375" style="50" customWidth="1"/>
    <col min="8" max="8" width="9" style="50" customWidth="1"/>
    <col min="9" max="9" width="7.85546875" style="50" customWidth="1"/>
    <col min="10" max="10" width="9.85546875" style="240" customWidth="1"/>
    <col min="11" max="11" width="10.85546875" style="50" customWidth="1"/>
    <col min="12" max="16384" width="9.140625" style="22"/>
  </cols>
  <sheetData>
    <row r="1" spans="1:21" ht="12.75" customHeight="1">
      <c r="A1" s="39" t="s">
        <v>616</v>
      </c>
      <c r="K1" s="242"/>
      <c r="L1" s="142"/>
      <c r="M1" s="142"/>
      <c r="N1" s="142"/>
      <c r="O1" s="142"/>
      <c r="P1" s="142"/>
      <c r="Q1" s="142"/>
      <c r="R1" s="142"/>
      <c r="S1" s="142"/>
      <c r="T1" s="142"/>
      <c r="U1" s="142"/>
    </row>
    <row r="2" spans="1:21" ht="9.75" customHeight="1">
      <c r="A2" s="39"/>
      <c r="K2" s="242"/>
      <c r="L2" s="142"/>
      <c r="M2" s="142"/>
      <c r="N2" s="142"/>
      <c r="O2" s="142"/>
      <c r="P2" s="142"/>
      <c r="Q2" s="142"/>
      <c r="R2" s="142"/>
      <c r="S2" s="142"/>
      <c r="T2" s="142"/>
      <c r="U2" s="142"/>
    </row>
    <row r="3" spans="1:21" s="439" customFormat="1" ht="42" customHeight="1">
      <c r="A3" s="437"/>
      <c r="B3" s="372" t="s">
        <v>187</v>
      </c>
      <c r="C3" s="372" t="s">
        <v>126</v>
      </c>
      <c r="D3" s="372" t="s">
        <v>67</v>
      </c>
      <c r="E3" s="372" t="s">
        <v>68</v>
      </c>
      <c r="F3" s="372" t="s">
        <v>70</v>
      </c>
      <c r="G3" s="372" t="s">
        <v>71</v>
      </c>
      <c r="H3" s="372" t="s">
        <v>72</v>
      </c>
      <c r="I3" s="372" t="s">
        <v>69</v>
      </c>
      <c r="J3" s="482" t="s">
        <v>64</v>
      </c>
      <c r="K3" s="438"/>
    </row>
    <row r="4" spans="1:21" ht="13.5" customHeight="1">
      <c r="A4" s="4" t="s">
        <v>457</v>
      </c>
      <c r="B4" s="190">
        <v>59800</v>
      </c>
      <c r="C4" s="190">
        <v>45473</v>
      </c>
      <c r="D4" s="4">
        <v>113</v>
      </c>
      <c r="E4" s="190">
        <v>8700</v>
      </c>
      <c r="F4" s="190">
        <v>17449</v>
      </c>
      <c r="G4" s="190">
        <v>17454</v>
      </c>
      <c r="H4" s="4">
        <v>770</v>
      </c>
      <c r="I4" s="190">
        <v>9660</v>
      </c>
      <c r="J4" s="190">
        <v>159419</v>
      </c>
      <c r="K4" s="173"/>
    </row>
    <row r="5" spans="1:21" ht="13.5" customHeight="1">
      <c r="A5" s="4" t="s">
        <v>339</v>
      </c>
      <c r="B5" s="190">
        <v>50852</v>
      </c>
      <c r="C5" s="190">
        <v>45096</v>
      </c>
      <c r="D5" s="190">
        <v>1728</v>
      </c>
      <c r="E5" s="190">
        <v>4987</v>
      </c>
      <c r="F5" s="190">
        <v>12369</v>
      </c>
      <c r="G5" s="190">
        <v>15235</v>
      </c>
      <c r="H5" s="4"/>
      <c r="I5" s="190">
        <v>10295</v>
      </c>
      <c r="J5" s="190">
        <v>140562</v>
      </c>
      <c r="K5" s="173"/>
    </row>
    <row r="6" spans="1:21" ht="13.5" customHeight="1">
      <c r="A6" s="4" t="s">
        <v>458</v>
      </c>
      <c r="B6" s="190">
        <v>27659</v>
      </c>
      <c r="C6" s="190">
        <v>20893</v>
      </c>
      <c r="D6" s="4">
        <v>216</v>
      </c>
      <c r="E6" s="190">
        <v>3441</v>
      </c>
      <c r="F6" s="190">
        <v>10882</v>
      </c>
      <c r="G6" s="190">
        <v>10758</v>
      </c>
      <c r="H6" s="4"/>
      <c r="I6" s="190">
        <v>5889</v>
      </c>
      <c r="J6" s="190">
        <v>79738</v>
      </c>
      <c r="K6" s="173"/>
    </row>
    <row r="7" spans="1:21" ht="13.5" customHeight="1">
      <c r="A7" s="4" t="s">
        <v>459</v>
      </c>
      <c r="B7" s="190">
        <v>51762</v>
      </c>
      <c r="C7" s="190">
        <v>26479</v>
      </c>
      <c r="D7" s="4"/>
      <c r="E7" s="190">
        <v>2740</v>
      </c>
      <c r="F7" s="190">
        <v>6071</v>
      </c>
      <c r="G7" s="190">
        <v>3897</v>
      </c>
      <c r="H7" s="4">
        <v>666</v>
      </c>
      <c r="I7" s="190">
        <v>3164</v>
      </c>
      <c r="J7" s="190">
        <v>94779</v>
      </c>
      <c r="K7" s="173"/>
    </row>
    <row r="8" spans="1:21" ht="13.5" customHeight="1">
      <c r="A8" s="4" t="s">
        <v>460</v>
      </c>
      <c r="B8" s="190">
        <v>26389</v>
      </c>
      <c r="C8" s="190">
        <v>22093</v>
      </c>
      <c r="D8" s="190">
        <v>3067</v>
      </c>
      <c r="E8" s="190">
        <v>4651</v>
      </c>
      <c r="F8" s="190">
        <v>8865</v>
      </c>
      <c r="G8" s="190">
        <v>7312</v>
      </c>
      <c r="H8" s="4"/>
      <c r="I8" s="190">
        <v>9381</v>
      </c>
      <c r="J8" s="190">
        <v>81758</v>
      </c>
      <c r="K8" s="173"/>
    </row>
    <row r="9" spans="1:21" ht="13.5" customHeight="1">
      <c r="A9" s="4" t="s">
        <v>168</v>
      </c>
      <c r="B9" s="190">
        <v>18668</v>
      </c>
      <c r="C9" s="190">
        <v>17828</v>
      </c>
      <c r="D9" s="4"/>
      <c r="E9" s="190">
        <v>1181</v>
      </c>
      <c r="F9" s="190">
        <v>2739</v>
      </c>
      <c r="G9" s="190">
        <v>2598</v>
      </c>
      <c r="H9" s="4"/>
      <c r="I9" s="190">
        <v>2471</v>
      </c>
      <c r="J9" s="190">
        <v>45485</v>
      </c>
      <c r="K9" s="173"/>
    </row>
    <row r="10" spans="1:21" ht="13.5" customHeight="1">
      <c r="A10" s="4" t="s">
        <v>340</v>
      </c>
      <c r="B10" s="190">
        <v>11809</v>
      </c>
      <c r="C10" s="190">
        <v>14217</v>
      </c>
      <c r="D10" s="4">
        <v>349</v>
      </c>
      <c r="E10" s="190">
        <v>1810</v>
      </c>
      <c r="F10" s="190">
        <v>2740</v>
      </c>
      <c r="G10" s="190">
        <v>2728</v>
      </c>
      <c r="H10" s="4"/>
      <c r="I10" s="190">
        <v>3613</v>
      </c>
      <c r="J10" s="190">
        <v>37266</v>
      </c>
      <c r="K10" s="173"/>
    </row>
    <row r="11" spans="1:21" ht="13.5" customHeight="1">
      <c r="A11" s="4" t="s">
        <v>461</v>
      </c>
      <c r="B11" s="190">
        <v>35907</v>
      </c>
      <c r="C11" s="190">
        <v>17373</v>
      </c>
      <c r="D11" s="4">
        <v>153</v>
      </c>
      <c r="E11" s="190">
        <v>3037</v>
      </c>
      <c r="F11" s="190">
        <v>5251</v>
      </c>
      <c r="G11" s="190">
        <v>6764</v>
      </c>
      <c r="H11" s="4"/>
      <c r="I11" s="190">
        <v>3611</v>
      </c>
      <c r="J11" s="190">
        <v>72096</v>
      </c>
      <c r="K11" s="173"/>
    </row>
    <row r="12" spans="1:21" ht="13.5" customHeight="1">
      <c r="A12" s="4" t="s">
        <v>462</v>
      </c>
      <c r="B12" s="190">
        <v>184147</v>
      </c>
      <c r="C12" s="190">
        <v>132505</v>
      </c>
      <c r="D12" s="190">
        <v>1184</v>
      </c>
      <c r="E12" s="190">
        <v>12848</v>
      </c>
      <c r="F12" s="190">
        <v>25292</v>
      </c>
      <c r="G12" s="190">
        <v>33508</v>
      </c>
      <c r="H12" s="190">
        <v>3658</v>
      </c>
      <c r="I12" s="190">
        <v>22901</v>
      </c>
      <c r="J12" s="190">
        <v>416043</v>
      </c>
      <c r="K12" s="173"/>
    </row>
    <row r="13" spans="1:21" ht="13.5" customHeight="1">
      <c r="A13" s="4" t="s">
        <v>463</v>
      </c>
      <c r="B13" s="190">
        <v>82161</v>
      </c>
      <c r="C13" s="190">
        <v>25391</v>
      </c>
      <c r="D13" s="4"/>
      <c r="E13" s="190">
        <v>4797</v>
      </c>
      <c r="F13" s="190">
        <v>11563</v>
      </c>
      <c r="G13" s="190">
        <v>7234</v>
      </c>
      <c r="H13" s="4"/>
      <c r="I13" s="190">
        <v>6279</v>
      </c>
      <c r="J13" s="190">
        <v>137425</v>
      </c>
      <c r="K13" s="173"/>
    </row>
    <row r="14" spans="1:21" ht="13.5" customHeight="1">
      <c r="A14" s="174" t="s">
        <v>685</v>
      </c>
      <c r="B14" s="190">
        <v>11967</v>
      </c>
      <c r="C14" s="190">
        <v>10537</v>
      </c>
      <c r="D14" s="4"/>
      <c r="E14" s="190">
        <v>1801</v>
      </c>
      <c r="F14" s="190">
        <v>5240</v>
      </c>
      <c r="G14" s="190">
        <v>5408</v>
      </c>
      <c r="H14" s="4"/>
      <c r="I14" s="190">
        <v>5407</v>
      </c>
      <c r="J14" s="190">
        <v>40360</v>
      </c>
      <c r="K14" s="173"/>
    </row>
    <row r="15" spans="1:21" ht="13.5" customHeight="1">
      <c r="A15" s="4" t="s">
        <v>341</v>
      </c>
      <c r="B15" s="190">
        <v>11010</v>
      </c>
      <c r="C15" s="190">
        <v>16831</v>
      </c>
      <c r="D15" s="4">
        <v>13</v>
      </c>
      <c r="E15" s="190">
        <v>2359</v>
      </c>
      <c r="F15" s="190">
        <v>3906</v>
      </c>
      <c r="G15" s="190">
        <v>10384</v>
      </c>
      <c r="H15" s="4"/>
      <c r="I15" s="190">
        <v>3510</v>
      </c>
      <c r="J15" s="190">
        <v>48013</v>
      </c>
      <c r="K15" s="173"/>
    </row>
    <row r="16" spans="1:21" ht="13.5" customHeight="1">
      <c r="A16" s="4" t="s">
        <v>552</v>
      </c>
      <c r="B16" s="190">
        <v>3942</v>
      </c>
      <c r="C16" s="190">
        <v>3914</v>
      </c>
      <c r="D16" s="4">
        <v>154</v>
      </c>
      <c r="E16" s="4">
        <v>554</v>
      </c>
      <c r="F16" s="190">
        <v>1136</v>
      </c>
      <c r="G16" s="190">
        <v>1036</v>
      </c>
      <c r="H16" s="4"/>
      <c r="I16" s="190">
        <v>1251</v>
      </c>
      <c r="J16" s="190">
        <v>11987</v>
      </c>
      <c r="K16" s="173"/>
    </row>
    <row r="17" spans="1:11" ht="13.5" customHeight="1">
      <c r="A17" s="4" t="s">
        <v>554</v>
      </c>
      <c r="B17" s="190">
        <v>9674</v>
      </c>
      <c r="C17" s="190">
        <v>16138</v>
      </c>
      <c r="D17" s="4"/>
      <c r="E17" s="190">
        <v>1876</v>
      </c>
      <c r="F17" s="190">
        <v>2999</v>
      </c>
      <c r="G17" s="190">
        <v>5500</v>
      </c>
      <c r="H17" s="4">
        <v>329</v>
      </c>
      <c r="I17" s="190">
        <v>3599</v>
      </c>
      <c r="J17" s="190">
        <v>40115</v>
      </c>
      <c r="K17" s="173"/>
    </row>
    <row r="18" spans="1:11" ht="13.5" customHeight="1">
      <c r="A18" s="4" t="s">
        <v>464</v>
      </c>
      <c r="B18" s="190">
        <v>87868</v>
      </c>
      <c r="C18" s="190">
        <v>59390</v>
      </c>
      <c r="D18" s="190">
        <v>12610</v>
      </c>
      <c r="E18" s="190">
        <v>8974</v>
      </c>
      <c r="F18" s="190">
        <v>37382</v>
      </c>
      <c r="G18" s="190">
        <v>24746</v>
      </c>
      <c r="H18" s="4"/>
      <c r="I18" s="190">
        <v>16918</v>
      </c>
      <c r="J18" s="190">
        <v>247888</v>
      </c>
      <c r="K18" s="173"/>
    </row>
    <row r="19" spans="1:11" ht="13.5" customHeight="1">
      <c r="A19" s="4" t="s">
        <v>465</v>
      </c>
      <c r="B19" s="190">
        <v>135219</v>
      </c>
      <c r="C19" s="190">
        <v>50085</v>
      </c>
      <c r="D19" s="4"/>
      <c r="E19" s="190">
        <v>10107</v>
      </c>
      <c r="F19" s="4"/>
      <c r="G19" s="190">
        <v>45532</v>
      </c>
      <c r="H19" s="4"/>
      <c r="I19" s="190">
        <v>8593</v>
      </c>
      <c r="J19" s="190">
        <v>249536</v>
      </c>
      <c r="K19" s="173"/>
    </row>
    <row r="20" spans="1:11" ht="13.5" customHeight="1">
      <c r="A20" s="4" t="s">
        <v>466</v>
      </c>
      <c r="B20" s="190">
        <v>29968</v>
      </c>
      <c r="C20" s="190">
        <v>18992</v>
      </c>
      <c r="D20" s="4">
        <v>999</v>
      </c>
      <c r="E20" s="190">
        <v>3082</v>
      </c>
      <c r="F20" s="190">
        <v>4671</v>
      </c>
      <c r="G20" s="190">
        <v>6179</v>
      </c>
      <c r="H20" s="4"/>
      <c r="I20" s="190">
        <v>4642</v>
      </c>
      <c r="J20" s="190">
        <v>68533</v>
      </c>
      <c r="K20" s="173"/>
    </row>
    <row r="21" spans="1:11" ht="13.5" customHeight="1">
      <c r="A21" s="4" t="s">
        <v>21</v>
      </c>
      <c r="B21" s="190">
        <v>31668</v>
      </c>
      <c r="C21" s="190">
        <v>40715</v>
      </c>
      <c r="D21" s="4">
        <v>502</v>
      </c>
      <c r="E21" s="190">
        <v>4876</v>
      </c>
      <c r="F21" s="190">
        <v>8076</v>
      </c>
      <c r="G21" s="190">
        <v>10449</v>
      </c>
      <c r="H21" s="4"/>
      <c r="I21" s="190">
        <v>5396</v>
      </c>
      <c r="J21" s="190">
        <v>101682</v>
      </c>
      <c r="K21" s="173"/>
    </row>
    <row r="22" spans="1:11" ht="13.5" customHeight="1">
      <c r="A22" s="4" t="s">
        <v>467</v>
      </c>
      <c r="B22" s="190">
        <v>20169</v>
      </c>
      <c r="C22" s="190">
        <v>23050</v>
      </c>
      <c r="D22" s="4">
        <v>394</v>
      </c>
      <c r="E22" s="190">
        <v>3292</v>
      </c>
      <c r="F22" s="190">
        <v>3323</v>
      </c>
      <c r="G22" s="190">
        <v>4694</v>
      </c>
      <c r="H22" s="4"/>
      <c r="I22" s="190">
        <v>6924</v>
      </c>
      <c r="J22" s="190">
        <v>61846</v>
      </c>
      <c r="K22" s="173"/>
    </row>
    <row r="23" spans="1:11" ht="13.5" customHeight="1">
      <c r="A23" s="4" t="s">
        <v>468</v>
      </c>
      <c r="B23" s="190">
        <v>71661</v>
      </c>
      <c r="C23" s="190">
        <v>38753</v>
      </c>
      <c r="D23" s="190">
        <v>3143</v>
      </c>
      <c r="E23" s="190">
        <v>5056</v>
      </c>
      <c r="F23" s="190">
        <v>11244</v>
      </c>
      <c r="G23" s="190">
        <v>13664</v>
      </c>
      <c r="H23" s="4"/>
      <c r="I23" s="190">
        <v>6567</v>
      </c>
      <c r="J23" s="190">
        <v>150088</v>
      </c>
      <c r="K23" s="173"/>
    </row>
    <row r="24" spans="1:11" ht="13.5" customHeight="1">
      <c r="A24" s="4" t="s">
        <v>343</v>
      </c>
      <c r="B24" s="190">
        <v>143059</v>
      </c>
      <c r="C24" s="190">
        <v>104793</v>
      </c>
      <c r="D24" s="4"/>
      <c r="E24" s="190">
        <v>15649</v>
      </c>
      <c r="F24" s="190">
        <v>31848</v>
      </c>
      <c r="G24" s="190">
        <v>37888</v>
      </c>
      <c r="H24" s="4"/>
      <c r="I24" s="190">
        <v>30931</v>
      </c>
      <c r="J24" s="190">
        <v>364168</v>
      </c>
      <c r="K24" s="173"/>
    </row>
    <row r="25" spans="1:11" ht="13.5" customHeight="1">
      <c r="A25" s="4" t="s">
        <v>344</v>
      </c>
      <c r="B25" s="190">
        <v>14957</v>
      </c>
      <c r="C25" s="190">
        <v>18632</v>
      </c>
      <c r="D25" s="4"/>
      <c r="E25" s="190">
        <v>1936</v>
      </c>
      <c r="F25" s="190">
        <v>3608</v>
      </c>
      <c r="G25" s="190">
        <v>5558</v>
      </c>
      <c r="H25" s="4"/>
      <c r="I25" s="190">
        <v>4900</v>
      </c>
      <c r="J25" s="190">
        <v>49591</v>
      </c>
      <c r="K25" s="173"/>
    </row>
    <row r="26" spans="1:11" ht="13.5" customHeight="1">
      <c r="A26" s="4" t="s">
        <v>345</v>
      </c>
      <c r="B26" s="190">
        <v>64291</v>
      </c>
      <c r="C26" s="190">
        <v>59753</v>
      </c>
      <c r="D26" s="4">
        <v>563</v>
      </c>
      <c r="E26" s="190">
        <v>6255</v>
      </c>
      <c r="F26" s="190">
        <v>11813</v>
      </c>
      <c r="G26" s="190">
        <v>19046</v>
      </c>
      <c r="H26" s="4"/>
      <c r="I26" s="190">
        <v>14031</v>
      </c>
      <c r="J26" s="190">
        <v>175752</v>
      </c>
      <c r="K26" s="173"/>
    </row>
    <row r="27" spans="1:11" ht="13.5" customHeight="1">
      <c r="A27" s="4" t="s">
        <v>469</v>
      </c>
      <c r="B27" s="190">
        <v>29314</v>
      </c>
      <c r="C27" s="190">
        <v>35017</v>
      </c>
      <c r="D27" s="190">
        <v>1030</v>
      </c>
      <c r="E27" s="190">
        <v>4164</v>
      </c>
      <c r="F27" s="190">
        <v>18254</v>
      </c>
      <c r="G27" s="190">
        <v>18002</v>
      </c>
      <c r="H27" s="4"/>
      <c r="I27" s="190">
        <v>8372</v>
      </c>
      <c r="J27" s="190">
        <v>114153</v>
      </c>
      <c r="K27" s="173"/>
    </row>
    <row r="28" spans="1:11" ht="13.5" customHeight="1">
      <c r="A28" s="4" t="s">
        <v>470</v>
      </c>
      <c r="B28" s="190">
        <v>62825</v>
      </c>
      <c r="C28" s="190">
        <v>43373</v>
      </c>
      <c r="D28" s="4"/>
      <c r="E28" s="190">
        <v>8551</v>
      </c>
      <c r="F28" s="190">
        <v>16604</v>
      </c>
      <c r="G28" s="190">
        <v>16046</v>
      </c>
      <c r="H28" s="4"/>
      <c r="I28" s="190">
        <v>11015</v>
      </c>
      <c r="J28" s="190">
        <v>158414</v>
      </c>
      <c r="K28" s="173"/>
    </row>
    <row r="29" spans="1:11" ht="13.5" customHeight="1">
      <c r="A29" s="4" t="s">
        <v>471</v>
      </c>
      <c r="B29" s="190">
        <v>37488</v>
      </c>
      <c r="C29" s="190">
        <v>37961</v>
      </c>
      <c r="D29" s="4"/>
      <c r="E29" s="190">
        <v>3581</v>
      </c>
      <c r="F29" s="190">
        <v>10518</v>
      </c>
      <c r="G29" s="190">
        <v>9308</v>
      </c>
      <c r="H29" s="4"/>
      <c r="I29" s="190">
        <v>7424</v>
      </c>
      <c r="J29" s="190">
        <v>106280</v>
      </c>
      <c r="K29" s="173"/>
    </row>
    <row r="30" spans="1:11" ht="13.5" customHeight="1">
      <c r="A30" s="4" t="s">
        <v>306</v>
      </c>
      <c r="B30" s="190">
        <v>55777</v>
      </c>
      <c r="C30" s="190">
        <v>41101</v>
      </c>
      <c r="D30" s="4"/>
      <c r="E30" s="190">
        <v>6554</v>
      </c>
      <c r="F30" s="190">
        <v>9257</v>
      </c>
      <c r="G30" s="190">
        <v>14447</v>
      </c>
      <c r="H30" s="4"/>
      <c r="I30" s="190">
        <v>9655</v>
      </c>
      <c r="J30" s="190">
        <v>136791</v>
      </c>
      <c r="K30" s="173"/>
    </row>
    <row r="31" spans="1:11" ht="13.5" customHeight="1">
      <c r="A31" s="4" t="s">
        <v>307</v>
      </c>
      <c r="B31" s="190">
        <v>11773</v>
      </c>
      <c r="C31" s="190">
        <v>9883</v>
      </c>
      <c r="D31" s="4">
        <v>139</v>
      </c>
      <c r="E31" s="190">
        <v>1928</v>
      </c>
      <c r="F31" s="190">
        <v>2731</v>
      </c>
      <c r="G31" s="190">
        <v>2375</v>
      </c>
      <c r="H31" s="4"/>
      <c r="I31" s="190">
        <v>2799</v>
      </c>
      <c r="J31" s="190">
        <v>31628</v>
      </c>
      <c r="K31" s="173"/>
    </row>
    <row r="32" spans="1:11" ht="13.5" customHeight="1">
      <c r="A32" s="4" t="s">
        <v>186</v>
      </c>
      <c r="B32" s="190">
        <v>8217</v>
      </c>
      <c r="C32" s="190">
        <v>15188</v>
      </c>
      <c r="D32" s="4"/>
      <c r="E32" s="4">
        <v>300</v>
      </c>
      <c r="F32" s="190">
        <v>1998</v>
      </c>
      <c r="G32" s="190">
        <v>2607</v>
      </c>
      <c r="H32" s="4"/>
      <c r="I32" s="190">
        <v>2268</v>
      </c>
      <c r="J32" s="190">
        <v>30578</v>
      </c>
      <c r="K32" s="173"/>
    </row>
    <row r="33" spans="1:11" ht="13.5" customHeight="1">
      <c r="A33" s="4" t="s">
        <v>346</v>
      </c>
      <c r="B33" s="190">
        <v>28120</v>
      </c>
      <c r="C33" s="190">
        <v>35334</v>
      </c>
      <c r="D33" s="190">
        <v>1506</v>
      </c>
      <c r="E33" s="190">
        <v>3889</v>
      </c>
      <c r="F33" s="190">
        <v>5591</v>
      </c>
      <c r="G33" s="190">
        <v>5218</v>
      </c>
      <c r="H33" s="4"/>
      <c r="I33" s="190">
        <v>7992</v>
      </c>
      <c r="J33" s="190">
        <v>87650</v>
      </c>
      <c r="K33" s="173"/>
    </row>
    <row r="34" spans="1:11" ht="13.5" customHeight="1">
      <c r="A34" s="4" t="s">
        <v>473</v>
      </c>
      <c r="B34" s="190">
        <v>18407</v>
      </c>
      <c r="C34" s="190">
        <v>17413</v>
      </c>
      <c r="D34" s="190">
        <v>1671</v>
      </c>
      <c r="E34" s="190">
        <v>3707</v>
      </c>
      <c r="F34" s="190">
        <v>6003</v>
      </c>
      <c r="G34" s="190">
        <v>4518</v>
      </c>
      <c r="H34" s="4"/>
      <c r="I34" s="190">
        <v>4100</v>
      </c>
      <c r="J34" s="190">
        <v>55819</v>
      </c>
      <c r="K34" s="173"/>
    </row>
    <row r="35" spans="1:11" ht="13.5" customHeight="1">
      <c r="A35" s="4" t="s">
        <v>474</v>
      </c>
      <c r="B35" s="190">
        <v>149140</v>
      </c>
      <c r="C35" s="190">
        <v>76745</v>
      </c>
      <c r="D35" s="190">
        <v>1043</v>
      </c>
      <c r="E35" s="190">
        <v>9341</v>
      </c>
      <c r="F35" s="190">
        <v>34948</v>
      </c>
      <c r="G35" s="190">
        <v>25411</v>
      </c>
      <c r="H35" s="4"/>
      <c r="I35" s="190">
        <v>25971</v>
      </c>
      <c r="J35" s="190">
        <v>322599</v>
      </c>
      <c r="K35" s="173"/>
    </row>
    <row r="36" spans="1:11" ht="13.5" customHeight="1">
      <c r="A36" s="4" t="s">
        <v>476</v>
      </c>
      <c r="B36" s="190">
        <v>191158</v>
      </c>
      <c r="C36" s="190">
        <v>121889</v>
      </c>
      <c r="D36" s="4"/>
      <c r="E36" s="4"/>
      <c r="F36" s="190">
        <v>18668</v>
      </c>
      <c r="G36" s="190">
        <v>28685</v>
      </c>
      <c r="H36" s="4"/>
      <c r="I36" s="190">
        <v>19410</v>
      </c>
      <c r="J36" s="190">
        <v>379810</v>
      </c>
      <c r="K36" s="173"/>
    </row>
    <row r="37" spans="1:11" ht="13.5" customHeight="1">
      <c r="A37" s="4" t="s">
        <v>310</v>
      </c>
      <c r="B37" s="190">
        <v>9638</v>
      </c>
      <c r="C37" s="190">
        <v>12077</v>
      </c>
      <c r="D37" s="4">
        <v>59</v>
      </c>
      <c r="E37" s="190">
        <v>1280</v>
      </c>
      <c r="F37" s="190">
        <v>1710</v>
      </c>
      <c r="G37" s="190">
        <v>2829</v>
      </c>
      <c r="H37" s="4"/>
      <c r="I37" s="190">
        <v>1482</v>
      </c>
      <c r="J37" s="190">
        <v>29075</v>
      </c>
      <c r="K37" s="173"/>
    </row>
    <row r="38" spans="1:11" ht="13.5" customHeight="1">
      <c r="A38" s="174" t="s">
        <v>679</v>
      </c>
      <c r="B38" s="190">
        <v>13752</v>
      </c>
      <c r="C38" s="190">
        <v>15955</v>
      </c>
      <c r="D38" s="4">
        <v>629</v>
      </c>
      <c r="E38" s="190">
        <v>1693</v>
      </c>
      <c r="F38" s="190">
        <v>4144</v>
      </c>
      <c r="G38" s="190">
        <v>5152</v>
      </c>
      <c r="H38" s="4"/>
      <c r="I38" s="190">
        <v>3708</v>
      </c>
      <c r="J38" s="190">
        <v>45033</v>
      </c>
      <c r="K38" s="173"/>
    </row>
    <row r="39" spans="1:11" ht="13.5" customHeight="1">
      <c r="A39" s="4" t="s">
        <v>356</v>
      </c>
      <c r="B39" s="190">
        <v>19524</v>
      </c>
      <c r="C39" s="190">
        <v>24355</v>
      </c>
      <c r="D39" s="4">
        <v>340</v>
      </c>
      <c r="E39" s="190">
        <v>4183</v>
      </c>
      <c r="F39" s="190">
        <v>4660</v>
      </c>
      <c r="G39" s="190">
        <v>10713</v>
      </c>
      <c r="H39" s="4"/>
      <c r="I39" s="190">
        <v>9321</v>
      </c>
      <c r="J39" s="190">
        <v>73096</v>
      </c>
      <c r="K39" s="173"/>
    </row>
    <row r="40" spans="1:11" ht="13.5" customHeight="1">
      <c r="A40" s="4" t="s">
        <v>317</v>
      </c>
      <c r="B40" s="190">
        <v>3782</v>
      </c>
      <c r="C40" s="190">
        <v>6496</v>
      </c>
      <c r="D40" s="4"/>
      <c r="E40" s="4"/>
      <c r="F40" s="190">
        <v>1671</v>
      </c>
      <c r="G40" s="190">
        <v>3397</v>
      </c>
      <c r="H40" s="4"/>
      <c r="I40" s="190">
        <v>1450</v>
      </c>
      <c r="J40" s="190">
        <v>16796</v>
      </c>
      <c r="K40" s="173"/>
    </row>
    <row r="41" spans="1:11" ht="13.5" customHeight="1">
      <c r="A41" s="4" t="s">
        <v>477</v>
      </c>
      <c r="B41" s="190">
        <v>59676</v>
      </c>
      <c r="C41" s="190">
        <v>37764</v>
      </c>
      <c r="D41" s="4"/>
      <c r="E41" s="190">
        <v>6875</v>
      </c>
      <c r="F41" s="190">
        <v>12938</v>
      </c>
      <c r="G41" s="190">
        <v>16668</v>
      </c>
      <c r="H41" s="4"/>
      <c r="I41" s="190">
        <v>15737</v>
      </c>
      <c r="J41" s="190">
        <v>149658</v>
      </c>
      <c r="K41" s="173"/>
    </row>
    <row r="42" spans="1:11" ht="13.5" customHeight="1">
      <c r="A42" s="4" t="s">
        <v>478</v>
      </c>
      <c r="B42" s="190">
        <v>110761</v>
      </c>
      <c r="C42" s="190">
        <v>37177</v>
      </c>
      <c r="D42" s="4">
        <v>140</v>
      </c>
      <c r="E42" s="190">
        <v>5591</v>
      </c>
      <c r="F42" s="190">
        <v>26035</v>
      </c>
      <c r="G42" s="190">
        <v>7943</v>
      </c>
      <c r="H42" s="4">
        <v>42</v>
      </c>
      <c r="I42" s="190">
        <v>18858</v>
      </c>
      <c r="J42" s="190">
        <v>206547</v>
      </c>
      <c r="K42" s="173"/>
    </row>
    <row r="43" spans="1:11" ht="13.5" customHeight="1">
      <c r="A43" s="4" t="s">
        <v>323</v>
      </c>
      <c r="B43" s="190">
        <v>8269</v>
      </c>
      <c r="C43" s="190">
        <v>6520</v>
      </c>
      <c r="D43" s="4"/>
      <c r="E43" s="4">
        <v>965</v>
      </c>
      <c r="F43" s="4"/>
      <c r="G43" s="190">
        <v>1666</v>
      </c>
      <c r="H43" s="4"/>
      <c r="I43" s="190">
        <v>1619</v>
      </c>
      <c r="J43" s="190">
        <v>19039</v>
      </c>
      <c r="K43" s="173"/>
    </row>
    <row r="44" spans="1:11" ht="13.5" customHeight="1">
      <c r="A44" s="4" t="s">
        <v>348</v>
      </c>
      <c r="B44" s="190">
        <v>30602</v>
      </c>
      <c r="C44" s="190">
        <v>41971</v>
      </c>
      <c r="D44" s="4">
        <v>383</v>
      </c>
      <c r="E44" s="190">
        <v>4206</v>
      </c>
      <c r="F44" s="190">
        <v>10375</v>
      </c>
      <c r="G44" s="190">
        <v>12228</v>
      </c>
      <c r="H44" s="4"/>
      <c r="I44" s="190">
        <v>9085</v>
      </c>
      <c r="J44" s="190">
        <v>108850</v>
      </c>
      <c r="K44" s="173"/>
    </row>
    <row r="45" spans="1:11" ht="13.5" customHeight="1">
      <c r="A45" s="4" t="s">
        <v>479</v>
      </c>
      <c r="B45" s="190">
        <v>113740</v>
      </c>
      <c r="C45" s="190">
        <v>66544</v>
      </c>
      <c r="D45" s="190">
        <v>1340</v>
      </c>
      <c r="E45" s="190">
        <v>7263</v>
      </c>
      <c r="F45" s="190">
        <v>16567</v>
      </c>
      <c r="G45" s="190">
        <v>21794</v>
      </c>
      <c r="H45" s="4"/>
      <c r="I45" s="190">
        <v>18304</v>
      </c>
      <c r="J45" s="190">
        <v>245552</v>
      </c>
      <c r="K45" s="173"/>
    </row>
    <row r="46" spans="1:11" ht="13.5" customHeight="1">
      <c r="A46" s="4" t="s">
        <v>324</v>
      </c>
      <c r="B46" s="190">
        <v>30842</v>
      </c>
      <c r="C46" s="190">
        <v>24480</v>
      </c>
      <c r="D46" s="4">
        <v>325</v>
      </c>
      <c r="E46" s="190">
        <v>2427</v>
      </c>
      <c r="F46" s="190">
        <v>4510</v>
      </c>
      <c r="G46" s="190">
        <v>7171</v>
      </c>
      <c r="H46" s="4"/>
      <c r="I46" s="190">
        <v>5440</v>
      </c>
      <c r="J46" s="190">
        <v>75195</v>
      </c>
      <c r="K46" s="173"/>
    </row>
    <row r="47" spans="1:11" ht="13.5" customHeight="1">
      <c r="A47" s="4" t="s">
        <v>480</v>
      </c>
      <c r="B47" s="190">
        <v>6649</v>
      </c>
      <c r="C47" s="190">
        <v>10813</v>
      </c>
      <c r="D47" s="190">
        <v>1079</v>
      </c>
      <c r="E47" s="190">
        <v>1399</v>
      </c>
      <c r="F47" s="190">
        <v>2923</v>
      </c>
      <c r="G47" s="190">
        <v>2683</v>
      </c>
      <c r="H47" s="4"/>
      <c r="I47" s="190">
        <v>2785</v>
      </c>
      <c r="J47" s="190">
        <v>28331</v>
      </c>
      <c r="K47" s="173"/>
    </row>
    <row r="48" spans="1:11" ht="13.5" customHeight="1">
      <c r="A48" s="4" t="s">
        <v>481</v>
      </c>
      <c r="B48" s="190">
        <v>67400</v>
      </c>
      <c r="C48" s="190">
        <v>69124</v>
      </c>
      <c r="D48" s="4"/>
      <c r="E48" s="190">
        <v>8812</v>
      </c>
      <c r="F48" s="190">
        <v>24887</v>
      </c>
      <c r="G48" s="190">
        <v>26282</v>
      </c>
      <c r="H48" s="4"/>
      <c r="I48" s="190">
        <v>17520</v>
      </c>
      <c r="J48" s="190">
        <v>214025</v>
      </c>
      <c r="K48" s="173"/>
    </row>
    <row r="49" spans="1:11" ht="13.5" customHeight="1">
      <c r="A49" s="4" t="s">
        <v>482</v>
      </c>
      <c r="B49" s="190">
        <v>50794</v>
      </c>
      <c r="C49" s="190">
        <v>24190</v>
      </c>
      <c r="D49" s="4"/>
      <c r="E49" s="190">
        <v>4148</v>
      </c>
      <c r="F49" s="190">
        <v>8109</v>
      </c>
      <c r="G49" s="190">
        <v>10115</v>
      </c>
      <c r="H49" s="4"/>
      <c r="I49" s="190">
        <v>12954</v>
      </c>
      <c r="J49" s="190">
        <v>110310</v>
      </c>
      <c r="K49" s="173"/>
    </row>
    <row r="50" spans="1:11" ht="13.5" customHeight="1">
      <c r="A50" s="4" t="s">
        <v>483</v>
      </c>
      <c r="B50" s="190">
        <v>35306</v>
      </c>
      <c r="C50" s="190">
        <v>50336</v>
      </c>
      <c r="D50" s="190">
        <v>2522</v>
      </c>
      <c r="E50" s="190">
        <v>3970</v>
      </c>
      <c r="F50" s="190">
        <v>7311</v>
      </c>
      <c r="G50" s="190">
        <v>10026</v>
      </c>
      <c r="H50" s="4"/>
      <c r="I50" s="190">
        <v>10372</v>
      </c>
      <c r="J50" s="190">
        <v>119843</v>
      </c>
      <c r="K50" s="173"/>
    </row>
    <row r="51" spans="1:11" ht="11.25" customHeight="1">
      <c r="A51" s="140"/>
      <c r="B51" s="141"/>
      <c r="C51" s="141"/>
      <c r="D51" s="141"/>
      <c r="E51" s="141"/>
      <c r="F51" s="141"/>
      <c r="G51" s="141"/>
      <c r="H51" s="141"/>
      <c r="I51" s="141"/>
      <c r="J51" s="141"/>
      <c r="K51" s="242"/>
    </row>
    <row r="52" spans="1:11" ht="11.25" customHeight="1">
      <c r="J52" s="141"/>
      <c r="K52" s="242"/>
    </row>
    <row r="53" spans="1:11" ht="13.5" customHeight="1">
      <c r="A53" s="28" t="s">
        <v>411</v>
      </c>
      <c r="B53" s="56">
        <f>MEDIAN(B4:B50,'Total books A-L'!B4:B55)</f>
        <v>31255</v>
      </c>
      <c r="C53" s="56">
        <f>MEDIAN(C4:C50,'Total books A-L'!C4:C55)</f>
        <v>24674</v>
      </c>
      <c r="D53" s="56">
        <f>MEDIAN(D4:D50,'Total books A-L'!D4:D55)</f>
        <v>551.5</v>
      </c>
      <c r="E53" s="56">
        <f>MEDIAN(E4:E50,'Total books A-L'!E4:E55)</f>
        <v>3609</v>
      </c>
      <c r="F53" s="56">
        <f>MEDIAN(F4:F50,'Total books A-L'!F4:F55)</f>
        <v>7311</v>
      </c>
      <c r="G53" s="56">
        <f>MEDIAN(G4:G50,'Total books A-L'!G4:G55)</f>
        <v>7273</v>
      </c>
      <c r="H53" s="56">
        <f>MEDIAN(H4:H50,'Total books A-L'!H4:H55)</f>
        <v>675</v>
      </c>
      <c r="I53" s="56">
        <f>MEDIAN(I4:I50,'Total books A-L'!I4:I55)</f>
        <v>5666</v>
      </c>
      <c r="J53" s="56">
        <f>MEDIAN(J4:J50,'Total books A-L'!J4:J55)</f>
        <v>82529.5</v>
      </c>
      <c r="K53" s="242"/>
    </row>
    <row r="54" spans="1:11" ht="13.5" customHeight="1">
      <c r="A54" s="28" t="s">
        <v>410</v>
      </c>
      <c r="B54" s="56">
        <f>AVERAGE(B4:B50,'Total books A-L'!B4:B55)</f>
        <v>41801.377551020407</v>
      </c>
      <c r="C54" s="56">
        <f>AVERAGE(C4:C50,'Total books A-L'!C4:C55)</f>
        <v>32088.214285714286</v>
      </c>
      <c r="D54" s="56">
        <f>AVERAGE(D4:D50,'Total books A-L'!D4:D55)</f>
        <v>1103.7741935483871</v>
      </c>
      <c r="E54" s="56">
        <f>AVERAGE(E4:E50,'Total books A-L'!E4:E55)</f>
        <v>4080.242105263158</v>
      </c>
      <c r="F54" s="56">
        <f>AVERAGE(F4:F50,'Total books A-L'!F4:F55)</f>
        <v>9449.1263157894737</v>
      </c>
      <c r="G54" s="56">
        <f>AVERAGE(G4:G50,'Total books A-L'!G4:G55)</f>
        <v>10108.469387755102</v>
      </c>
      <c r="H54" s="56">
        <f>AVERAGE(H4:H50,'Total books A-L'!H4:H55)</f>
        <v>1179.4166666666667</v>
      </c>
      <c r="I54" s="56">
        <f>AVERAGE(I4:I50,'Total books A-L'!I4:I55)</f>
        <v>8094.408163265306</v>
      </c>
      <c r="J54" s="56">
        <f>AVERAGE(J4:J50,'Total books A-L'!J4:J55)</f>
        <v>106050.39795918367</v>
      </c>
      <c r="K54" s="242"/>
    </row>
    <row r="55" spans="1:11" ht="13.5" customHeight="1">
      <c r="A55" s="28" t="s">
        <v>359</v>
      </c>
      <c r="B55" s="56">
        <f>SUM(B4:B50,'Total books A-L'!B4:B55)</f>
        <v>4096535</v>
      </c>
      <c r="C55" s="56">
        <f>SUM(C4:C50,'Total books A-L'!C4:C55)</f>
        <v>3144645</v>
      </c>
      <c r="D55" s="56">
        <f>SUM(D4:D50,'Total books A-L'!D4:D55)</f>
        <v>68434</v>
      </c>
      <c r="E55" s="56">
        <f>SUM(E4:E50,'Total books A-L'!E4:E55)</f>
        <v>387623</v>
      </c>
      <c r="F55" s="56">
        <f>SUM(F4:F50,'Total books A-L'!F4:F55)</f>
        <v>897667</v>
      </c>
      <c r="G55" s="56">
        <f>SUM(G4:G50,'Total books A-L'!G4:G55)</f>
        <v>990630</v>
      </c>
      <c r="H55" s="56">
        <f>SUM(H4:H50,'Total books A-L'!H4:H55)</f>
        <v>14153</v>
      </c>
      <c r="I55" s="56">
        <f>SUM(I4:I50,'Total books A-L'!I4:I55)</f>
        <v>793252</v>
      </c>
      <c r="J55" s="56">
        <f>SUM(J4:J50,'Total books A-L'!J4:J55)</f>
        <v>10392939</v>
      </c>
      <c r="K55" s="242"/>
    </row>
    <row r="56" spans="1:11" ht="13.5" customHeight="1"/>
    <row r="57" spans="1:11" ht="13.5" customHeight="1"/>
    <row r="58" spans="1:11" ht="13.5" customHeight="1"/>
    <row r="59" spans="1:11" ht="13.5" customHeight="1"/>
    <row r="60" spans="1:11" ht="13.5" customHeight="1"/>
    <row r="61" spans="1:11" ht="13.5" customHeight="1"/>
    <row r="62" spans="1:11" ht="13.5" customHeight="1"/>
    <row r="63" spans="1:11" ht="13.5" customHeight="1"/>
    <row r="64" spans="1:11"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sheetData>
  <phoneticPr fontId="25" type="noConversion"/>
  <pageMargins left="0.39370078740157483" right="0.39370078740157483" top="0.51181102362204722" bottom="0.51181102362204722" header="0.27559055118110237" footer="0.23622047244094491"/>
  <pageSetup paperSize="9" orientation="portrait" r:id="rId1"/>
  <headerFooter alignWithMargins="0">
    <oddFooter>&amp;L&amp;9Public Library Statistics 2011/12&amp;C&amp;9&amp;P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U609"/>
  <sheetViews>
    <sheetView zoomScaleNormal="100" workbookViewId="0">
      <pane ySplit="3" topLeftCell="A4" activePane="bottomLeft" state="frozen"/>
      <selection activeCell="B24" sqref="B24"/>
      <selection pane="bottomLeft" activeCell="C34" sqref="C34"/>
    </sheetView>
  </sheetViews>
  <sheetFormatPr defaultRowHeight="12.75" customHeight="1"/>
  <cols>
    <col min="1" max="1" width="15.140625" style="22" customWidth="1"/>
    <col min="2" max="2" width="16.85546875" style="22" customWidth="1"/>
    <col min="3" max="3" width="11.7109375" style="22" customWidth="1"/>
    <col min="4" max="4" width="13.28515625" style="22" customWidth="1"/>
    <col min="5" max="5" width="12.85546875" style="22" customWidth="1"/>
    <col min="6" max="6" width="10.7109375" style="22" customWidth="1"/>
    <col min="7" max="7" width="11" style="22" customWidth="1"/>
    <col min="8" max="16384" width="9.140625" style="22"/>
  </cols>
  <sheetData>
    <row r="1" spans="1:21" ht="12.75" customHeight="1">
      <c r="A1" s="39" t="s">
        <v>617</v>
      </c>
      <c r="B1" s="50"/>
      <c r="H1" s="144"/>
    </row>
    <row r="2" spans="1:21" ht="8.25" customHeight="1">
      <c r="A2" s="39"/>
      <c r="B2" s="50"/>
      <c r="H2" s="143"/>
    </row>
    <row r="3" spans="1:21" s="442" customFormat="1" ht="43.5" customHeight="1">
      <c r="A3" s="441"/>
      <c r="B3" s="633" t="s">
        <v>561</v>
      </c>
      <c r="C3" s="372" t="s">
        <v>73</v>
      </c>
      <c r="D3" s="372" t="s">
        <v>74</v>
      </c>
      <c r="E3" s="372" t="s">
        <v>75</v>
      </c>
      <c r="F3" s="372" t="s">
        <v>76</v>
      </c>
      <c r="G3" s="707" t="s">
        <v>587</v>
      </c>
      <c r="I3" s="10"/>
      <c r="J3" s="436"/>
      <c r="K3" s="436"/>
      <c r="L3" s="436"/>
      <c r="M3" s="436"/>
      <c r="N3" s="436"/>
      <c r="O3" s="436"/>
      <c r="P3" s="436"/>
      <c r="Q3" s="436"/>
      <c r="R3" s="436"/>
      <c r="S3" s="436"/>
      <c r="T3" s="436"/>
      <c r="U3" s="436"/>
    </row>
    <row r="4" spans="1:21" ht="13.5" customHeight="1">
      <c r="A4" s="611" t="s">
        <v>572</v>
      </c>
      <c r="B4" s="190">
        <v>3423</v>
      </c>
      <c r="C4" s="4"/>
      <c r="D4" s="190">
        <v>5256</v>
      </c>
      <c r="E4" s="190">
        <v>1349</v>
      </c>
      <c r="F4" s="4">
        <v>3</v>
      </c>
      <c r="G4" s="190">
        <v>6140</v>
      </c>
      <c r="I4" s="4"/>
    </row>
    <row r="5" spans="1:21" ht="13.5" customHeight="1">
      <c r="A5" s="611" t="s">
        <v>333</v>
      </c>
      <c r="B5" s="190">
        <v>2246</v>
      </c>
      <c r="C5" s="4">
        <v>72</v>
      </c>
      <c r="D5" s="4"/>
      <c r="E5" s="190">
        <v>3782</v>
      </c>
      <c r="F5" s="4">
        <v>218</v>
      </c>
      <c r="G5" s="190">
        <v>12876</v>
      </c>
      <c r="I5" s="4"/>
    </row>
    <row r="6" spans="1:21" ht="13.5" customHeight="1">
      <c r="A6" s="611" t="s">
        <v>423</v>
      </c>
      <c r="B6" s="190">
        <v>1709</v>
      </c>
      <c r="C6" s="4">
        <v>622</v>
      </c>
      <c r="D6" s="4"/>
      <c r="E6" s="190">
        <v>3570</v>
      </c>
      <c r="F6" s="4">
        <v>147</v>
      </c>
      <c r="G6" s="190">
        <v>8924</v>
      </c>
      <c r="I6" s="4"/>
    </row>
    <row r="7" spans="1:21" ht="13.5" customHeight="1">
      <c r="A7" s="611" t="s">
        <v>424</v>
      </c>
      <c r="B7" s="190">
        <v>1435</v>
      </c>
      <c r="C7" s="190">
        <v>1884</v>
      </c>
      <c r="D7" s="190">
        <v>2201</v>
      </c>
      <c r="E7" s="190">
        <v>2547</v>
      </c>
      <c r="F7" s="4">
        <v>561</v>
      </c>
      <c r="G7" s="190">
        <v>10460</v>
      </c>
      <c r="I7" s="4"/>
    </row>
    <row r="8" spans="1:21" ht="13.5" customHeight="1">
      <c r="A8" s="611" t="s">
        <v>487</v>
      </c>
      <c r="B8" s="4">
        <v>72</v>
      </c>
      <c r="C8" s="4"/>
      <c r="D8" s="4"/>
      <c r="E8" s="4">
        <v>14</v>
      </c>
      <c r="F8" s="4">
        <v>26</v>
      </c>
      <c r="G8" s="190">
        <v>3619</v>
      </c>
      <c r="I8" s="4"/>
    </row>
    <row r="9" spans="1:21" ht="13.5" customHeight="1">
      <c r="A9" s="611" t="s">
        <v>426</v>
      </c>
      <c r="B9" s="190">
        <v>3695</v>
      </c>
      <c r="C9" s="4">
        <v>635</v>
      </c>
      <c r="D9" s="190">
        <v>2000</v>
      </c>
      <c r="E9" s="190">
        <v>11426</v>
      </c>
      <c r="F9" s="4">
        <v>104</v>
      </c>
      <c r="G9" s="190">
        <v>14572</v>
      </c>
      <c r="I9" s="4"/>
    </row>
    <row r="10" spans="1:21" ht="13.5" customHeight="1">
      <c r="A10" s="611" t="s">
        <v>488</v>
      </c>
      <c r="B10" s="190">
        <v>1766</v>
      </c>
      <c r="C10" s="4">
        <v>277</v>
      </c>
      <c r="D10" s="190">
        <v>3194</v>
      </c>
      <c r="E10" s="190">
        <v>1225</v>
      </c>
      <c r="F10" s="4">
        <v>37</v>
      </c>
      <c r="G10" s="190">
        <v>11029</v>
      </c>
      <c r="I10" s="4"/>
    </row>
    <row r="11" spans="1:21" ht="13.5" customHeight="1">
      <c r="A11" s="611" t="s">
        <v>489</v>
      </c>
      <c r="B11" s="190">
        <v>2072</v>
      </c>
      <c r="C11" s="4">
        <v>26</v>
      </c>
      <c r="D11" s="4">
        <v>387</v>
      </c>
      <c r="E11" s="190">
        <v>1050</v>
      </c>
      <c r="F11" s="4">
        <v>319</v>
      </c>
      <c r="G11" s="190">
        <v>6125</v>
      </c>
      <c r="I11" s="4"/>
    </row>
    <row r="12" spans="1:21" ht="13.5" customHeight="1">
      <c r="A12" s="611" t="s">
        <v>492</v>
      </c>
      <c r="B12" s="4">
        <v>925</v>
      </c>
      <c r="C12" s="4">
        <v>8</v>
      </c>
      <c r="D12" s="4"/>
      <c r="E12" s="4"/>
      <c r="F12" s="4">
        <v>23</v>
      </c>
      <c r="G12" s="190">
        <v>5083</v>
      </c>
      <c r="I12" s="4"/>
    </row>
    <row r="13" spans="1:21" ht="13.5" customHeight="1">
      <c r="A13" s="611" t="s">
        <v>429</v>
      </c>
      <c r="B13" s="190">
        <v>7807</v>
      </c>
      <c r="C13" s="190">
        <v>3402</v>
      </c>
      <c r="D13" s="4">
        <v>321</v>
      </c>
      <c r="E13" s="190">
        <v>10675</v>
      </c>
      <c r="F13" s="190">
        <v>1546</v>
      </c>
      <c r="G13" s="190">
        <v>30069</v>
      </c>
      <c r="I13" s="4"/>
    </row>
    <row r="14" spans="1:21" ht="13.5" customHeight="1">
      <c r="A14" s="611" t="s">
        <v>493</v>
      </c>
      <c r="B14" s="4">
        <v>952</v>
      </c>
      <c r="C14" s="4"/>
      <c r="D14" s="4"/>
      <c r="E14" s="4">
        <v>282</v>
      </c>
      <c r="F14" s="4"/>
      <c r="G14" s="190">
        <v>4511</v>
      </c>
      <c r="I14" s="4"/>
    </row>
    <row r="15" spans="1:21" ht="13.5" customHeight="1">
      <c r="A15" s="611" t="s">
        <v>431</v>
      </c>
      <c r="B15" s="190">
        <v>3349</v>
      </c>
      <c r="C15" s="4"/>
      <c r="D15" s="4"/>
      <c r="E15" s="190">
        <v>5965</v>
      </c>
      <c r="F15" s="4">
        <v>315</v>
      </c>
      <c r="G15" s="190">
        <v>9808</v>
      </c>
      <c r="I15" s="4"/>
    </row>
    <row r="16" spans="1:21" ht="13.5" customHeight="1">
      <c r="A16" s="611" t="s">
        <v>184</v>
      </c>
      <c r="B16" s="190">
        <v>1922</v>
      </c>
      <c r="C16" s="4"/>
      <c r="D16" s="190">
        <v>1725</v>
      </c>
      <c r="E16" s="190">
        <v>2058</v>
      </c>
      <c r="F16" s="4">
        <v>22</v>
      </c>
      <c r="G16" s="190">
        <v>7229</v>
      </c>
      <c r="I16" s="4"/>
    </row>
    <row r="17" spans="1:9" ht="13.5" customHeight="1">
      <c r="A17" s="611" t="s">
        <v>498</v>
      </c>
      <c r="B17" s="4">
        <v>516</v>
      </c>
      <c r="C17" s="4">
        <v>12</v>
      </c>
      <c r="D17" s="4"/>
      <c r="E17" s="4">
        <v>166</v>
      </c>
      <c r="F17" s="4">
        <v>15</v>
      </c>
      <c r="G17" s="190">
        <v>4900</v>
      </c>
      <c r="I17" s="4"/>
    </row>
    <row r="18" spans="1:9" ht="13.5" customHeight="1">
      <c r="A18" s="611" t="s">
        <v>500</v>
      </c>
      <c r="B18" s="190">
        <v>1357</v>
      </c>
      <c r="C18" s="4"/>
      <c r="D18" s="4"/>
      <c r="E18" s="190">
        <v>1165</v>
      </c>
      <c r="F18" s="4"/>
      <c r="G18" s="190">
        <v>7209</v>
      </c>
      <c r="I18" s="4"/>
    </row>
    <row r="19" spans="1:9" ht="13.5" customHeight="1">
      <c r="A19" s="611" t="s">
        <v>434</v>
      </c>
      <c r="B19" s="190">
        <v>1279</v>
      </c>
      <c r="C19" s="4">
        <v>499</v>
      </c>
      <c r="D19" s="190">
        <v>3000</v>
      </c>
      <c r="E19" s="190">
        <v>2181</v>
      </c>
      <c r="F19" s="4">
        <v>556</v>
      </c>
      <c r="G19" s="190">
        <v>9698</v>
      </c>
      <c r="I19" s="4"/>
    </row>
    <row r="20" spans="1:9" ht="13.5" customHeight="1">
      <c r="A20" s="611" t="s">
        <v>435</v>
      </c>
      <c r="B20" s="190">
        <v>2930</v>
      </c>
      <c r="C20" s="4">
        <v>178</v>
      </c>
      <c r="D20" s="4"/>
      <c r="E20" s="190">
        <v>1890</v>
      </c>
      <c r="F20" s="4">
        <v>30</v>
      </c>
      <c r="G20" s="190">
        <v>7625</v>
      </c>
      <c r="I20" s="4"/>
    </row>
    <row r="21" spans="1:9" ht="13.5" customHeight="1">
      <c r="A21" s="611" t="s">
        <v>436</v>
      </c>
      <c r="B21" s="190">
        <v>5049</v>
      </c>
      <c r="C21" s="4"/>
      <c r="D21" s="190">
        <v>9326</v>
      </c>
      <c r="E21" s="190">
        <v>5657</v>
      </c>
      <c r="F21" s="190">
        <v>1153</v>
      </c>
      <c r="G21" s="190">
        <v>16796</v>
      </c>
      <c r="I21" s="4"/>
    </row>
    <row r="22" spans="1:9" ht="13.5" customHeight="1">
      <c r="A22" s="611" t="s">
        <v>208</v>
      </c>
      <c r="B22" s="190">
        <v>2188</v>
      </c>
      <c r="C22" s="4">
        <v>215</v>
      </c>
      <c r="D22" s="190">
        <v>4451</v>
      </c>
      <c r="E22" s="190">
        <v>3114</v>
      </c>
      <c r="F22" s="4">
        <v>184</v>
      </c>
      <c r="G22" s="190">
        <v>10602</v>
      </c>
      <c r="I22" s="4"/>
    </row>
    <row r="23" spans="1:9" ht="13.5" customHeight="1">
      <c r="A23" s="611" t="s">
        <v>437</v>
      </c>
      <c r="B23" s="190">
        <v>3608</v>
      </c>
      <c r="C23" s="4"/>
      <c r="D23" s="4"/>
      <c r="E23" s="190">
        <v>2817</v>
      </c>
      <c r="F23" s="4">
        <v>350</v>
      </c>
      <c r="G23" s="190">
        <v>12925</v>
      </c>
      <c r="I23" s="4"/>
    </row>
    <row r="24" spans="1:9" ht="13.5" customHeight="1">
      <c r="A24" s="611" t="s">
        <v>334</v>
      </c>
      <c r="B24" s="190">
        <v>3042</v>
      </c>
      <c r="C24" s="4">
        <v>15</v>
      </c>
      <c r="D24" s="4">
        <v>18</v>
      </c>
      <c r="E24" s="4">
        <v>361</v>
      </c>
      <c r="F24" s="4">
        <v>82</v>
      </c>
      <c r="G24" s="190">
        <v>7186</v>
      </c>
      <c r="I24" s="4"/>
    </row>
    <row r="25" spans="1:9" ht="13.5" customHeight="1">
      <c r="A25" s="611" t="s">
        <v>335</v>
      </c>
      <c r="B25" s="190">
        <v>2111</v>
      </c>
      <c r="C25" s="4">
        <v>285</v>
      </c>
      <c r="D25" s="4"/>
      <c r="E25" s="190">
        <v>4228</v>
      </c>
      <c r="F25" s="4"/>
      <c r="G25" s="190">
        <v>8417</v>
      </c>
      <c r="I25" s="4"/>
    </row>
    <row r="26" spans="1:9" ht="13.5" customHeight="1">
      <c r="A26" s="611" t="s">
        <v>209</v>
      </c>
      <c r="B26" s="190">
        <v>4283</v>
      </c>
      <c r="C26" s="4"/>
      <c r="D26" s="190">
        <v>2133</v>
      </c>
      <c r="E26" s="190">
        <v>1568</v>
      </c>
      <c r="F26" s="4">
        <v>357</v>
      </c>
      <c r="G26" s="190">
        <v>10077</v>
      </c>
      <c r="I26" s="4"/>
    </row>
    <row r="27" spans="1:9" ht="13.5" customHeight="1">
      <c r="A27" s="611" t="s">
        <v>439</v>
      </c>
      <c r="B27" s="190">
        <v>1795</v>
      </c>
      <c r="C27" s="4"/>
      <c r="D27" s="190">
        <v>1399</v>
      </c>
      <c r="E27" s="190">
        <v>2188</v>
      </c>
      <c r="F27" s="4">
        <v>132</v>
      </c>
      <c r="G27" s="190">
        <v>7661</v>
      </c>
      <c r="I27" s="4"/>
    </row>
    <row r="28" spans="1:9" ht="13.5" customHeight="1">
      <c r="A28" s="611" t="s">
        <v>336</v>
      </c>
      <c r="B28" s="190">
        <v>6359</v>
      </c>
      <c r="C28" s="4">
        <v>47</v>
      </c>
      <c r="D28" s="4"/>
      <c r="E28" s="4">
        <v>14</v>
      </c>
      <c r="F28" s="4">
        <v>333</v>
      </c>
      <c r="G28" s="190">
        <v>5675</v>
      </c>
      <c r="I28" s="4"/>
    </row>
    <row r="29" spans="1:9" ht="13.5" customHeight="1">
      <c r="A29" s="611" t="s">
        <v>506</v>
      </c>
      <c r="B29" s="4">
        <v>385</v>
      </c>
      <c r="C29" s="4"/>
      <c r="D29" s="4"/>
      <c r="E29" s="4">
        <v>351</v>
      </c>
      <c r="F29" s="4">
        <v>33</v>
      </c>
      <c r="G29" s="190">
        <v>5824</v>
      </c>
      <c r="I29" s="4"/>
    </row>
    <row r="30" spans="1:9" ht="13.5" customHeight="1">
      <c r="A30" s="611" t="s">
        <v>507</v>
      </c>
      <c r="B30" s="190">
        <v>2422</v>
      </c>
      <c r="C30" s="4">
        <v>242</v>
      </c>
      <c r="D30" s="190">
        <v>4282</v>
      </c>
      <c r="E30" s="190">
        <v>2223</v>
      </c>
      <c r="F30" s="4">
        <v>147</v>
      </c>
      <c r="G30" s="190">
        <v>9184</v>
      </c>
      <c r="I30" s="4"/>
    </row>
    <row r="31" spans="1:9" ht="13.5" customHeight="1">
      <c r="A31" s="611" t="s">
        <v>520</v>
      </c>
      <c r="B31" s="190">
        <v>2384</v>
      </c>
      <c r="C31" s="4">
        <v>94</v>
      </c>
      <c r="D31" s="4"/>
      <c r="E31" s="4"/>
      <c r="F31" s="4">
        <v>36</v>
      </c>
      <c r="G31" s="190">
        <v>7523</v>
      </c>
      <c r="I31" s="4"/>
    </row>
    <row r="32" spans="1:9" ht="13.5" customHeight="1">
      <c r="A32" s="611" t="s">
        <v>440</v>
      </c>
      <c r="B32" s="190">
        <v>1863</v>
      </c>
      <c r="C32" s="4">
        <v>810</v>
      </c>
      <c r="D32" s="190">
        <v>9600</v>
      </c>
      <c r="E32" s="4"/>
      <c r="F32" s="4"/>
      <c r="G32" s="190">
        <v>14002</v>
      </c>
      <c r="I32" s="4"/>
    </row>
    <row r="33" spans="1:9" ht="13.5" customHeight="1">
      <c r="A33" s="611" t="s">
        <v>166</v>
      </c>
      <c r="B33" s="190">
        <v>1197</v>
      </c>
      <c r="C33" s="4">
        <v>73</v>
      </c>
      <c r="D33" s="4"/>
      <c r="E33" s="4">
        <v>816</v>
      </c>
      <c r="F33" s="4">
        <v>6</v>
      </c>
      <c r="G33" s="190">
        <v>6330</v>
      </c>
      <c r="I33" s="4"/>
    </row>
    <row r="34" spans="1:9" ht="13.5" customHeight="1">
      <c r="A34" s="611" t="s">
        <v>441</v>
      </c>
      <c r="B34" s="190">
        <v>5708</v>
      </c>
      <c r="C34" s="4"/>
      <c r="D34" s="4"/>
      <c r="E34" s="190">
        <v>4791</v>
      </c>
      <c r="F34" s="4">
        <v>6</v>
      </c>
      <c r="G34" s="190">
        <v>9279</v>
      </c>
      <c r="I34" s="4"/>
    </row>
    <row r="35" spans="1:9" ht="13.5" customHeight="1">
      <c r="A35" s="611" t="s">
        <v>524</v>
      </c>
      <c r="B35" s="190">
        <v>3596</v>
      </c>
      <c r="C35" s="4">
        <v>462</v>
      </c>
      <c r="D35" s="4"/>
      <c r="E35" s="190">
        <v>3107</v>
      </c>
      <c r="F35" s="4">
        <v>205</v>
      </c>
      <c r="G35" s="190">
        <v>9757</v>
      </c>
      <c r="I35" s="4"/>
    </row>
    <row r="36" spans="1:9" ht="13.5" customHeight="1">
      <c r="A36" s="611" t="s">
        <v>525</v>
      </c>
      <c r="B36" s="190">
        <v>2705</v>
      </c>
      <c r="C36" s="4">
        <v>41</v>
      </c>
      <c r="D36" s="4"/>
      <c r="E36" s="190">
        <v>3518</v>
      </c>
      <c r="F36" s="4">
        <v>58</v>
      </c>
      <c r="G36" s="190">
        <v>10201</v>
      </c>
      <c r="I36" s="4"/>
    </row>
    <row r="37" spans="1:9" ht="13.5" customHeight="1">
      <c r="A37" s="611" t="s">
        <v>185</v>
      </c>
      <c r="B37" s="4">
        <v>831</v>
      </c>
      <c r="C37" s="4"/>
      <c r="D37" s="4"/>
      <c r="E37" s="4">
        <v>401</v>
      </c>
      <c r="F37" s="4">
        <v>138</v>
      </c>
      <c r="G37" s="190">
        <v>4443</v>
      </c>
      <c r="I37" s="4"/>
    </row>
    <row r="38" spans="1:9" ht="13.5" customHeight="1">
      <c r="A38" s="611" t="s">
        <v>528</v>
      </c>
      <c r="B38" s="4">
        <v>611</v>
      </c>
      <c r="C38" s="4">
        <v>19</v>
      </c>
      <c r="D38" s="4"/>
      <c r="E38" s="4">
        <v>388</v>
      </c>
      <c r="F38" s="4"/>
      <c r="G38" s="190">
        <v>4130</v>
      </c>
      <c r="I38" s="4"/>
    </row>
    <row r="39" spans="1:9" ht="13.5" customHeight="1">
      <c r="A39" s="611" t="s">
        <v>529</v>
      </c>
      <c r="B39" s="4">
        <v>376</v>
      </c>
      <c r="C39" s="4"/>
      <c r="D39" s="4"/>
      <c r="E39" s="4">
        <v>571</v>
      </c>
      <c r="F39" s="4"/>
      <c r="G39" s="190">
        <v>4598</v>
      </c>
      <c r="I39" s="4"/>
    </row>
    <row r="40" spans="1:9" ht="13.5" customHeight="1">
      <c r="A40" s="611" t="s">
        <v>443</v>
      </c>
      <c r="B40" s="190">
        <v>1929</v>
      </c>
      <c r="C40" s="4">
        <v>53</v>
      </c>
      <c r="D40" s="190">
        <v>51888</v>
      </c>
      <c r="E40" s="190">
        <v>4010</v>
      </c>
      <c r="F40" s="4"/>
      <c r="G40" s="190">
        <v>13433</v>
      </c>
      <c r="I40" s="4"/>
    </row>
    <row r="41" spans="1:9" ht="13.5" customHeight="1">
      <c r="A41" s="611" t="s">
        <v>563</v>
      </c>
      <c r="B41" s="190">
        <v>5975</v>
      </c>
      <c r="C41" s="4"/>
      <c r="D41" s="4"/>
      <c r="E41" s="190">
        <v>9840</v>
      </c>
      <c r="F41" s="4"/>
      <c r="G41" s="190">
        <v>20408</v>
      </c>
      <c r="I41" s="4"/>
    </row>
    <row r="42" spans="1:9" ht="13.5" customHeight="1">
      <c r="A42" s="611" t="s">
        <v>445</v>
      </c>
      <c r="B42" s="190">
        <v>1931</v>
      </c>
      <c r="C42" s="4">
        <v>210</v>
      </c>
      <c r="D42" s="190">
        <v>4344</v>
      </c>
      <c r="E42" s="190">
        <v>4579</v>
      </c>
      <c r="F42" s="4">
        <v>531</v>
      </c>
      <c r="G42" s="190">
        <v>14018</v>
      </c>
      <c r="I42" s="4"/>
    </row>
    <row r="43" spans="1:9" ht="13.5" customHeight="1">
      <c r="A43" s="611" t="s">
        <v>446</v>
      </c>
      <c r="B43" s="190">
        <v>5946</v>
      </c>
      <c r="C43" s="4"/>
      <c r="D43" s="190">
        <v>2032</v>
      </c>
      <c r="E43" s="190">
        <v>7988</v>
      </c>
      <c r="F43" s="4">
        <v>802</v>
      </c>
      <c r="G43" s="190">
        <v>22604</v>
      </c>
      <c r="I43" s="4"/>
    </row>
    <row r="44" spans="1:9" ht="13.5" customHeight="1">
      <c r="A44" s="611" t="s">
        <v>448</v>
      </c>
      <c r="B44" s="190">
        <v>1830</v>
      </c>
      <c r="C44" s="4"/>
      <c r="D44" s="190">
        <v>1001</v>
      </c>
      <c r="E44" s="190">
        <v>2392</v>
      </c>
      <c r="F44" s="4">
        <v>157</v>
      </c>
      <c r="G44" s="190">
        <v>10570</v>
      </c>
      <c r="I44" s="4"/>
    </row>
    <row r="45" spans="1:9" ht="13.5" customHeight="1">
      <c r="A45" s="611" t="s">
        <v>533</v>
      </c>
      <c r="B45" s="190">
        <v>1529</v>
      </c>
      <c r="C45" s="4"/>
      <c r="D45" s="4"/>
      <c r="E45" s="190">
        <v>1243</v>
      </c>
      <c r="F45" s="4">
        <v>51</v>
      </c>
      <c r="G45" s="190">
        <v>7119</v>
      </c>
      <c r="I45" s="4"/>
    </row>
    <row r="46" spans="1:9" ht="13.5" customHeight="1">
      <c r="A46" s="611" t="s">
        <v>536</v>
      </c>
      <c r="B46" s="190">
        <v>2567</v>
      </c>
      <c r="C46" s="4">
        <v>68</v>
      </c>
      <c r="D46" s="4"/>
      <c r="E46" s="190">
        <v>1643</v>
      </c>
      <c r="F46" s="4">
        <v>172</v>
      </c>
      <c r="G46" s="190">
        <v>6000</v>
      </c>
      <c r="I46" s="4"/>
    </row>
    <row r="47" spans="1:9" ht="13.5" customHeight="1">
      <c r="A47" s="611" t="s">
        <v>450</v>
      </c>
      <c r="B47" s="190">
        <v>1945</v>
      </c>
      <c r="C47" s="4"/>
      <c r="D47" s="4"/>
      <c r="E47" s="190">
        <v>1004</v>
      </c>
      <c r="F47" s="4">
        <v>27</v>
      </c>
      <c r="G47" s="190">
        <v>4987</v>
      </c>
      <c r="I47" s="4"/>
    </row>
    <row r="48" spans="1:9" ht="13.5" customHeight="1">
      <c r="A48" s="611" t="s">
        <v>451</v>
      </c>
      <c r="B48" s="190">
        <v>1170</v>
      </c>
      <c r="C48" s="190">
        <v>1247</v>
      </c>
      <c r="D48" s="190">
        <v>2034</v>
      </c>
      <c r="E48" s="190">
        <v>2321</v>
      </c>
      <c r="F48" s="4">
        <v>105</v>
      </c>
      <c r="G48" s="190">
        <v>10712</v>
      </c>
      <c r="I48" s="4"/>
    </row>
    <row r="49" spans="1:9" ht="13.5" customHeight="1">
      <c r="A49" s="611" t="s">
        <v>216</v>
      </c>
      <c r="B49" s="190">
        <v>5971</v>
      </c>
      <c r="C49" s="4"/>
      <c r="D49" s="190">
        <v>8271</v>
      </c>
      <c r="E49" s="190">
        <v>5403</v>
      </c>
      <c r="F49" s="4"/>
      <c r="G49" s="190">
        <v>17748</v>
      </c>
      <c r="I49" s="4"/>
    </row>
    <row r="50" spans="1:9" ht="13.5" customHeight="1">
      <c r="A50" s="611" t="s">
        <v>538</v>
      </c>
      <c r="B50" s="4">
        <v>615</v>
      </c>
      <c r="C50" s="4"/>
      <c r="D50" s="4">
        <v>692</v>
      </c>
      <c r="E50" s="4"/>
      <c r="F50" s="4"/>
      <c r="G50" s="190">
        <v>3660</v>
      </c>
      <c r="I50" s="4"/>
    </row>
    <row r="51" spans="1:9" ht="13.5" customHeight="1">
      <c r="A51" s="611" t="s">
        <v>454</v>
      </c>
      <c r="B51" s="190">
        <v>7924</v>
      </c>
      <c r="C51" s="4"/>
      <c r="D51" s="4"/>
      <c r="E51" s="190">
        <v>11836</v>
      </c>
      <c r="F51" s="190">
        <v>1562</v>
      </c>
      <c r="G51" s="190">
        <v>21224</v>
      </c>
      <c r="H51" s="26"/>
      <c r="I51" s="4"/>
    </row>
    <row r="52" spans="1:9" ht="13.5" customHeight="1">
      <c r="A52" s="611" t="s">
        <v>455</v>
      </c>
      <c r="B52" s="190">
        <v>3638</v>
      </c>
      <c r="C52" s="4">
        <v>273</v>
      </c>
      <c r="D52" s="190">
        <v>24145</v>
      </c>
      <c r="E52" s="190">
        <v>6373</v>
      </c>
      <c r="F52" s="4">
        <v>708</v>
      </c>
      <c r="G52" s="190">
        <v>15263</v>
      </c>
      <c r="H52" s="26"/>
      <c r="I52" s="4"/>
    </row>
    <row r="53" spans="1:9" ht="13.5" customHeight="1">
      <c r="A53" s="611" t="s">
        <v>539</v>
      </c>
      <c r="B53" s="4">
        <v>831</v>
      </c>
      <c r="C53" s="4">
        <v>19</v>
      </c>
      <c r="D53" s="4"/>
      <c r="E53" s="4">
        <v>66</v>
      </c>
      <c r="F53" s="4">
        <v>5</v>
      </c>
      <c r="G53" s="190">
        <v>4841</v>
      </c>
      <c r="H53" s="26"/>
      <c r="I53" s="4"/>
    </row>
    <row r="54" spans="1:9" ht="13.5" customHeight="1">
      <c r="A54" s="611" t="s">
        <v>456</v>
      </c>
      <c r="B54" s="190">
        <v>1757</v>
      </c>
      <c r="C54" s="4">
        <v>395</v>
      </c>
      <c r="D54" s="190">
        <v>5521</v>
      </c>
      <c r="E54" s="190">
        <v>5280</v>
      </c>
      <c r="F54" s="4">
        <v>246</v>
      </c>
      <c r="G54" s="190">
        <v>15857</v>
      </c>
      <c r="H54" s="26"/>
      <c r="I54" s="4"/>
    </row>
    <row r="55" spans="1:9" ht="13.5" customHeight="1">
      <c r="A55" s="611" t="s">
        <v>541</v>
      </c>
      <c r="B55" s="4">
        <v>735</v>
      </c>
      <c r="C55" s="4">
        <v>48</v>
      </c>
      <c r="D55" s="4">
        <v>742</v>
      </c>
      <c r="E55" s="4">
        <v>351</v>
      </c>
      <c r="F55" s="4">
        <v>44</v>
      </c>
      <c r="G55" s="190">
        <v>5373</v>
      </c>
      <c r="H55" s="26"/>
      <c r="I55" s="4"/>
    </row>
    <row r="56" spans="1:9" ht="7.5" customHeight="1">
      <c r="A56" s="54"/>
      <c r="B56" s="143"/>
      <c r="C56" s="143"/>
      <c r="D56" s="143"/>
      <c r="E56" s="143"/>
      <c r="F56" s="143"/>
      <c r="G56" s="194"/>
      <c r="H56" s="26"/>
      <c r="I56" s="4"/>
    </row>
    <row r="57" spans="1:9" ht="13.5" customHeight="1">
      <c r="A57" s="126" t="s">
        <v>588</v>
      </c>
      <c r="B57" s="143"/>
      <c r="C57" s="143"/>
      <c r="D57" s="143"/>
      <c r="E57" s="143"/>
      <c r="F57" s="143"/>
      <c r="G57" s="194"/>
      <c r="H57" s="26"/>
      <c r="I57" s="4"/>
    </row>
    <row r="58" spans="1:9" ht="12.95" customHeight="1">
      <c r="A58" s="54"/>
      <c r="B58" s="143"/>
      <c r="C58" s="143"/>
      <c r="D58" s="143"/>
      <c r="E58" s="143"/>
      <c r="F58" s="143"/>
      <c r="G58" s="44"/>
      <c r="H58" s="26"/>
      <c r="I58" s="4"/>
    </row>
    <row r="59" spans="1:9" ht="12.95" customHeight="1">
      <c r="A59" s="54"/>
      <c r="B59" s="143"/>
      <c r="C59" s="143"/>
      <c r="D59" s="143"/>
      <c r="E59" s="143"/>
      <c r="F59" s="143"/>
      <c r="G59" s="44"/>
      <c r="H59" s="26"/>
      <c r="I59" s="4"/>
    </row>
    <row r="60" spans="1:9" ht="12.95" customHeight="1">
      <c r="A60" s="54"/>
      <c r="B60" s="143"/>
      <c r="C60" s="143"/>
      <c r="D60" s="143"/>
      <c r="E60" s="143"/>
      <c r="F60" s="143"/>
      <c r="G60" s="44"/>
      <c r="H60" s="26"/>
      <c r="I60" s="4"/>
    </row>
    <row r="61" spans="1:9" ht="12.95" customHeight="1">
      <c r="A61" s="54"/>
      <c r="B61" s="143"/>
      <c r="C61" s="143"/>
      <c r="D61" s="143"/>
      <c r="E61" s="143"/>
      <c r="F61" s="143"/>
      <c r="G61" s="44"/>
      <c r="H61" s="26"/>
      <c r="I61" s="4"/>
    </row>
    <row r="62" spans="1:9" ht="12.95" customHeight="1">
      <c r="A62" s="54"/>
      <c r="B62" s="143"/>
      <c r="C62" s="143"/>
      <c r="D62" s="143"/>
      <c r="E62" s="143"/>
      <c r="F62" s="143"/>
      <c r="G62" s="44"/>
      <c r="H62" s="26"/>
      <c r="I62" s="4"/>
    </row>
    <row r="63" spans="1:9" ht="12.95" customHeight="1">
      <c r="A63" s="54"/>
      <c r="B63" s="143"/>
      <c r="C63" s="143"/>
      <c r="D63" s="143"/>
      <c r="E63" s="143"/>
      <c r="F63" s="143"/>
      <c r="G63" s="44"/>
      <c r="H63" s="26"/>
      <c r="I63" s="4"/>
    </row>
    <row r="64" spans="1:9" ht="12.95" customHeight="1">
      <c r="A64" s="54"/>
      <c r="B64" s="143"/>
      <c r="C64" s="143"/>
      <c r="D64" s="143"/>
      <c r="E64" s="143"/>
      <c r="F64" s="143"/>
      <c r="G64" s="44"/>
      <c r="H64" s="26"/>
      <c r="I64" s="4"/>
    </row>
    <row r="65" spans="1:9" ht="12.95" customHeight="1">
      <c r="A65" s="54"/>
      <c r="B65" s="143"/>
      <c r="C65" s="143"/>
      <c r="D65" s="143"/>
      <c r="E65" s="143"/>
      <c r="F65" s="143"/>
      <c r="G65" s="44"/>
      <c r="H65" s="26"/>
      <c r="I65" s="4"/>
    </row>
    <row r="66" spans="1:9" ht="12.95" customHeight="1">
      <c r="A66" s="54"/>
      <c r="B66" s="143"/>
      <c r="C66" s="143"/>
      <c r="D66" s="143"/>
      <c r="E66" s="143"/>
      <c r="F66" s="143"/>
      <c r="G66" s="44"/>
      <c r="H66" s="26"/>
      <c r="I66" s="4"/>
    </row>
    <row r="67" spans="1:9" ht="12.95" customHeight="1">
      <c r="A67" s="54"/>
      <c r="B67" s="143"/>
      <c r="C67" s="143"/>
      <c r="D67" s="143"/>
      <c r="E67" s="143"/>
      <c r="F67" s="143"/>
      <c r="G67" s="44"/>
      <c r="H67" s="26"/>
      <c r="I67" s="4"/>
    </row>
    <row r="68" spans="1:9" ht="12.95" customHeight="1">
      <c r="A68" s="54"/>
      <c r="B68" s="143"/>
      <c r="C68" s="143"/>
      <c r="D68" s="143"/>
      <c r="E68" s="143"/>
      <c r="F68" s="143"/>
      <c r="G68" s="44"/>
      <c r="H68" s="26"/>
      <c r="I68" s="4"/>
    </row>
    <row r="69" spans="1:9" ht="12.95" customHeight="1">
      <c r="A69" s="54"/>
      <c r="B69" s="143"/>
      <c r="C69" s="143"/>
      <c r="D69" s="143"/>
      <c r="E69" s="143"/>
      <c r="F69" s="143"/>
      <c r="G69" s="44"/>
      <c r="H69" s="26"/>
      <c r="I69" s="4"/>
    </row>
    <row r="70" spans="1:9" ht="12.95" customHeight="1">
      <c r="A70" s="54"/>
      <c r="B70" s="143"/>
      <c r="C70" s="143"/>
      <c r="D70" s="143"/>
      <c r="E70" s="143"/>
      <c r="F70" s="143"/>
      <c r="G70" s="44"/>
      <c r="H70" s="26"/>
      <c r="I70" s="4"/>
    </row>
    <row r="71" spans="1:9" ht="12.95" customHeight="1">
      <c r="A71" s="54"/>
      <c r="B71" s="143"/>
      <c r="C71" s="143"/>
      <c r="D71" s="143"/>
      <c r="E71" s="143"/>
      <c r="F71" s="143"/>
      <c r="G71" s="44"/>
      <c r="H71" s="26"/>
      <c r="I71" s="4"/>
    </row>
    <row r="72" spans="1:9" ht="12.75" customHeight="1">
      <c r="A72" s="54"/>
      <c r="B72" s="143"/>
      <c r="C72" s="143"/>
      <c r="D72" s="143"/>
      <c r="E72" s="143"/>
      <c r="F72" s="143"/>
      <c r="G72" s="44"/>
      <c r="H72" s="26"/>
      <c r="I72" s="4"/>
    </row>
    <row r="73" spans="1:9" ht="12.75" customHeight="1">
      <c r="A73" s="54"/>
      <c r="B73" s="143"/>
      <c r="C73" s="143"/>
      <c r="D73" s="143"/>
      <c r="E73" s="143"/>
      <c r="F73" s="143"/>
      <c r="G73" s="44"/>
      <c r="H73" s="26"/>
      <c r="I73" s="4"/>
    </row>
    <row r="74" spans="1:9" ht="12.75" customHeight="1">
      <c r="A74" s="54"/>
      <c r="B74" s="143"/>
      <c r="C74" s="143"/>
      <c r="D74" s="143"/>
      <c r="E74" s="143"/>
      <c r="F74" s="143"/>
      <c r="G74" s="44"/>
      <c r="H74" s="26"/>
      <c r="I74" s="4"/>
    </row>
    <row r="75" spans="1:9" ht="12.75" customHeight="1">
      <c r="A75" s="54"/>
      <c r="B75" s="143"/>
      <c r="C75" s="143"/>
      <c r="D75" s="143"/>
      <c r="E75" s="143"/>
      <c r="F75" s="143"/>
      <c r="G75" s="44"/>
      <c r="H75" s="26"/>
      <c r="I75" s="4"/>
    </row>
    <row r="76" spans="1:9" ht="12.75" customHeight="1">
      <c r="A76" s="54"/>
      <c r="B76" s="143"/>
      <c r="C76" s="143"/>
      <c r="D76" s="143"/>
      <c r="E76" s="143"/>
      <c r="F76" s="143"/>
      <c r="G76" s="44"/>
      <c r="H76" s="26"/>
      <c r="I76" s="4"/>
    </row>
    <row r="77" spans="1:9" ht="12.75" customHeight="1">
      <c r="A77" s="54"/>
      <c r="B77" s="143"/>
      <c r="C77" s="143"/>
      <c r="D77" s="143"/>
      <c r="E77" s="143"/>
      <c r="F77" s="143"/>
      <c r="G77" s="44"/>
      <c r="H77" s="26"/>
      <c r="I77" s="4"/>
    </row>
    <row r="78" spans="1:9" ht="12.75" customHeight="1">
      <c r="A78" s="54"/>
      <c r="B78" s="143"/>
      <c r="C78" s="143"/>
      <c r="D78" s="143"/>
      <c r="E78" s="143"/>
      <c r="F78" s="143"/>
      <c r="G78" s="44"/>
      <c r="H78" s="26"/>
      <c r="I78" s="4"/>
    </row>
    <row r="79" spans="1:9" ht="12.75" customHeight="1">
      <c r="A79" s="54"/>
      <c r="B79" s="143"/>
      <c r="C79" s="143"/>
      <c r="D79" s="143"/>
      <c r="E79" s="143"/>
      <c r="F79" s="143"/>
      <c r="G79" s="44"/>
      <c r="H79" s="26"/>
      <c r="I79" s="4"/>
    </row>
    <row r="80" spans="1:9" ht="12.75" customHeight="1">
      <c r="A80" s="54"/>
      <c r="B80" s="143"/>
      <c r="C80" s="143"/>
      <c r="D80" s="143"/>
      <c r="E80" s="143"/>
      <c r="F80" s="143"/>
      <c r="G80" s="44"/>
      <c r="H80" s="26"/>
      <c r="I80" s="4"/>
    </row>
    <row r="81" spans="1:9" ht="12.75" customHeight="1">
      <c r="A81" s="54"/>
      <c r="B81" s="143"/>
      <c r="C81" s="143"/>
      <c r="D81" s="143"/>
      <c r="E81" s="143"/>
      <c r="F81" s="143"/>
      <c r="G81" s="44"/>
      <c r="H81" s="26"/>
      <c r="I81" s="4"/>
    </row>
    <row r="82" spans="1:9" ht="12.75" customHeight="1">
      <c r="A82" s="54"/>
      <c r="B82" s="143"/>
      <c r="C82" s="143"/>
      <c r="D82" s="143"/>
      <c r="E82" s="143"/>
      <c r="F82" s="143"/>
      <c r="G82" s="44"/>
      <c r="H82" s="26"/>
      <c r="I82" s="4"/>
    </row>
    <row r="83" spans="1:9" ht="12.75" customHeight="1">
      <c r="A83" s="54"/>
      <c r="B83" s="143"/>
      <c r="C83" s="143"/>
      <c r="D83" s="143"/>
      <c r="E83" s="143"/>
      <c r="F83" s="143"/>
      <c r="G83" s="44"/>
      <c r="H83" s="26"/>
      <c r="I83" s="4"/>
    </row>
    <row r="84" spans="1:9" ht="12.75" customHeight="1">
      <c r="A84" s="54"/>
      <c r="B84" s="143"/>
      <c r="C84" s="143"/>
      <c r="D84" s="143"/>
      <c r="E84" s="143"/>
      <c r="F84" s="143"/>
      <c r="G84" s="44"/>
      <c r="H84" s="26"/>
      <c r="I84" s="4"/>
    </row>
    <row r="85" spans="1:9" ht="12.75" customHeight="1">
      <c r="A85" s="54"/>
      <c r="B85" s="143"/>
      <c r="C85" s="143"/>
      <c r="D85" s="143"/>
      <c r="E85" s="143"/>
      <c r="F85" s="143"/>
      <c r="G85" s="44"/>
      <c r="H85" s="26"/>
      <c r="I85" s="4"/>
    </row>
    <row r="86" spans="1:9" ht="12.75" customHeight="1">
      <c r="A86" s="54"/>
      <c r="B86" s="143"/>
      <c r="C86" s="143"/>
      <c r="D86" s="143"/>
      <c r="E86" s="143"/>
      <c r="F86" s="143"/>
      <c r="G86" s="44"/>
      <c r="H86" s="26"/>
      <c r="I86" s="4"/>
    </row>
    <row r="87" spans="1:9" ht="12.75" customHeight="1">
      <c r="A87" s="54"/>
      <c r="B87" s="143"/>
      <c r="C87" s="143"/>
      <c r="D87" s="143"/>
      <c r="E87" s="143"/>
      <c r="F87" s="143"/>
      <c r="G87" s="44"/>
      <c r="H87" s="26"/>
      <c r="I87" s="4"/>
    </row>
    <row r="88" spans="1:9" ht="12.75" customHeight="1">
      <c r="A88" s="54"/>
      <c r="B88" s="143"/>
      <c r="C88" s="143"/>
      <c r="D88" s="143"/>
      <c r="E88" s="143"/>
      <c r="F88" s="143"/>
      <c r="G88" s="44"/>
      <c r="H88" s="26"/>
      <c r="I88" s="4"/>
    </row>
    <row r="89" spans="1:9" ht="12.75" customHeight="1">
      <c r="A89" s="54"/>
      <c r="B89" s="143"/>
      <c r="C89" s="143"/>
      <c r="D89" s="143"/>
      <c r="E89" s="143"/>
      <c r="F89" s="143"/>
      <c r="G89" s="44"/>
      <c r="H89" s="26"/>
      <c r="I89" s="4"/>
    </row>
    <row r="90" spans="1:9" ht="12.75" customHeight="1">
      <c r="A90" s="54"/>
      <c r="B90" s="44"/>
      <c r="C90" s="143"/>
      <c r="D90" s="143"/>
      <c r="E90" s="143"/>
      <c r="F90" s="143"/>
      <c r="G90" s="44"/>
      <c r="H90" s="26"/>
      <c r="I90" s="4"/>
    </row>
    <row r="91" spans="1:9" ht="12.75" customHeight="1">
      <c r="A91" s="54"/>
      <c r="B91" s="143"/>
      <c r="C91" s="143"/>
      <c r="D91" s="143"/>
      <c r="E91" s="143"/>
      <c r="F91" s="143"/>
      <c r="G91" s="44"/>
      <c r="H91" s="26"/>
      <c r="I91" s="4"/>
    </row>
    <row r="92" spans="1:9" ht="12.75" customHeight="1">
      <c r="A92" s="54"/>
      <c r="B92" s="143"/>
      <c r="C92" s="143"/>
      <c r="D92" s="143"/>
      <c r="E92" s="143"/>
      <c r="F92" s="143"/>
      <c r="G92" s="44"/>
      <c r="H92" s="26"/>
      <c r="I92" s="4"/>
    </row>
    <row r="93" spans="1:9" ht="12.75" customHeight="1">
      <c r="A93" s="54"/>
      <c r="B93" s="143"/>
      <c r="C93" s="143"/>
      <c r="D93" s="143"/>
      <c r="E93" s="143"/>
      <c r="F93" s="143"/>
      <c r="G93" s="44"/>
      <c r="H93" s="26"/>
      <c r="I93" s="4"/>
    </row>
    <row r="94" spans="1:9" ht="12.75" customHeight="1">
      <c r="A94" s="54"/>
      <c r="B94" s="143"/>
      <c r="C94" s="143"/>
      <c r="D94" s="143"/>
      <c r="E94" s="143"/>
      <c r="F94" s="143"/>
      <c r="G94" s="44"/>
      <c r="H94" s="26"/>
      <c r="I94" s="4"/>
    </row>
    <row r="95" spans="1:9" ht="12.75" customHeight="1">
      <c r="A95" s="54"/>
      <c r="B95" s="143"/>
      <c r="C95" s="143"/>
      <c r="D95" s="143"/>
      <c r="E95" s="143"/>
      <c r="F95" s="143"/>
      <c r="G95" s="44"/>
      <c r="H95" s="26"/>
      <c r="I95" s="4"/>
    </row>
    <row r="96" spans="1:9" ht="12.75" customHeight="1">
      <c r="A96" s="54"/>
      <c r="B96" s="143"/>
      <c r="C96" s="143"/>
      <c r="D96" s="143"/>
      <c r="E96" s="143"/>
      <c r="F96" s="143"/>
      <c r="G96" s="44"/>
      <c r="H96" s="26"/>
      <c r="I96" s="4"/>
    </row>
    <row r="97" spans="1:21" ht="12.75" customHeight="1">
      <c r="A97" s="54"/>
      <c r="B97" s="143"/>
      <c r="C97" s="143"/>
      <c r="D97" s="143"/>
      <c r="E97" s="143"/>
      <c r="F97" s="143"/>
      <c r="G97" s="44"/>
      <c r="H97" s="26"/>
      <c r="I97" s="4"/>
    </row>
    <row r="98" spans="1:21" ht="12.75" customHeight="1">
      <c r="A98" s="54"/>
      <c r="B98" s="143"/>
      <c r="C98" s="143"/>
      <c r="D98" s="143"/>
      <c r="E98" s="143"/>
      <c r="F98" s="143"/>
      <c r="G98" s="44"/>
      <c r="H98" s="26"/>
      <c r="I98" s="4"/>
    </row>
    <row r="99" spans="1:21" ht="12.75" customHeight="1">
      <c r="A99" s="26"/>
      <c r="B99" s="143"/>
      <c r="C99" s="143"/>
      <c r="D99" s="143"/>
      <c r="E99" s="143"/>
      <c r="F99" s="143"/>
      <c r="G99" s="25"/>
      <c r="H99" s="26"/>
      <c r="I99" s="4"/>
    </row>
    <row r="100" spans="1:21" ht="12.75" customHeight="1">
      <c r="A100" s="28"/>
      <c r="B100" s="143"/>
      <c r="C100" s="143"/>
      <c r="D100" s="143"/>
      <c r="E100" s="143"/>
      <c r="F100" s="143"/>
      <c r="G100" s="41"/>
      <c r="H100" s="26"/>
      <c r="I100" s="4"/>
    </row>
    <row r="101" spans="1:21" ht="12.75" customHeight="1">
      <c r="A101" s="28"/>
      <c r="B101" s="41"/>
      <c r="C101" s="41"/>
      <c r="D101" s="41"/>
      <c r="E101" s="41"/>
      <c r="F101" s="41"/>
      <c r="G101" s="41"/>
      <c r="H101" s="26"/>
      <c r="I101" s="4"/>
    </row>
    <row r="102" spans="1:21" ht="12.75" customHeight="1">
      <c r="A102" s="28"/>
      <c r="B102" s="41"/>
      <c r="C102" s="41"/>
      <c r="D102" s="41"/>
      <c r="E102" s="41"/>
      <c r="F102" s="41"/>
      <c r="G102" s="41"/>
      <c r="H102" s="26"/>
      <c r="I102" s="4"/>
    </row>
    <row r="103" spans="1:21" ht="12.75" customHeight="1">
      <c r="A103" s="26"/>
      <c r="B103" s="41"/>
      <c r="C103" s="41"/>
      <c r="D103" s="41"/>
      <c r="E103" s="41"/>
      <c r="F103" s="41"/>
      <c r="G103" s="25"/>
      <c r="H103" s="26"/>
      <c r="I103" s="26"/>
      <c r="J103" s="26"/>
      <c r="K103" s="26"/>
      <c r="L103" s="26"/>
      <c r="M103" s="26"/>
      <c r="N103" s="26"/>
      <c r="O103" s="26"/>
      <c r="P103" s="26"/>
      <c r="Q103" s="26"/>
      <c r="R103" s="26"/>
      <c r="S103" s="26"/>
      <c r="T103" s="26"/>
      <c r="U103" s="26"/>
    </row>
    <row r="104" spans="1:21" ht="12.75" customHeight="1">
      <c r="A104" s="26"/>
      <c r="B104" s="25"/>
      <c r="C104" s="25"/>
      <c r="D104" s="25"/>
      <c r="E104" s="25"/>
      <c r="F104" s="25"/>
      <c r="G104" s="25"/>
      <c r="H104" s="26"/>
      <c r="I104" s="26"/>
    </row>
    <row r="105" spans="1:21" ht="12.75" customHeight="1">
      <c r="A105" s="26"/>
      <c r="B105" s="25"/>
      <c r="C105" s="25"/>
      <c r="D105" s="25"/>
      <c r="E105" s="25"/>
      <c r="F105" s="25"/>
      <c r="G105" s="25"/>
      <c r="H105" s="26"/>
      <c r="I105" s="26"/>
    </row>
    <row r="106" spans="1:21" ht="12.75" customHeight="1">
      <c r="A106" s="26"/>
      <c r="B106" s="25"/>
      <c r="C106" s="25"/>
      <c r="D106" s="25"/>
      <c r="E106" s="25"/>
      <c r="F106" s="25"/>
      <c r="G106" s="25"/>
      <c r="H106" s="26"/>
      <c r="I106" s="26"/>
    </row>
    <row r="107" spans="1:21" ht="12.75" customHeight="1">
      <c r="A107" s="26"/>
      <c r="B107" s="25"/>
      <c r="C107" s="25"/>
      <c r="D107" s="25"/>
      <c r="E107" s="25"/>
      <c r="F107" s="25"/>
      <c r="G107" s="26"/>
      <c r="H107" s="26"/>
      <c r="I107" s="26"/>
    </row>
    <row r="108" spans="1:21" ht="12.75" customHeight="1">
      <c r="A108" s="26"/>
      <c r="B108" s="26"/>
      <c r="C108" s="26"/>
      <c r="D108" s="26"/>
      <c r="E108" s="26"/>
      <c r="F108" s="26"/>
      <c r="G108" s="26"/>
      <c r="H108" s="26"/>
      <c r="I108" s="26"/>
    </row>
    <row r="109" spans="1:21" ht="12.75" customHeight="1">
      <c r="A109" s="26"/>
      <c r="B109" s="26"/>
      <c r="C109" s="26"/>
      <c r="D109" s="26"/>
      <c r="E109" s="26"/>
      <c r="F109" s="26"/>
      <c r="G109" s="26"/>
      <c r="H109" s="26"/>
      <c r="I109" s="26"/>
    </row>
    <row r="110" spans="1:21" ht="12.75" customHeight="1">
      <c r="A110" s="26"/>
      <c r="B110" s="26"/>
      <c r="C110" s="26"/>
      <c r="D110" s="26"/>
      <c r="E110" s="26"/>
      <c r="F110" s="26"/>
      <c r="G110" s="26"/>
      <c r="H110" s="26"/>
      <c r="I110" s="26"/>
    </row>
    <row r="111" spans="1:21" ht="12.75" customHeight="1">
      <c r="A111" s="26"/>
      <c r="B111" s="26"/>
      <c r="C111" s="26"/>
      <c r="D111" s="26"/>
      <c r="E111" s="26"/>
      <c r="F111" s="26"/>
      <c r="G111" s="26"/>
      <c r="H111" s="26"/>
      <c r="I111" s="26"/>
    </row>
    <row r="112" spans="1:21" ht="12.75" customHeight="1">
      <c r="A112" s="26"/>
      <c r="B112" s="26"/>
      <c r="C112" s="26"/>
      <c r="D112" s="26"/>
      <c r="E112" s="26"/>
      <c r="F112" s="26"/>
      <c r="G112" s="26"/>
      <c r="H112" s="26"/>
      <c r="I112" s="26"/>
    </row>
    <row r="113" spans="1:9" ht="12.75" customHeight="1">
      <c r="A113" s="26"/>
      <c r="B113" s="26"/>
      <c r="C113" s="26"/>
      <c r="D113" s="26"/>
      <c r="E113" s="26"/>
      <c r="F113" s="26"/>
      <c r="G113" s="26"/>
      <c r="H113" s="26"/>
      <c r="I113" s="26"/>
    </row>
    <row r="114" spans="1:9" ht="12.75" customHeight="1">
      <c r="A114" s="26"/>
      <c r="B114" s="26"/>
      <c r="C114" s="26"/>
      <c r="D114" s="26"/>
      <c r="E114" s="26"/>
      <c r="F114" s="26"/>
      <c r="G114" s="26"/>
      <c r="H114" s="26"/>
      <c r="I114" s="26"/>
    </row>
    <row r="115" spans="1:9" ht="12.75" customHeight="1">
      <c r="A115" s="26"/>
      <c r="B115" s="26"/>
      <c r="C115" s="26"/>
      <c r="D115" s="26"/>
      <c r="E115" s="26"/>
      <c r="F115" s="26"/>
      <c r="G115" s="26"/>
      <c r="H115" s="26"/>
      <c r="I115" s="26"/>
    </row>
    <row r="116" spans="1:9" ht="12.75" customHeight="1">
      <c r="A116" s="26"/>
      <c r="B116" s="26"/>
      <c r="C116" s="26"/>
      <c r="D116" s="26"/>
      <c r="E116" s="26"/>
      <c r="F116" s="26"/>
      <c r="G116" s="26"/>
      <c r="H116" s="26"/>
      <c r="I116" s="26"/>
    </row>
    <row r="117" spans="1:9" ht="12.75" customHeight="1">
      <c r="A117" s="26"/>
      <c r="B117" s="26"/>
      <c r="C117" s="26"/>
      <c r="D117" s="26"/>
      <c r="E117" s="26"/>
      <c r="F117" s="26"/>
      <c r="G117" s="26"/>
      <c r="H117" s="26"/>
      <c r="I117" s="26"/>
    </row>
    <row r="118" spans="1:9" ht="12.75" customHeight="1">
      <c r="A118" s="26"/>
      <c r="B118" s="26"/>
      <c r="C118" s="26"/>
      <c r="D118" s="26"/>
      <c r="E118" s="26"/>
      <c r="F118" s="26"/>
      <c r="G118" s="26"/>
      <c r="H118" s="26"/>
      <c r="I118" s="26"/>
    </row>
    <row r="119" spans="1:9" ht="12.75" customHeight="1">
      <c r="A119" s="26"/>
      <c r="B119" s="26"/>
      <c r="C119" s="26"/>
      <c r="D119" s="26"/>
      <c r="E119" s="26"/>
      <c r="F119" s="26"/>
      <c r="G119" s="26"/>
      <c r="H119" s="26"/>
      <c r="I119" s="26"/>
    </row>
    <row r="120" spans="1:9" ht="12.75" customHeight="1">
      <c r="A120" s="26"/>
      <c r="B120" s="26"/>
      <c r="C120" s="26"/>
      <c r="D120" s="26"/>
      <c r="E120" s="26"/>
      <c r="F120" s="26"/>
      <c r="G120" s="26"/>
      <c r="H120" s="26"/>
      <c r="I120" s="26"/>
    </row>
    <row r="121" spans="1:9" ht="12.75" customHeight="1">
      <c r="A121" s="26"/>
      <c r="B121" s="26"/>
      <c r="C121" s="26"/>
      <c r="D121" s="26"/>
      <c r="E121" s="26"/>
      <c r="F121" s="26"/>
      <c r="G121" s="26"/>
      <c r="H121" s="26"/>
      <c r="I121" s="26"/>
    </row>
    <row r="122" spans="1:9" ht="12.75" customHeight="1">
      <c r="A122" s="26"/>
      <c r="B122" s="26"/>
      <c r="C122" s="26"/>
      <c r="D122" s="26"/>
      <c r="E122" s="26"/>
      <c r="F122" s="26"/>
      <c r="G122" s="26"/>
      <c r="H122" s="26"/>
      <c r="I122" s="26"/>
    </row>
    <row r="123" spans="1:9" ht="12.75" customHeight="1">
      <c r="A123" s="26"/>
      <c r="B123" s="26"/>
      <c r="C123" s="26"/>
      <c r="D123" s="26"/>
      <c r="E123" s="26"/>
      <c r="F123" s="26"/>
      <c r="G123" s="26"/>
      <c r="H123" s="26"/>
      <c r="I123" s="26"/>
    </row>
    <row r="124" spans="1:9" ht="12.75" customHeight="1">
      <c r="A124" s="26"/>
      <c r="B124" s="26"/>
      <c r="C124" s="26"/>
      <c r="D124" s="26"/>
      <c r="E124" s="26"/>
      <c r="F124" s="26"/>
      <c r="G124" s="26"/>
      <c r="H124" s="26"/>
      <c r="I124" s="26"/>
    </row>
    <row r="125" spans="1:9" ht="12.75" customHeight="1">
      <c r="A125" s="26"/>
      <c r="B125" s="26"/>
      <c r="C125" s="26"/>
      <c r="D125" s="26"/>
      <c r="E125" s="26"/>
      <c r="F125" s="26"/>
      <c r="G125" s="26"/>
      <c r="H125" s="26"/>
      <c r="I125" s="26"/>
    </row>
    <row r="126" spans="1:9" ht="12.75" customHeight="1">
      <c r="A126" s="26"/>
      <c r="B126" s="26"/>
      <c r="C126" s="26"/>
      <c r="D126" s="26"/>
      <c r="E126" s="26"/>
      <c r="F126" s="26"/>
      <c r="G126" s="26"/>
      <c r="H126" s="26"/>
      <c r="I126" s="26"/>
    </row>
    <row r="127" spans="1:9" ht="12.75" customHeight="1">
      <c r="A127" s="26"/>
      <c r="B127" s="26"/>
      <c r="C127" s="26"/>
      <c r="D127" s="26"/>
      <c r="E127" s="26"/>
      <c r="F127" s="26"/>
      <c r="G127" s="26"/>
      <c r="H127" s="26"/>
      <c r="I127" s="26"/>
    </row>
    <row r="128" spans="1:9" ht="12.75" customHeight="1">
      <c r="A128" s="26"/>
      <c r="B128" s="26"/>
      <c r="C128" s="26"/>
      <c r="D128" s="26"/>
      <c r="E128" s="26"/>
      <c r="F128" s="26"/>
      <c r="G128" s="26"/>
      <c r="H128" s="26"/>
      <c r="I128" s="26"/>
    </row>
    <row r="129" spans="1:9" ht="12.75" customHeight="1">
      <c r="A129" s="26"/>
      <c r="B129" s="26"/>
      <c r="C129" s="26"/>
      <c r="D129" s="26"/>
      <c r="E129" s="26"/>
      <c r="F129" s="26"/>
      <c r="G129" s="26"/>
      <c r="H129" s="26"/>
      <c r="I129" s="26"/>
    </row>
    <row r="130" spans="1:9" ht="12.75" customHeight="1">
      <c r="A130" s="26"/>
      <c r="B130" s="26"/>
      <c r="C130" s="26"/>
      <c r="D130" s="26"/>
      <c r="E130" s="26"/>
      <c r="F130" s="26"/>
      <c r="G130" s="26"/>
      <c r="H130" s="26"/>
      <c r="I130" s="26"/>
    </row>
    <row r="131" spans="1:9" ht="12.75" customHeight="1">
      <c r="A131" s="26"/>
      <c r="B131" s="26"/>
      <c r="C131" s="26"/>
      <c r="D131" s="26"/>
      <c r="E131" s="26"/>
      <c r="F131" s="26"/>
      <c r="G131" s="26"/>
      <c r="H131" s="26"/>
      <c r="I131" s="26"/>
    </row>
    <row r="132" spans="1:9" ht="12.75" customHeight="1">
      <c r="A132" s="26"/>
      <c r="B132" s="26"/>
      <c r="C132" s="26"/>
      <c r="D132" s="26"/>
      <c r="E132" s="26"/>
      <c r="F132" s="26"/>
      <c r="G132" s="26"/>
      <c r="H132" s="26"/>
      <c r="I132" s="26"/>
    </row>
    <row r="133" spans="1:9" ht="12.75" customHeight="1">
      <c r="A133" s="26"/>
      <c r="B133" s="26"/>
      <c r="C133" s="26"/>
      <c r="D133" s="26"/>
      <c r="E133" s="26"/>
      <c r="F133" s="26"/>
      <c r="G133" s="26"/>
      <c r="H133" s="26"/>
      <c r="I133" s="26"/>
    </row>
    <row r="134" spans="1:9" ht="12.75" customHeight="1">
      <c r="A134" s="26"/>
      <c r="B134" s="26"/>
      <c r="C134" s="26"/>
      <c r="D134" s="26"/>
      <c r="E134" s="26"/>
      <c r="F134" s="26"/>
      <c r="G134" s="26"/>
      <c r="H134" s="26"/>
      <c r="I134" s="26"/>
    </row>
    <row r="135" spans="1:9" ht="12.75" customHeight="1">
      <c r="A135" s="26"/>
      <c r="B135" s="26"/>
      <c r="C135" s="26"/>
      <c r="D135" s="26"/>
      <c r="E135" s="26"/>
      <c r="F135" s="26"/>
      <c r="G135" s="26"/>
      <c r="H135" s="26"/>
      <c r="I135" s="26"/>
    </row>
    <row r="136" spans="1:9" ht="12.75" customHeight="1">
      <c r="A136" s="26"/>
      <c r="B136" s="26"/>
      <c r="C136" s="26"/>
      <c r="D136" s="26"/>
      <c r="E136" s="26"/>
      <c r="F136" s="26"/>
      <c r="G136" s="26"/>
      <c r="H136" s="26"/>
      <c r="I136" s="26"/>
    </row>
    <row r="137" spans="1:9" ht="12.75" customHeight="1">
      <c r="A137" s="26"/>
      <c r="B137" s="26"/>
      <c r="C137" s="26"/>
      <c r="D137" s="26"/>
      <c r="E137" s="26"/>
      <c r="F137" s="26"/>
      <c r="G137" s="26"/>
      <c r="H137" s="26"/>
      <c r="I137" s="26"/>
    </row>
    <row r="138" spans="1:9" ht="12.75" customHeight="1">
      <c r="A138" s="26"/>
      <c r="B138" s="26"/>
      <c r="C138" s="26"/>
      <c r="D138" s="26"/>
      <c r="E138" s="26"/>
      <c r="F138" s="26"/>
      <c r="G138" s="26"/>
      <c r="H138" s="26"/>
      <c r="I138" s="26"/>
    </row>
    <row r="139" spans="1:9" ht="12.75" customHeight="1">
      <c r="A139" s="26"/>
      <c r="B139" s="26"/>
      <c r="C139" s="26"/>
      <c r="D139" s="26"/>
      <c r="E139" s="26"/>
      <c r="F139" s="26"/>
      <c r="G139" s="26"/>
      <c r="H139" s="26"/>
      <c r="I139" s="26"/>
    </row>
    <row r="140" spans="1:9" ht="12.75" customHeight="1">
      <c r="A140" s="26"/>
      <c r="B140" s="26"/>
      <c r="C140" s="26"/>
      <c r="D140" s="26"/>
      <c r="E140" s="26"/>
      <c r="F140" s="26"/>
      <c r="G140" s="26"/>
      <c r="H140" s="26"/>
      <c r="I140" s="26"/>
    </row>
    <row r="141" spans="1:9" ht="12.75" customHeight="1">
      <c r="A141" s="26"/>
      <c r="B141" s="26"/>
      <c r="C141" s="26"/>
      <c r="D141" s="26"/>
      <c r="E141" s="26"/>
      <c r="F141" s="26"/>
      <c r="G141" s="26"/>
      <c r="H141" s="26"/>
      <c r="I141" s="26"/>
    </row>
    <row r="142" spans="1:9" ht="12.75" customHeight="1">
      <c r="A142" s="26"/>
      <c r="B142" s="26"/>
      <c r="C142" s="26"/>
      <c r="D142" s="26"/>
      <c r="E142" s="26"/>
      <c r="F142" s="26"/>
      <c r="G142" s="26"/>
      <c r="H142" s="26"/>
      <c r="I142" s="26"/>
    </row>
    <row r="143" spans="1:9" ht="12.75" customHeight="1">
      <c r="A143" s="26"/>
      <c r="B143" s="26"/>
      <c r="C143" s="26"/>
      <c r="D143" s="26"/>
      <c r="E143" s="26"/>
      <c r="F143" s="26"/>
      <c r="G143" s="26"/>
      <c r="H143" s="26"/>
      <c r="I143" s="26"/>
    </row>
    <row r="144" spans="1:9" ht="12.75" customHeight="1">
      <c r="A144" s="26"/>
      <c r="B144" s="26"/>
      <c r="C144" s="26"/>
      <c r="D144" s="26"/>
      <c r="E144" s="26"/>
      <c r="F144" s="26"/>
      <c r="G144" s="26"/>
      <c r="H144" s="26"/>
      <c r="I144" s="26"/>
    </row>
    <row r="145" spans="1:9" ht="12.75" customHeight="1">
      <c r="A145" s="26"/>
      <c r="B145" s="26"/>
      <c r="C145" s="26"/>
      <c r="D145" s="26"/>
      <c r="E145" s="26"/>
      <c r="F145" s="26"/>
      <c r="G145" s="26"/>
      <c r="H145" s="26"/>
      <c r="I145" s="26"/>
    </row>
    <row r="146" spans="1:9" ht="12.75" customHeight="1">
      <c r="A146" s="26"/>
      <c r="B146" s="26"/>
      <c r="C146" s="26"/>
      <c r="D146" s="26"/>
      <c r="E146" s="26"/>
      <c r="F146" s="26"/>
      <c r="G146" s="26"/>
      <c r="H146" s="26"/>
      <c r="I146" s="26"/>
    </row>
    <row r="147" spans="1:9" ht="12.75" customHeight="1">
      <c r="A147" s="26"/>
      <c r="B147" s="26"/>
      <c r="C147" s="26"/>
      <c r="D147" s="26"/>
      <c r="E147" s="26"/>
      <c r="F147" s="26"/>
      <c r="G147" s="26"/>
      <c r="H147" s="26"/>
      <c r="I147" s="26"/>
    </row>
    <row r="148" spans="1:9" ht="12.75" customHeight="1">
      <c r="A148" s="26"/>
      <c r="B148" s="26"/>
      <c r="C148" s="26"/>
      <c r="D148" s="26"/>
      <c r="E148" s="26"/>
      <c r="F148" s="26"/>
      <c r="G148" s="26"/>
      <c r="H148" s="26"/>
      <c r="I148" s="26"/>
    </row>
    <row r="149" spans="1:9" ht="12.75" customHeight="1">
      <c r="A149" s="26"/>
      <c r="B149" s="26"/>
      <c r="C149" s="26"/>
      <c r="D149" s="26"/>
      <c r="E149" s="26"/>
      <c r="F149" s="26"/>
      <c r="G149" s="26"/>
      <c r="H149" s="26"/>
      <c r="I149" s="26"/>
    </row>
    <row r="150" spans="1:9" ht="12.75" customHeight="1">
      <c r="A150" s="26"/>
      <c r="B150" s="26"/>
      <c r="C150" s="26"/>
      <c r="D150" s="26"/>
      <c r="E150" s="26"/>
      <c r="F150" s="26"/>
      <c r="G150" s="26"/>
      <c r="H150" s="26"/>
      <c r="I150" s="26"/>
    </row>
    <row r="151" spans="1:9" ht="12.75" customHeight="1">
      <c r="A151" s="26"/>
      <c r="B151" s="26"/>
      <c r="C151" s="26"/>
      <c r="D151" s="26"/>
      <c r="E151" s="26"/>
      <c r="F151" s="26"/>
      <c r="G151" s="26"/>
      <c r="H151" s="26"/>
      <c r="I151" s="26"/>
    </row>
    <row r="152" spans="1:9" ht="12.75" customHeight="1">
      <c r="A152" s="26"/>
      <c r="B152" s="26"/>
      <c r="C152" s="26"/>
      <c r="D152" s="26"/>
      <c r="E152" s="26"/>
      <c r="F152" s="26"/>
      <c r="G152" s="26"/>
      <c r="H152" s="26"/>
      <c r="I152" s="26"/>
    </row>
    <row r="153" spans="1:9" ht="12.75" customHeight="1">
      <c r="A153" s="26"/>
      <c r="B153" s="26"/>
      <c r="C153" s="26"/>
      <c r="D153" s="26"/>
      <c r="E153" s="26"/>
      <c r="F153" s="26"/>
      <c r="G153" s="26"/>
      <c r="H153" s="26"/>
      <c r="I153" s="26"/>
    </row>
    <row r="154" spans="1:9" ht="12.75" customHeight="1">
      <c r="A154" s="26"/>
      <c r="B154" s="26"/>
      <c r="C154" s="26"/>
      <c r="D154" s="26"/>
      <c r="E154" s="26"/>
      <c r="F154" s="26"/>
      <c r="G154" s="26"/>
      <c r="H154" s="26"/>
      <c r="I154" s="26"/>
    </row>
    <row r="155" spans="1:9" ht="12.75" customHeight="1">
      <c r="A155" s="26"/>
      <c r="B155" s="26"/>
      <c r="C155" s="26"/>
      <c r="D155" s="26"/>
      <c r="E155" s="26"/>
      <c r="F155" s="26"/>
      <c r="G155" s="26"/>
      <c r="H155" s="26"/>
      <c r="I155" s="26"/>
    </row>
    <row r="156" spans="1:9" ht="12.75" customHeight="1">
      <c r="A156" s="26"/>
      <c r="B156" s="26"/>
      <c r="C156" s="26"/>
      <c r="D156" s="26"/>
      <c r="E156" s="26"/>
      <c r="F156" s="26"/>
      <c r="G156" s="26"/>
      <c r="H156" s="26"/>
      <c r="I156" s="26"/>
    </row>
    <row r="157" spans="1:9" ht="12.75" customHeight="1">
      <c r="A157" s="26"/>
      <c r="B157" s="26"/>
      <c r="C157" s="26"/>
      <c r="D157" s="26"/>
      <c r="E157" s="26"/>
      <c r="F157" s="26"/>
      <c r="G157" s="26"/>
      <c r="H157" s="26"/>
      <c r="I157" s="26"/>
    </row>
    <row r="158" spans="1:9" ht="12.75" customHeight="1">
      <c r="A158" s="26"/>
      <c r="B158" s="26"/>
      <c r="C158" s="26"/>
      <c r="D158" s="26"/>
      <c r="E158" s="26"/>
      <c r="F158" s="26"/>
      <c r="G158" s="26"/>
      <c r="H158" s="26"/>
      <c r="I158" s="26"/>
    </row>
    <row r="159" spans="1:9" ht="12.75" customHeight="1">
      <c r="A159" s="26"/>
      <c r="B159" s="26"/>
      <c r="C159" s="26"/>
      <c r="D159" s="26"/>
      <c r="E159" s="26"/>
      <c r="F159" s="26"/>
      <c r="G159" s="26"/>
      <c r="H159" s="26"/>
      <c r="I159" s="26"/>
    </row>
    <row r="160" spans="1:9" ht="12.75" customHeight="1">
      <c r="A160" s="26"/>
      <c r="B160" s="26"/>
      <c r="C160" s="26"/>
      <c r="D160" s="26"/>
      <c r="E160" s="26"/>
      <c r="F160" s="26"/>
      <c r="G160" s="26"/>
      <c r="H160" s="26"/>
      <c r="I160" s="26"/>
    </row>
    <row r="161" spans="1:9" ht="12.75" customHeight="1">
      <c r="A161" s="26"/>
      <c r="B161" s="26"/>
      <c r="C161" s="26"/>
      <c r="D161" s="26"/>
      <c r="E161" s="26"/>
      <c r="F161" s="26"/>
      <c r="G161" s="26"/>
      <c r="H161" s="26"/>
      <c r="I161" s="26"/>
    </row>
    <row r="162" spans="1:9" ht="12.75" customHeight="1">
      <c r="A162" s="26"/>
      <c r="B162" s="26"/>
      <c r="C162" s="26"/>
      <c r="D162" s="26"/>
      <c r="E162" s="26"/>
      <c r="F162" s="26"/>
      <c r="G162" s="26"/>
      <c r="H162" s="26"/>
      <c r="I162" s="26"/>
    </row>
    <row r="163" spans="1:9" ht="12.75" customHeight="1">
      <c r="A163" s="26"/>
      <c r="B163" s="26"/>
      <c r="C163" s="26"/>
      <c r="D163" s="26"/>
      <c r="E163" s="26"/>
      <c r="F163" s="26"/>
      <c r="G163" s="26"/>
      <c r="H163" s="26"/>
      <c r="I163" s="26"/>
    </row>
    <row r="164" spans="1:9" ht="12.75" customHeight="1">
      <c r="A164" s="26"/>
      <c r="B164" s="26"/>
      <c r="C164" s="26"/>
      <c r="D164" s="26"/>
      <c r="E164" s="26"/>
      <c r="F164" s="26"/>
      <c r="G164" s="26"/>
      <c r="H164" s="26"/>
      <c r="I164" s="26"/>
    </row>
    <row r="165" spans="1:9" ht="12.75" customHeight="1">
      <c r="A165" s="26"/>
      <c r="B165" s="26"/>
      <c r="C165" s="26"/>
      <c r="D165" s="26"/>
      <c r="E165" s="26"/>
      <c r="F165" s="26"/>
      <c r="G165" s="26"/>
      <c r="H165" s="26"/>
      <c r="I165" s="26"/>
    </row>
    <row r="166" spans="1:9" ht="12.75" customHeight="1">
      <c r="A166" s="26"/>
      <c r="B166" s="26"/>
      <c r="C166" s="26"/>
      <c r="D166" s="26"/>
      <c r="E166" s="26"/>
      <c r="F166" s="26"/>
      <c r="G166" s="26"/>
      <c r="H166" s="26"/>
      <c r="I166" s="26"/>
    </row>
    <row r="167" spans="1:9" ht="12.75" customHeight="1">
      <c r="A167" s="26"/>
      <c r="B167" s="26"/>
      <c r="C167" s="26"/>
      <c r="D167" s="26"/>
      <c r="E167" s="26"/>
      <c r="F167" s="26"/>
      <c r="G167" s="26"/>
      <c r="H167" s="26"/>
      <c r="I167" s="26"/>
    </row>
    <row r="168" spans="1:9" ht="12.75" customHeight="1">
      <c r="A168" s="26"/>
      <c r="B168" s="26"/>
      <c r="C168" s="26"/>
      <c r="D168" s="26"/>
      <c r="E168" s="26"/>
      <c r="F168" s="26"/>
      <c r="G168" s="26"/>
      <c r="H168" s="26"/>
      <c r="I168" s="26"/>
    </row>
    <row r="169" spans="1:9" ht="12.75" customHeight="1">
      <c r="A169" s="26"/>
      <c r="B169" s="26"/>
      <c r="C169" s="26"/>
      <c r="D169" s="26"/>
      <c r="E169" s="26"/>
      <c r="F169" s="26"/>
      <c r="G169" s="26"/>
      <c r="H169" s="26"/>
      <c r="I169" s="26"/>
    </row>
    <row r="170" spans="1:9" ht="12.75" customHeight="1">
      <c r="A170" s="26"/>
      <c r="B170" s="26"/>
      <c r="C170" s="26"/>
      <c r="D170" s="26"/>
      <c r="E170" s="26"/>
      <c r="F170" s="26"/>
      <c r="G170" s="26"/>
      <c r="H170" s="26"/>
      <c r="I170" s="26"/>
    </row>
    <row r="171" spans="1:9" ht="12.75" customHeight="1">
      <c r="A171" s="26"/>
      <c r="B171" s="26"/>
      <c r="C171" s="26"/>
      <c r="D171" s="26"/>
      <c r="E171" s="26"/>
      <c r="F171" s="26"/>
      <c r="G171" s="26"/>
      <c r="H171" s="26"/>
      <c r="I171" s="26"/>
    </row>
    <row r="172" spans="1:9" ht="12.75" customHeight="1">
      <c r="A172" s="26"/>
      <c r="B172" s="26"/>
      <c r="C172" s="26"/>
      <c r="D172" s="26"/>
      <c r="E172" s="26"/>
      <c r="F172" s="26"/>
      <c r="G172" s="26"/>
      <c r="H172" s="26"/>
      <c r="I172" s="26"/>
    </row>
    <row r="173" spans="1:9" ht="12.75" customHeight="1">
      <c r="A173" s="26"/>
      <c r="B173" s="26"/>
      <c r="C173" s="26"/>
      <c r="D173" s="26"/>
      <c r="E173" s="26"/>
      <c r="F173" s="26"/>
      <c r="G173" s="26"/>
      <c r="H173" s="26"/>
      <c r="I173" s="26"/>
    </row>
    <row r="174" spans="1:9" ht="12.75" customHeight="1">
      <c r="A174" s="26"/>
      <c r="B174" s="26"/>
      <c r="C174" s="26"/>
      <c r="D174" s="26"/>
      <c r="E174" s="26"/>
      <c r="F174" s="26"/>
      <c r="G174" s="26"/>
      <c r="H174" s="26"/>
      <c r="I174" s="26"/>
    </row>
    <row r="175" spans="1:9" ht="12.75" customHeight="1">
      <c r="A175" s="26"/>
      <c r="B175" s="26"/>
      <c r="C175" s="26"/>
      <c r="D175" s="26"/>
      <c r="E175" s="26"/>
      <c r="F175" s="26"/>
      <c r="G175" s="26"/>
      <c r="H175" s="26"/>
      <c r="I175" s="26"/>
    </row>
    <row r="176" spans="1:9" ht="12.75" customHeight="1">
      <c r="A176" s="26"/>
      <c r="B176" s="26"/>
      <c r="C176" s="26"/>
      <c r="D176" s="26"/>
      <c r="E176" s="26"/>
      <c r="F176" s="26"/>
      <c r="G176" s="26"/>
      <c r="H176" s="26"/>
      <c r="I176" s="26"/>
    </row>
    <row r="177" spans="1:9" ht="12.75" customHeight="1">
      <c r="A177" s="26"/>
      <c r="B177" s="26"/>
      <c r="C177" s="26"/>
      <c r="D177" s="26"/>
      <c r="E177" s="26"/>
      <c r="F177" s="26"/>
      <c r="G177" s="26"/>
      <c r="H177" s="26"/>
      <c r="I177" s="26"/>
    </row>
    <row r="178" spans="1:9" ht="12.75" customHeight="1">
      <c r="A178" s="26"/>
      <c r="B178" s="26"/>
      <c r="C178" s="26"/>
      <c r="D178" s="26"/>
      <c r="E178" s="26"/>
      <c r="F178" s="26"/>
      <c r="G178" s="26"/>
      <c r="H178" s="26"/>
      <c r="I178" s="26"/>
    </row>
    <row r="179" spans="1:9" ht="12.75" customHeight="1">
      <c r="A179" s="26"/>
      <c r="B179" s="26"/>
      <c r="C179" s="26"/>
      <c r="D179" s="26"/>
      <c r="E179" s="26"/>
      <c r="F179" s="26"/>
      <c r="G179" s="26"/>
      <c r="H179" s="26"/>
      <c r="I179" s="26"/>
    </row>
    <row r="180" spans="1:9" ht="12.75" customHeight="1">
      <c r="A180" s="26"/>
      <c r="B180" s="26"/>
      <c r="C180" s="26"/>
      <c r="D180" s="26"/>
      <c r="E180" s="26"/>
      <c r="F180" s="26"/>
      <c r="G180" s="26"/>
      <c r="H180" s="26"/>
      <c r="I180" s="26"/>
    </row>
    <row r="181" spans="1:9" ht="12.75" customHeight="1">
      <c r="A181" s="26"/>
      <c r="B181" s="26"/>
      <c r="C181" s="26"/>
      <c r="D181" s="26"/>
      <c r="E181" s="26"/>
      <c r="F181" s="26"/>
      <c r="G181" s="26"/>
      <c r="H181" s="26"/>
      <c r="I181" s="26"/>
    </row>
    <row r="182" spans="1:9" ht="12.75" customHeight="1">
      <c r="A182" s="26"/>
      <c r="B182" s="26"/>
      <c r="C182" s="26"/>
      <c r="D182" s="26"/>
      <c r="E182" s="26"/>
      <c r="F182" s="26"/>
      <c r="G182" s="26"/>
      <c r="H182" s="26"/>
      <c r="I182" s="26"/>
    </row>
    <row r="183" spans="1:9" ht="12.75" customHeight="1">
      <c r="A183" s="26"/>
      <c r="B183" s="26"/>
      <c r="C183" s="26"/>
      <c r="D183" s="26"/>
      <c r="E183" s="26"/>
      <c r="F183" s="26"/>
      <c r="G183" s="26"/>
      <c r="H183" s="26"/>
      <c r="I183" s="26"/>
    </row>
    <row r="184" spans="1:9" ht="12.75" customHeight="1">
      <c r="A184" s="26"/>
      <c r="B184" s="26"/>
      <c r="C184" s="26"/>
      <c r="D184" s="26"/>
      <c r="E184" s="26"/>
      <c r="F184" s="26"/>
      <c r="G184" s="26"/>
      <c r="H184" s="26"/>
      <c r="I184" s="26"/>
    </row>
    <row r="185" spans="1:9" ht="12.75" customHeight="1">
      <c r="A185" s="26"/>
      <c r="B185" s="26"/>
      <c r="C185" s="26"/>
      <c r="D185" s="26"/>
      <c r="E185" s="26"/>
      <c r="F185" s="26"/>
      <c r="G185" s="26"/>
      <c r="H185" s="26"/>
      <c r="I185" s="26"/>
    </row>
    <row r="186" spans="1:9" ht="12.75" customHeight="1">
      <c r="A186" s="26"/>
      <c r="B186" s="26"/>
      <c r="C186" s="26"/>
      <c r="D186" s="26"/>
      <c r="E186" s="26"/>
      <c r="F186" s="26"/>
      <c r="G186" s="26"/>
      <c r="H186" s="26"/>
      <c r="I186" s="26"/>
    </row>
    <row r="187" spans="1:9" ht="12.75" customHeight="1">
      <c r="A187" s="26"/>
      <c r="B187" s="26"/>
      <c r="C187" s="26"/>
      <c r="D187" s="26"/>
      <c r="E187" s="26"/>
      <c r="F187" s="26"/>
      <c r="G187" s="26"/>
      <c r="H187" s="26"/>
      <c r="I187" s="26"/>
    </row>
    <row r="188" spans="1:9" ht="12.75" customHeight="1">
      <c r="A188" s="26"/>
      <c r="B188" s="26"/>
      <c r="C188" s="26"/>
      <c r="D188" s="26"/>
      <c r="E188" s="26"/>
      <c r="F188" s="26"/>
      <c r="G188" s="26"/>
      <c r="H188" s="26"/>
      <c r="I188" s="26"/>
    </row>
    <row r="189" spans="1:9" ht="12.75" customHeight="1">
      <c r="A189" s="26"/>
      <c r="B189" s="26"/>
      <c r="C189" s="26"/>
      <c r="D189" s="26"/>
      <c r="E189" s="26"/>
      <c r="F189" s="26"/>
      <c r="G189" s="26"/>
      <c r="H189" s="26"/>
      <c r="I189" s="26"/>
    </row>
    <row r="190" spans="1:9" ht="12.75" customHeight="1">
      <c r="A190" s="26"/>
      <c r="B190" s="26"/>
      <c r="C190" s="26"/>
      <c r="D190" s="26"/>
      <c r="E190" s="26"/>
      <c r="F190" s="26"/>
      <c r="G190" s="26"/>
      <c r="H190" s="26"/>
      <c r="I190" s="26"/>
    </row>
    <row r="191" spans="1:9" ht="12.75" customHeight="1">
      <c r="A191" s="26"/>
      <c r="B191" s="26"/>
      <c r="C191" s="26"/>
      <c r="D191" s="26"/>
      <c r="E191" s="26"/>
      <c r="F191" s="26"/>
      <c r="G191" s="26"/>
      <c r="H191" s="26"/>
      <c r="I191" s="26"/>
    </row>
    <row r="192" spans="1:9" ht="12.75" customHeight="1">
      <c r="A192" s="26"/>
      <c r="B192" s="26"/>
      <c r="C192" s="26"/>
      <c r="D192" s="26"/>
      <c r="E192" s="26"/>
      <c r="F192" s="26"/>
      <c r="G192" s="26"/>
      <c r="H192" s="26"/>
      <c r="I192" s="26"/>
    </row>
    <row r="193" spans="1:9" ht="12.75" customHeight="1">
      <c r="A193" s="26"/>
      <c r="B193" s="26"/>
      <c r="C193" s="26"/>
      <c r="D193" s="26"/>
      <c r="E193" s="26"/>
      <c r="F193" s="26"/>
      <c r="G193" s="26"/>
      <c r="H193" s="26"/>
      <c r="I193" s="26"/>
    </row>
    <row r="194" spans="1:9" ht="12.75" customHeight="1">
      <c r="A194" s="26"/>
      <c r="B194" s="26"/>
      <c r="C194" s="26"/>
      <c r="D194" s="26"/>
      <c r="E194" s="26"/>
      <c r="F194" s="26"/>
      <c r="G194" s="26"/>
      <c r="H194" s="26"/>
      <c r="I194" s="26"/>
    </row>
    <row r="195" spans="1:9" ht="12.75" customHeight="1">
      <c r="A195" s="26"/>
      <c r="B195" s="26"/>
      <c r="C195" s="26"/>
      <c r="D195" s="26"/>
      <c r="E195" s="26"/>
      <c r="F195" s="26"/>
      <c r="G195" s="26"/>
      <c r="H195" s="26"/>
      <c r="I195" s="26"/>
    </row>
    <row r="196" spans="1:9" ht="12.75" customHeight="1">
      <c r="A196" s="26"/>
      <c r="B196" s="26"/>
      <c r="C196" s="26"/>
      <c r="D196" s="26"/>
      <c r="E196" s="26"/>
      <c r="F196" s="26"/>
      <c r="G196" s="26"/>
      <c r="H196" s="26"/>
      <c r="I196" s="26"/>
    </row>
    <row r="197" spans="1:9" ht="12.75" customHeight="1">
      <c r="A197" s="26"/>
      <c r="B197" s="26"/>
      <c r="C197" s="26"/>
      <c r="D197" s="26"/>
      <c r="E197" s="26"/>
      <c r="F197" s="26"/>
      <c r="G197" s="26"/>
      <c r="H197" s="26"/>
      <c r="I197" s="26"/>
    </row>
    <row r="198" spans="1:9" ht="12.75" customHeight="1">
      <c r="A198" s="26"/>
      <c r="B198" s="26"/>
      <c r="C198" s="26"/>
      <c r="D198" s="26"/>
      <c r="E198" s="26"/>
      <c r="F198" s="26"/>
      <c r="G198" s="26"/>
      <c r="H198" s="26"/>
      <c r="I198" s="26"/>
    </row>
    <row r="199" spans="1:9" ht="12.75" customHeight="1">
      <c r="A199" s="26"/>
      <c r="B199" s="26"/>
      <c r="C199" s="26"/>
      <c r="D199" s="26"/>
      <c r="E199" s="26"/>
      <c r="F199" s="26"/>
      <c r="G199" s="26"/>
      <c r="H199" s="26"/>
      <c r="I199" s="26"/>
    </row>
    <row r="200" spans="1:9" ht="12.75" customHeight="1">
      <c r="A200" s="26"/>
      <c r="B200" s="26"/>
      <c r="C200" s="26"/>
      <c r="D200" s="26"/>
      <c r="E200" s="26"/>
      <c r="F200" s="26"/>
      <c r="G200" s="26"/>
      <c r="H200" s="26"/>
      <c r="I200" s="26"/>
    </row>
    <row r="201" spans="1:9" ht="12.75" customHeight="1">
      <c r="A201" s="26"/>
      <c r="B201" s="26"/>
      <c r="C201" s="26"/>
      <c r="D201" s="26"/>
      <c r="E201" s="26"/>
      <c r="F201" s="26"/>
      <c r="G201" s="26"/>
      <c r="H201" s="26"/>
      <c r="I201" s="26"/>
    </row>
    <row r="202" spans="1:9" ht="12.75" customHeight="1">
      <c r="A202" s="26"/>
      <c r="B202" s="26"/>
      <c r="C202" s="26"/>
      <c r="D202" s="26"/>
      <c r="E202" s="26"/>
      <c r="F202" s="26"/>
      <c r="G202" s="26"/>
      <c r="H202" s="26"/>
      <c r="I202" s="26"/>
    </row>
    <row r="203" spans="1:9" ht="12.75" customHeight="1">
      <c r="A203" s="26"/>
      <c r="B203" s="26"/>
      <c r="C203" s="26"/>
      <c r="D203" s="26"/>
      <c r="E203" s="26"/>
      <c r="F203" s="26"/>
      <c r="G203" s="26"/>
      <c r="H203" s="26"/>
      <c r="I203" s="26"/>
    </row>
    <row r="204" spans="1:9" ht="12.75" customHeight="1">
      <c r="A204" s="26"/>
      <c r="B204" s="26"/>
      <c r="C204" s="26"/>
      <c r="D204" s="26"/>
      <c r="E204" s="26"/>
      <c r="F204" s="26"/>
      <c r="G204" s="26"/>
      <c r="H204" s="26"/>
      <c r="I204" s="26"/>
    </row>
    <row r="205" spans="1:9" ht="12.75" customHeight="1">
      <c r="A205" s="26"/>
      <c r="B205" s="26"/>
      <c r="C205" s="26"/>
      <c r="D205" s="26"/>
      <c r="E205" s="26"/>
      <c r="F205" s="26"/>
      <c r="G205" s="26"/>
      <c r="H205" s="26"/>
      <c r="I205" s="26"/>
    </row>
    <row r="206" spans="1:9" ht="12.75" customHeight="1">
      <c r="A206" s="26"/>
      <c r="B206" s="26"/>
      <c r="C206" s="26"/>
      <c r="D206" s="26"/>
      <c r="E206" s="26"/>
      <c r="F206" s="26"/>
      <c r="G206" s="26"/>
      <c r="H206" s="26"/>
      <c r="I206" s="26"/>
    </row>
    <row r="207" spans="1:9" ht="12.75" customHeight="1">
      <c r="A207" s="26"/>
      <c r="B207" s="26"/>
      <c r="C207" s="26"/>
      <c r="D207" s="26"/>
      <c r="E207" s="26"/>
      <c r="F207" s="26"/>
      <c r="G207" s="26"/>
      <c r="H207" s="26"/>
      <c r="I207" s="26"/>
    </row>
    <row r="208" spans="1:9" ht="12.75" customHeight="1">
      <c r="A208" s="26"/>
      <c r="B208" s="26"/>
      <c r="C208" s="26"/>
      <c r="D208" s="26"/>
      <c r="E208" s="26"/>
      <c r="F208" s="26"/>
      <c r="G208" s="26"/>
      <c r="H208" s="26"/>
      <c r="I208" s="26"/>
    </row>
    <row r="209" spans="1:9" ht="12.75" customHeight="1">
      <c r="A209" s="26"/>
      <c r="B209" s="26"/>
      <c r="C209" s="26"/>
      <c r="D209" s="26"/>
      <c r="E209" s="26"/>
      <c r="F209" s="26"/>
      <c r="G209" s="26"/>
      <c r="H209" s="26"/>
      <c r="I209" s="26"/>
    </row>
    <row r="210" spans="1:9" ht="12.75" customHeight="1">
      <c r="A210" s="26"/>
      <c r="B210" s="26"/>
      <c r="C210" s="26"/>
      <c r="D210" s="26"/>
      <c r="E210" s="26"/>
      <c r="F210" s="26"/>
      <c r="G210" s="26"/>
      <c r="H210" s="26"/>
      <c r="I210" s="26"/>
    </row>
    <row r="211" spans="1:9" ht="12.75" customHeight="1">
      <c r="A211" s="26"/>
      <c r="B211" s="26"/>
      <c r="C211" s="26"/>
      <c r="D211" s="26"/>
      <c r="E211" s="26"/>
      <c r="F211" s="26"/>
      <c r="G211" s="26"/>
      <c r="H211" s="26"/>
      <c r="I211" s="26"/>
    </row>
    <row r="212" spans="1:9" ht="12.75" customHeight="1">
      <c r="A212" s="26"/>
      <c r="B212" s="26"/>
      <c r="C212" s="26"/>
      <c r="D212" s="26"/>
      <c r="E212" s="26"/>
      <c r="F212" s="26"/>
      <c r="G212" s="26"/>
      <c r="H212" s="26"/>
      <c r="I212" s="26"/>
    </row>
    <row r="213" spans="1:9" ht="12.75" customHeight="1">
      <c r="A213" s="26"/>
      <c r="B213" s="26"/>
      <c r="C213" s="26"/>
      <c r="D213" s="26"/>
      <c r="E213" s="26"/>
      <c r="F213" s="26"/>
      <c r="G213" s="26"/>
      <c r="H213" s="26"/>
      <c r="I213" s="26"/>
    </row>
    <row r="214" spans="1:9" ht="12.75" customHeight="1">
      <c r="A214" s="26"/>
      <c r="B214" s="26"/>
      <c r="C214" s="26"/>
      <c r="D214" s="26"/>
      <c r="E214" s="26"/>
      <c r="F214" s="26"/>
      <c r="G214" s="26"/>
      <c r="H214" s="26"/>
      <c r="I214" s="26"/>
    </row>
    <row r="215" spans="1:9" ht="12.75" customHeight="1">
      <c r="A215" s="26"/>
      <c r="B215" s="26"/>
      <c r="C215" s="26"/>
      <c r="D215" s="26"/>
      <c r="E215" s="26"/>
      <c r="F215" s="26"/>
      <c r="G215" s="26"/>
      <c r="H215" s="26"/>
      <c r="I215" s="26"/>
    </row>
    <row r="216" spans="1:9" ht="12.75" customHeight="1">
      <c r="A216" s="26"/>
      <c r="B216" s="26"/>
      <c r="C216" s="26"/>
      <c r="D216" s="26"/>
      <c r="E216" s="26"/>
      <c r="F216" s="26"/>
      <c r="G216" s="26"/>
      <c r="H216" s="26"/>
      <c r="I216" s="26"/>
    </row>
    <row r="217" spans="1:9" ht="12.75" customHeight="1">
      <c r="A217" s="26"/>
      <c r="B217" s="26"/>
      <c r="C217" s="26"/>
      <c r="D217" s="26"/>
      <c r="E217" s="26"/>
      <c r="F217" s="26"/>
      <c r="G217" s="26"/>
      <c r="H217" s="26"/>
      <c r="I217" s="26"/>
    </row>
    <row r="218" spans="1:9" ht="12.75" customHeight="1">
      <c r="A218" s="26"/>
      <c r="B218" s="26"/>
      <c r="C218" s="26"/>
      <c r="D218" s="26"/>
      <c r="E218" s="26"/>
      <c r="F218" s="26"/>
      <c r="G218" s="26"/>
      <c r="H218" s="26"/>
      <c r="I218" s="26"/>
    </row>
    <row r="219" spans="1:9" ht="12.75" customHeight="1">
      <c r="A219" s="26"/>
      <c r="B219" s="26"/>
      <c r="C219" s="26"/>
      <c r="D219" s="26"/>
      <c r="E219" s="26"/>
      <c r="F219" s="26"/>
      <c r="G219" s="26"/>
      <c r="H219" s="26"/>
      <c r="I219" s="26"/>
    </row>
    <row r="220" spans="1:9" ht="12.75" customHeight="1">
      <c r="A220" s="26"/>
      <c r="B220" s="26"/>
      <c r="C220" s="26"/>
      <c r="D220" s="26"/>
      <c r="E220" s="26"/>
      <c r="F220" s="26"/>
      <c r="G220" s="26"/>
      <c r="H220" s="26"/>
      <c r="I220" s="26"/>
    </row>
    <row r="221" spans="1:9" ht="12.75" customHeight="1">
      <c r="A221" s="26"/>
      <c r="B221" s="26"/>
      <c r="C221" s="26"/>
      <c r="D221" s="26"/>
      <c r="E221" s="26"/>
      <c r="F221" s="26"/>
      <c r="G221" s="26"/>
      <c r="H221" s="26"/>
      <c r="I221" s="26"/>
    </row>
    <row r="222" spans="1:9" ht="12.75" customHeight="1">
      <c r="A222" s="26"/>
      <c r="B222" s="26"/>
      <c r="C222" s="26"/>
      <c r="D222" s="26"/>
      <c r="E222" s="26"/>
      <c r="F222" s="26"/>
      <c r="G222" s="26"/>
      <c r="H222" s="26"/>
      <c r="I222" s="26"/>
    </row>
    <row r="223" spans="1:9" ht="12.75" customHeight="1">
      <c r="A223" s="26"/>
      <c r="B223" s="26"/>
      <c r="C223" s="26"/>
      <c r="D223" s="26"/>
      <c r="E223" s="26"/>
      <c r="F223" s="26"/>
      <c r="G223" s="26"/>
      <c r="H223" s="26"/>
      <c r="I223" s="26"/>
    </row>
    <row r="224" spans="1:9" ht="12.75" customHeight="1">
      <c r="A224" s="26"/>
      <c r="B224" s="26"/>
      <c r="C224" s="26"/>
      <c r="D224" s="26"/>
      <c r="E224" s="26"/>
      <c r="F224" s="26"/>
      <c r="G224" s="26"/>
      <c r="H224" s="26"/>
      <c r="I224" s="26"/>
    </row>
    <row r="225" spans="1:9" ht="12.75" customHeight="1">
      <c r="A225" s="26"/>
      <c r="B225" s="26"/>
      <c r="C225" s="26"/>
      <c r="D225" s="26"/>
      <c r="E225" s="26"/>
      <c r="F225" s="26"/>
      <c r="G225" s="26"/>
      <c r="H225" s="26"/>
      <c r="I225" s="26"/>
    </row>
    <row r="226" spans="1:9" ht="12.75" customHeight="1">
      <c r="A226" s="26"/>
      <c r="B226" s="26"/>
      <c r="C226" s="26"/>
      <c r="D226" s="26"/>
      <c r="E226" s="26"/>
      <c r="F226" s="26"/>
      <c r="G226" s="26"/>
      <c r="H226" s="26"/>
      <c r="I226" s="26"/>
    </row>
    <row r="227" spans="1:9" ht="12.75" customHeight="1">
      <c r="A227" s="26"/>
      <c r="B227" s="26"/>
      <c r="C227" s="26"/>
      <c r="D227" s="26"/>
      <c r="E227" s="26"/>
      <c r="F227" s="26"/>
      <c r="G227" s="26"/>
      <c r="H227" s="26"/>
      <c r="I227" s="26"/>
    </row>
    <row r="228" spans="1:9" ht="12.75" customHeight="1">
      <c r="A228" s="26"/>
      <c r="B228" s="26"/>
      <c r="C228" s="26"/>
      <c r="D228" s="26"/>
      <c r="E228" s="26"/>
      <c r="F228" s="26"/>
      <c r="G228" s="26"/>
      <c r="H228" s="26"/>
      <c r="I228" s="26"/>
    </row>
    <row r="229" spans="1:9" ht="12.75" customHeight="1">
      <c r="A229" s="26"/>
      <c r="B229" s="26"/>
      <c r="C229" s="26"/>
      <c r="D229" s="26"/>
      <c r="E229" s="26"/>
      <c r="F229" s="26"/>
      <c r="G229" s="26"/>
      <c r="H229" s="26"/>
      <c r="I229" s="26"/>
    </row>
    <row r="230" spans="1:9" ht="12.75" customHeight="1">
      <c r="A230" s="26"/>
      <c r="B230" s="26"/>
      <c r="C230" s="26"/>
      <c r="D230" s="26"/>
      <c r="E230" s="26"/>
      <c r="F230" s="26"/>
      <c r="G230" s="26"/>
      <c r="H230" s="26"/>
      <c r="I230" s="26"/>
    </row>
    <row r="231" spans="1:9" ht="12.75" customHeight="1">
      <c r="A231" s="26"/>
      <c r="B231" s="26"/>
      <c r="C231" s="26"/>
      <c r="D231" s="26"/>
      <c r="E231" s="26"/>
      <c r="F231" s="26"/>
      <c r="G231" s="26"/>
      <c r="H231" s="26"/>
      <c r="I231" s="26"/>
    </row>
    <row r="232" spans="1:9" ht="12.75" customHeight="1">
      <c r="A232" s="26"/>
      <c r="B232" s="26"/>
      <c r="C232" s="26"/>
      <c r="D232" s="26"/>
      <c r="E232" s="26"/>
      <c r="F232" s="26"/>
      <c r="G232" s="26"/>
      <c r="H232" s="26"/>
      <c r="I232" s="26"/>
    </row>
    <row r="233" spans="1:9" ht="12.75" customHeight="1">
      <c r="A233" s="26"/>
      <c r="B233" s="26"/>
      <c r="C233" s="26"/>
      <c r="D233" s="26"/>
      <c r="E233" s="26"/>
      <c r="F233" s="26"/>
      <c r="G233" s="26"/>
      <c r="H233" s="26"/>
      <c r="I233" s="26"/>
    </row>
    <row r="234" spans="1:9" ht="12.75" customHeight="1">
      <c r="A234" s="26"/>
      <c r="B234" s="26"/>
      <c r="C234" s="26"/>
      <c r="D234" s="26"/>
      <c r="E234" s="26"/>
      <c r="F234" s="26"/>
      <c r="G234" s="26"/>
      <c r="H234" s="26"/>
      <c r="I234" s="26"/>
    </row>
    <row r="235" spans="1:9" ht="12.75" customHeight="1">
      <c r="A235" s="26"/>
      <c r="B235" s="26"/>
      <c r="C235" s="26"/>
      <c r="D235" s="26"/>
      <c r="E235" s="26"/>
      <c r="F235" s="26"/>
      <c r="G235" s="26"/>
      <c r="H235" s="26"/>
      <c r="I235" s="26"/>
    </row>
    <row r="236" spans="1:9" ht="12.75" customHeight="1">
      <c r="A236" s="26"/>
      <c r="B236" s="26"/>
      <c r="C236" s="26"/>
      <c r="D236" s="26"/>
      <c r="E236" s="26"/>
      <c r="F236" s="26"/>
      <c r="G236" s="26"/>
      <c r="H236" s="26"/>
      <c r="I236" s="26"/>
    </row>
    <row r="237" spans="1:9" ht="12.75" customHeight="1">
      <c r="A237" s="26"/>
      <c r="B237" s="26"/>
      <c r="C237" s="26"/>
      <c r="D237" s="26"/>
      <c r="E237" s="26"/>
      <c r="F237" s="26"/>
      <c r="G237" s="26"/>
      <c r="H237" s="26"/>
      <c r="I237" s="26"/>
    </row>
    <row r="238" spans="1:9" ht="12.75" customHeight="1">
      <c r="A238" s="26"/>
      <c r="B238" s="26"/>
      <c r="C238" s="26"/>
      <c r="D238" s="26"/>
      <c r="E238" s="26"/>
      <c r="F238" s="26"/>
      <c r="G238" s="26"/>
      <c r="H238" s="26"/>
      <c r="I238" s="26"/>
    </row>
    <row r="239" spans="1:9" ht="12.75" customHeight="1">
      <c r="A239" s="26"/>
      <c r="B239" s="26"/>
      <c r="C239" s="26"/>
      <c r="D239" s="26"/>
      <c r="E239" s="26"/>
      <c r="F239" s="26"/>
      <c r="G239" s="26"/>
      <c r="H239" s="26"/>
      <c r="I239" s="26"/>
    </row>
    <row r="240" spans="1:9" ht="12.75" customHeight="1">
      <c r="A240" s="26"/>
      <c r="B240" s="26"/>
      <c r="C240" s="26"/>
      <c r="D240" s="26"/>
      <c r="E240" s="26"/>
      <c r="F240" s="26"/>
      <c r="G240" s="26"/>
      <c r="H240" s="26"/>
      <c r="I240" s="26"/>
    </row>
    <row r="241" spans="1:9" ht="12.75" customHeight="1">
      <c r="A241" s="26"/>
      <c r="B241" s="26"/>
      <c r="C241" s="26"/>
      <c r="D241" s="26"/>
      <c r="E241" s="26"/>
      <c r="F241" s="26"/>
      <c r="G241" s="26"/>
      <c r="H241" s="26"/>
      <c r="I241" s="26"/>
    </row>
    <row r="242" spans="1:9" ht="12.75" customHeight="1">
      <c r="A242" s="26"/>
      <c r="B242" s="26"/>
      <c r="C242" s="26"/>
      <c r="D242" s="26"/>
      <c r="E242" s="26"/>
      <c r="F242" s="26"/>
      <c r="G242" s="26"/>
      <c r="H242" s="26"/>
      <c r="I242" s="26"/>
    </row>
    <row r="243" spans="1:9" ht="12.75" customHeight="1">
      <c r="A243" s="26"/>
      <c r="B243" s="26"/>
      <c r="C243" s="26"/>
      <c r="D243" s="26"/>
      <c r="E243" s="26"/>
      <c r="F243" s="26"/>
      <c r="G243" s="26"/>
      <c r="H243" s="26"/>
      <c r="I243" s="26"/>
    </row>
    <row r="244" spans="1:9" ht="12.75" customHeight="1">
      <c r="A244" s="26"/>
      <c r="B244" s="26"/>
      <c r="C244" s="26"/>
      <c r="D244" s="26"/>
      <c r="E244" s="26"/>
      <c r="F244" s="26"/>
      <c r="G244" s="26"/>
      <c r="H244" s="26"/>
      <c r="I244" s="26"/>
    </row>
    <row r="245" spans="1:9" ht="12.75" customHeight="1">
      <c r="A245" s="26"/>
      <c r="B245" s="26"/>
      <c r="C245" s="26"/>
      <c r="D245" s="26"/>
      <c r="E245" s="26"/>
      <c r="F245" s="26"/>
      <c r="G245" s="26"/>
      <c r="H245" s="26"/>
      <c r="I245" s="26"/>
    </row>
    <row r="246" spans="1:9" ht="12.75" customHeight="1">
      <c r="A246" s="26"/>
      <c r="B246" s="26"/>
      <c r="C246" s="26"/>
      <c r="D246" s="26"/>
      <c r="E246" s="26"/>
      <c r="F246" s="26"/>
      <c r="G246" s="26"/>
      <c r="H246" s="26"/>
      <c r="I246" s="26"/>
    </row>
    <row r="247" spans="1:9" ht="12.75" customHeight="1">
      <c r="A247" s="26"/>
      <c r="B247" s="26"/>
      <c r="C247" s="26"/>
      <c r="D247" s="26"/>
      <c r="E247" s="26"/>
      <c r="F247" s="26"/>
      <c r="G247" s="26"/>
      <c r="H247" s="26"/>
      <c r="I247" s="26"/>
    </row>
    <row r="248" spans="1:9" ht="12.75" customHeight="1">
      <c r="A248" s="26"/>
      <c r="B248" s="26"/>
      <c r="C248" s="26"/>
      <c r="D248" s="26"/>
      <c r="E248" s="26"/>
      <c r="F248" s="26"/>
      <c r="G248" s="26"/>
      <c r="H248" s="26"/>
      <c r="I248" s="26"/>
    </row>
    <row r="249" spans="1:9" ht="12.75" customHeight="1">
      <c r="A249" s="26"/>
      <c r="B249" s="26"/>
      <c r="C249" s="26"/>
      <c r="D249" s="26"/>
      <c r="E249" s="26"/>
      <c r="F249" s="26"/>
      <c r="G249" s="26"/>
      <c r="H249" s="26"/>
      <c r="I249" s="26"/>
    </row>
    <row r="250" spans="1:9" ht="12.75" customHeight="1">
      <c r="A250" s="26"/>
      <c r="B250" s="26"/>
      <c r="C250" s="26"/>
      <c r="D250" s="26"/>
      <c r="E250" s="26"/>
      <c r="F250" s="26"/>
      <c r="G250" s="26"/>
      <c r="H250" s="26"/>
      <c r="I250" s="26"/>
    </row>
    <row r="251" spans="1:9" ht="12.75" customHeight="1">
      <c r="A251" s="26"/>
      <c r="B251" s="26"/>
      <c r="C251" s="26"/>
      <c r="D251" s="26"/>
      <c r="E251" s="26"/>
      <c r="F251" s="26"/>
      <c r="G251" s="26"/>
      <c r="H251" s="26"/>
      <c r="I251" s="26"/>
    </row>
    <row r="252" spans="1:9" ht="12.75" customHeight="1">
      <c r="A252" s="26"/>
      <c r="B252" s="26"/>
      <c r="C252" s="26"/>
      <c r="D252" s="26"/>
      <c r="E252" s="26"/>
      <c r="F252" s="26"/>
      <c r="G252" s="26"/>
      <c r="H252" s="26"/>
      <c r="I252" s="26"/>
    </row>
    <row r="253" spans="1:9" ht="12.75" customHeight="1">
      <c r="A253" s="26"/>
      <c r="B253" s="26"/>
      <c r="C253" s="26"/>
      <c r="D253" s="26"/>
      <c r="E253" s="26"/>
      <c r="F253" s="26"/>
      <c r="G253" s="26"/>
      <c r="H253" s="26"/>
      <c r="I253" s="26"/>
    </row>
    <row r="254" spans="1:9" ht="12.75" customHeight="1">
      <c r="A254" s="26"/>
      <c r="B254" s="26"/>
      <c r="C254" s="26"/>
      <c r="D254" s="26"/>
      <c r="E254" s="26"/>
      <c r="F254" s="26"/>
      <c r="G254" s="26"/>
      <c r="H254" s="26"/>
      <c r="I254" s="26"/>
    </row>
    <row r="255" spans="1:9" ht="12.75" customHeight="1">
      <c r="A255" s="26"/>
      <c r="B255" s="26"/>
      <c r="C255" s="26"/>
      <c r="D255" s="26"/>
      <c r="E255" s="26"/>
      <c r="F255" s="26"/>
      <c r="G255" s="26"/>
      <c r="H255" s="26"/>
      <c r="I255" s="26"/>
    </row>
    <row r="256" spans="1:9" ht="12.75" customHeight="1">
      <c r="A256" s="26"/>
      <c r="B256" s="26"/>
      <c r="C256" s="26"/>
      <c r="D256" s="26"/>
      <c r="E256" s="26"/>
      <c r="F256" s="26"/>
      <c r="G256" s="26"/>
      <c r="H256" s="26"/>
      <c r="I256" s="26"/>
    </row>
    <row r="257" spans="1:9" ht="12.75" customHeight="1">
      <c r="A257" s="26"/>
      <c r="B257" s="26"/>
      <c r="C257" s="26"/>
      <c r="D257" s="26"/>
      <c r="E257" s="26"/>
      <c r="F257" s="26"/>
      <c r="G257" s="26"/>
      <c r="H257" s="26"/>
      <c r="I257" s="26"/>
    </row>
    <row r="258" spans="1:9" ht="12.75" customHeight="1">
      <c r="A258" s="26"/>
      <c r="B258" s="26"/>
      <c r="C258" s="26"/>
      <c r="D258" s="26"/>
      <c r="E258" s="26"/>
      <c r="F258" s="26"/>
      <c r="G258" s="26"/>
      <c r="H258" s="26"/>
      <c r="I258" s="26"/>
    </row>
    <row r="259" spans="1:9" ht="12.75" customHeight="1">
      <c r="A259" s="26"/>
      <c r="B259" s="26"/>
      <c r="C259" s="26"/>
      <c r="D259" s="26"/>
      <c r="E259" s="26"/>
      <c r="F259" s="26"/>
      <c r="G259" s="26"/>
      <c r="H259" s="26"/>
      <c r="I259" s="26"/>
    </row>
    <row r="260" spans="1:9" ht="12.75" customHeight="1">
      <c r="A260" s="26"/>
      <c r="B260" s="26"/>
      <c r="C260" s="26"/>
      <c r="D260" s="26"/>
      <c r="E260" s="26"/>
      <c r="F260" s="26"/>
      <c r="G260" s="26"/>
      <c r="H260" s="26"/>
      <c r="I260" s="26"/>
    </row>
    <row r="261" spans="1:9" ht="12.75" customHeight="1">
      <c r="A261" s="26"/>
      <c r="B261" s="26"/>
      <c r="C261" s="26"/>
      <c r="D261" s="26"/>
      <c r="E261" s="26"/>
      <c r="F261" s="26"/>
      <c r="G261" s="26"/>
      <c r="H261" s="26"/>
      <c r="I261" s="26"/>
    </row>
    <row r="262" spans="1:9" ht="12.75" customHeight="1">
      <c r="A262" s="26"/>
      <c r="B262" s="26"/>
      <c r="C262" s="26"/>
      <c r="D262" s="26"/>
      <c r="E262" s="26"/>
      <c r="F262" s="26"/>
      <c r="G262" s="26"/>
      <c r="H262" s="26"/>
      <c r="I262" s="26"/>
    </row>
    <row r="263" spans="1:9" ht="12.75" customHeight="1">
      <c r="A263" s="26"/>
      <c r="B263" s="26"/>
      <c r="C263" s="26"/>
      <c r="D263" s="26"/>
      <c r="E263" s="26"/>
      <c r="F263" s="26"/>
      <c r="G263" s="26"/>
      <c r="H263" s="26"/>
      <c r="I263" s="26"/>
    </row>
    <row r="264" spans="1:9" ht="12.75" customHeight="1">
      <c r="A264" s="26"/>
      <c r="B264" s="26"/>
      <c r="C264" s="26"/>
      <c r="D264" s="26"/>
      <c r="E264" s="26"/>
      <c r="F264" s="26"/>
      <c r="G264" s="26"/>
      <c r="H264" s="26"/>
      <c r="I264" s="26"/>
    </row>
    <row r="265" spans="1:9" ht="12.75" customHeight="1">
      <c r="A265" s="26"/>
      <c r="B265" s="26"/>
      <c r="C265" s="26"/>
      <c r="D265" s="26"/>
      <c r="E265" s="26"/>
      <c r="F265" s="26"/>
      <c r="G265" s="26"/>
      <c r="H265" s="26"/>
      <c r="I265" s="26"/>
    </row>
    <row r="266" spans="1:9" ht="12.75" customHeight="1">
      <c r="A266" s="26"/>
      <c r="B266" s="26"/>
      <c r="C266" s="26"/>
      <c r="D266" s="26"/>
      <c r="E266" s="26"/>
      <c r="F266" s="26"/>
      <c r="G266" s="26"/>
      <c r="H266" s="26"/>
      <c r="I266" s="26"/>
    </row>
    <row r="267" spans="1:9" ht="12.75" customHeight="1">
      <c r="A267" s="26"/>
      <c r="B267" s="26"/>
      <c r="C267" s="26"/>
      <c r="D267" s="26"/>
      <c r="E267" s="26"/>
      <c r="F267" s="26"/>
      <c r="G267" s="26"/>
      <c r="H267" s="26"/>
      <c r="I267" s="26"/>
    </row>
    <row r="268" spans="1:9" ht="12.75" customHeight="1">
      <c r="A268" s="26"/>
      <c r="B268" s="26"/>
      <c r="C268" s="26"/>
      <c r="D268" s="26"/>
      <c r="E268" s="26"/>
      <c r="F268" s="26"/>
      <c r="G268" s="26"/>
      <c r="H268" s="26"/>
      <c r="I268" s="26"/>
    </row>
    <row r="269" spans="1:9" ht="12.75" customHeight="1">
      <c r="A269" s="26"/>
      <c r="B269" s="26"/>
      <c r="C269" s="26"/>
      <c r="D269" s="26"/>
      <c r="E269" s="26"/>
      <c r="F269" s="26"/>
      <c r="G269" s="26"/>
      <c r="H269" s="26"/>
      <c r="I269" s="26"/>
    </row>
    <row r="270" spans="1:9" ht="12.75" customHeight="1">
      <c r="A270" s="26"/>
      <c r="B270" s="26"/>
      <c r="C270" s="26"/>
      <c r="D270" s="26"/>
      <c r="E270" s="26"/>
      <c r="F270" s="26"/>
      <c r="G270" s="26"/>
      <c r="H270" s="26"/>
      <c r="I270" s="26"/>
    </row>
    <row r="271" spans="1:9" ht="12.75" customHeight="1">
      <c r="A271" s="26"/>
      <c r="B271" s="26"/>
      <c r="C271" s="26"/>
      <c r="D271" s="26"/>
      <c r="E271" s="26"/>
      <c r="F271" s="26"/>
      <c r="G271" s="26"/>
      <c r="H271" s="26"/>
      <c r="I271" s="26"/>
    </row>
    <row r="272" spans="1:9" ht="12.75" customHeight="1">
      <c r="A272" s="26"/>
      <c r="B272" s="26"/>
      <c r="C272" s="26"/>
      <c r="D272" s="26"/>
      <c r="E272" s="26"/>
      <c r="F272" s="26"/>
      <c r="G272" s="26"/>
      <c r="H272" s="26"/>
      <c r="I272" s="26"/>
    </row>
    <row r="273" spans="1:9" ht="12.75" customHeight="1">
      <c r="A273" s="26"/>
      <c r="B273" s="26"/>
      <c r="C273" s="26"/>
      <c r="D273" s="26"/>
      <c r="E273" s="26"/>
      <c r="F273" s="26"/>
      <c r="G273" s="26"/>
      <c r="H273" s="26"/>
      <c r="I273" s="26"/>
    </row>
    <row r="274" spans="1:9" ht="12.75" customHeight="1">
      <c r="A274" s="26"/>
      <c r="B274" s="26"/>
      <c r="C274" s="26"/>
      <c r="D274" s="26"/>
      <c r="E274" s="26"/>
      <c r="F274" s="26"/>
      <c r="G274" s="26"/>
      <c r="H274" s="26"/>
      <c r="I274" s="26"/>
    </row>
    <row r="275" spans="1:9" ht="12.75" customHeight="1">
      <c r="A275" s="26"/>
      <c r="B275" s="26"/>
      <c r="C275" s="26"/>
      <c r="D275" s="26"/>
      <c r="E275" s="26"/>
      <c r="F275" s="26"/>
      <c r="G275" s="26"/>
      <c r="H275" s="26"/>
      <c r="I275" s="26"/>
    </row>
    <row r="276" spans="1:9" ht="12.75" customHeight="1">
      <c r="A276" s="26"/>
      <c r="B276" s="26"/>
      <c r="C276" s="26"/>
      <c r="D276" s="26"/>
      <c r="E276" s="26"/>
      <c r="F276" s="26"/>
      <c r="G276" s="26"/>
      <c r="H276" s="26"/>
      <c r="I276" s="26"/>
    </row>
    <row r="277" spans="1:9" ht="12.75" customHeight="1">
      <c r="A277" s="26"/>
      <c r="B277" s="26"/>
      <c r="C277" s="26"/>
      <c r="D277" s="26"/>
      <c r="E277" s="26"/>
      <c r="F277" s="26"/>
      <c r="G277" s="26"/>
      <c r="H277" s="26"/>
      <c r="I277" s="26"/>
    </row>
    <row r="278" spans="1:9" ht="12.75" customHeight="1">
      <c r="A278" s="26"/>
      <c r="B278" s="26"/>
      <c r="C278" s="26"/>
      <c r="D278" s="26"/>
      <c r="E278" s="26"/>
      <c r="F278" s="26"/>
      <c r="G278" s="26"/>
      <c r="H278" s="26"/>
      <c r="I278" s="26"/>
    </row>
    <row r="279" spans="1:9" ht="12.75" customHeight="1">
      <c r="A279" s="26"/>
      <c r="B279" s="26"/>
      <c r="C279" s="26"/>
      <c r="D279" s="26"/>
      <c r="E279" s="26"/>
      <c r="F279" s="26"/>
      <c r="G279" s="26"/>
      <c r="H279" s="26"/>
      <c r="I279" s="26"/>
    </row>
    <row r="280" spans="1:9" ht="12.75" customHeight="1">
      <c r="A280" s="26"/>
      <c r="B280" s="26"/>
      <c r="C280" s="26"/>
      <c r="D280" s="26"/>
      <c r="E280" s="26"/>
      <c r="F280" s="26"/>
      <c r="G280" s="26"/>
      <c r="H280" s="26"/>
      <c r="I280" s="26"/>
    </row>
    <row r="281" spans="1:9" ht="12.75" customHeight="1">
      <c r="A281" s="26"/>
      <c r="B281" s="26"/>
      <c r="C281" s="26"/>
      <c r="D281" s="26"/>
      <c r="E281" s="26"/>
      <c r="F281" s="26"/>
      <c r="G281" s="26"/>
      <c r="H281" s="26"/>
      <c r="I281" s="26"/>
    </row>
    <row r="282" spans="1:9" ht="12.75" customHeight="1">
      <c r="A282" s="26"/>
      <c r="B282" s="26"/>
      <c r="C282" s="26"/>
      <c r="D282" s="26"/>
      <c r="E282" s="26"/>
      <c r="F282" s="26"/>
      <c r="G282" s="26"/>
      <c r="H282" s="26"/>
      <c r="I282" s="26"/>
    </row>
    <row r="283" spans="1:9" ht="12.75" customHeight="1">
      <c r="A283" s="26"/>
      <c r="B283" s="26"/>
      <c r="C283" s="26"/>
      <c r="D283" s="26"/>
      <c r="E283" s="26"/>
      <c r="F283" s="26"/>
      <c r="G283" s="26"/>
      <c r="H283" s="26"/>
      <c r="I283" s="26"/>
    </row>
    <row r="284" spans="1:9" ht="12.75" customHeight="1">
      <c r="A284" s="26"/>
      <c r="B284" s="26"/>
      <c r="C284" s="26"/>
      <c r="D284" s="26"/>
      <c r="E284" s="26"/>
      <c r="F284" s="26"/>
      <c r="G284" s="26"/>
      <c r="H284" s="26"/>
      <c r="I284" s="26"/>
    </row>
    <row r="285" spans="1:9" ht="12.75" customHeight="1">
      <c r="A285" s="26"/>
      <c r="B285" s="26"/>
      <c r="C285" s="26"/>
      <c r="D285" s="26"/>
      <c r="E285" s="26"/>
      <c r="F285" s="26"/>
      <c r="G285" s="26"/>
      <c r="H285" s="26"/>
      <c r="I285" s="26"/>
    </row>
    <row r="286" spans="1:9" ht="12.75" customHeight="1">
      <c r="A286" s="26"/>
      <c r="B286" s="26"/>
      <c r="C286" s="26"/>
      <c r="D286" s="26"/>
      <c r="E286" s="26"/>
      <c r="F286" s="26"/>
      <c r="G286" s="26"/>
      <c r="H286" s="26"/>
      <c r="I286" s="26"/>
    </row>
    <row r="287" spans="1:9" ht="12.75" customHeight="1">
      <c r="A287" s="26"/>
      <c r="B287" s="26"/>
      <c r="C287" s="26"/>
      <c r="D287" s="26"/>
      <c r="E287" s="26"/>
      <c r="F287" s="26"/>
      <c r="G287" s="26"/>
      <c r="H287" s="26"/>
      <c r="I287" s="26"/>
    </row>
    <row r="288" spans="1:9" ht="12.75" customHeight="1">
      <c r="A288" s="26"/>
      <c r="B288" s="26"/>
      <c r="C288" s="26"/>
      <c r="D288" s="26"/>
      <c r="E288" s="26"/>
      <c r="F288" s="26"/>
      <c r="G288" s="26"/>
      <c r="H288" s="26"/>
      <c r="I288" s="26"/>
    </row>
    <row r="289" spans="1:9" ht="12.75" customHeight="1">
      <c r="A289" s="26"/>
      <c r="B289" s="26"/>
      <c r="C289" s="26"/>
      <c r="D289" s="26"/>
      <c r="E289" s="26"/>
      <c r="F289" s="26"/>
      <c r="G289" s="26"/>
      <c r="H289" s="26"/>
      <c r="I289" s="26"/>
    </row>
    <row r="290" spans="1:9" ht="12.75" customHeight="1">
      <c r="A290" s="26"/>
      <c r="B290" s="26"/>
      <c r="C290" s="26"/>
      <c r="D290" s="26"/>
      <c r="E290" s="26"/>
      <c r="F290" s="26"/>
      <c r="G290" s="26"/>
      <c r="H290" s="26"/>
      <c r="I290" s="26"/>
    </row>
    <row r="291" spans="1:9" ht="12.75" customHeight="1">
      <c r="A291" s="26"/>
      <c r="B291" s="26"/>
      <c r="C291" s="26"/>
      <c r="D291" s="26"/>
      <c r="E291" s="26"/>
      <c r="F291" s="26"/>
      <c r="G291" s="26"/>
      <c r="H291" s="26"/>
      <c r="I291" s="26"/>
    </row>
    <row r="292" spans="1:9" ht="12.75" customHeight="1">
      <c r="A292" s="26"/>
      <c r="B292" s="26"/>
      <c r="C292" s="26"/>
      <c r="D292" s="26"/>
      <c r="E292" s="26"/>
      <c r="F292" s="26"/>
      <c r="G292" s="26"/>
      <c r="H292" s="26"/>
      <c r="I292" s="26"/>
    </row>
    <row r="293" spans="1:9" ht="12.75" customHeight="1">
      <c r="A293" s="26"/>
      <c r="B293" s="26"/>
      <c r="C293" s="26"/>
      <c r="D293" s="26"/>
      <c r="E293" s="26"/>
      <c r="F293" s="26"/>
      <c r="G293" s="26"/>
      <c r="H293" s="26"/>
      <c r="I293" s="26"/>
    </row>
    <row r="294" spans="1:9" ht="12.75" customHeight="1">
      <c r="A294" s="26"/>
      <c r="B294" s="26"/>
      <c r="C294" s="26"/>
      <c r="D294" s="26"/>
      <c r="E294" s="26"/>
      <c r="F294" s="26"/>
      <c r="G294" s="26"/>
      <c r="H294" s="26"/>
      <c r="I294" s="26"/>
    </row>
    <row r="295" spans="1:9" ht="12.75" customHeight="1">
      <c r="A295" s="26"/>
      <c r="B295" s="26"/>
      <c r="C295" s="26"/>
      <c r="D295" s="26"/>
      <c r="E295" s="26"/>
      <c r="F295" s="26"/>
      <c r="G295" s="26"/>
      <c r="H295" s="26"/>
      <c r="I295" s="26"/>
    </row>
    <row r="296" spans="1:9" ht="12.75" customHeight="1">
      <c r="A296" s="26"/>
      <c r="B296" s="26"/>
      <c r="C296" s="26"/>
      <c r="D296" s="26"/>
      <c r="E296" s="26"/>
      <c r="F296" s="26"/>
      <c r="G296" s="26"/>
      <c r="H296" s="26"/>
      <c r="I296" s="26"/>
    </row>
    <row r="297" spans="1:9" ht="12.75" customHeight="1">
      <c r="A297" s="26"/>
      <c r="B297" s="26"/>
      <c r="C297" s="26"/>
      <c r="D297" s="26"/>
      <c r="E297" s="26"/>
      <c r="F297" s="26"/>
      <c r="G297" s="26"/>
      <c r="H297" s="26"/>
      <c r="I297" s="26"/>
    </row>
    <row r="298" spans="1:9" ht="12.75" customHeight="1">
      <c r="A298" s="26"/>
      <c r="B298" s="26"/>
      <c r="C298" s="26"/>
      <c r="D298" s="26"/>
      <c r="E298" s="26"/>
      <c r="F298" s="26"/>
      <c r="G298" s="26"/>
      <c r="H298" s="26"/>
      <c r="I298" s="26"/>
    </row>
    <row r="299" spans="1:9" ht="12.75" customHeight="1">
      <c r="A299" s="26"/>
      <c r="B299" s="26"/>
      <c r="C299" s="26"/>
      <c r="D299" s="26"/>
      <c r="E299" s="26"/>
      <c r="F299" s="26"/>
      <c r="G299" s="26"/>
      <c r="H299" s="26"/>
      <c r="I299" s="26"/>
    </row>
    <row r="300" spans="1:9" ht="12.75" customHeight="1">
      <c r="A300" s="26"/>
      <c r="B300" s="26"/>
      <c r="C300" s="26"/>
      <c r="D300" s="26"/>
      <c r="E300" s="26"/>
      <c r="F300" s="26"/>
      <c r="G300" s="26"/>
      <c r="H300" s="26"/>
      <c r="I300" s="26"/>
    </row>
    <row r="301" spans="1:9" ht="12.75" customHeight="1">
      <c r="A301" s="26"/>
      <c r="B301" s="26"/>
      <c r="C301" s="26"/>
      <c r="D301" s="26"/>
      <c r="E301" s="26"/>
      <c r="F301" s="26"/>
      <c r="G301" s="26"/>
      <c r="H301" s="26"/>
      <c r="I301" s="26"/>
    </row>
    <row r="302" spans="1:9" ht="12.75" customHeight="1">
      <c r="A302" s="26"/>
      <c r="B302" s="26"/>
      <c r="C302" s="26"/>
      <c r="D302" s="26"/>
      <c r="E302" s="26"/>
      <c r="F302" s="26"/>
      <c r="G302" s="26"/>
      <c r="H302" s="26"/>
      <c r="I302" s="26"/>
    </row>
    <row r="303" spans="1:9" ht="12.75" customHeight="1">
      <c r="A303" s="26"/>
      <c r="B303" s="26"/>
      <c r="C303" s="26"/>
      <c r="D303" s="26"/>
      <c r="E303" s="26"/>
      <c r="F303" s="26"/>
      <c r="G303" s="26"/>
      <c r="H303" s="26"/>
      <c r="I303" s="26"/>
    </row>
    <row r="304" spans="1:9" ht="12.75" customHeight="1">
      <c r="A304" s="26"/>
      <c r="B304" s="26"/>
      <c r="C304" s="26"/>
      <c r="D304" s="26"/>
      <c r="E304" s="26"/>
      <c r="F304" s="26"/>
      <c r="G304" s="26"/>
      <c r="H304" s="26"/>
      <c r="I304" s="26"/>
    </row>
    <row r="305" spans="1:9" ht="12.75" customHeight="1">
      <c r="A305" s="26"/>
      <c r="B305" s="26"/>
      <c r="C305" s="26"/>
      <c r="D305" s="26"/>
      <c r="E305" s="26"/>
      <c r="F305" s="26"/>
      <c r="G305" s="26"/>
      <c r="H305" s="26"/>
      <c r="I305" s="26"/>
    </row>
    <row r="306" spans="1:9" ht="12.75" customHeight="1">
      <c r="A306" s="26"/>
      <c r="B306" s="26"/>
      <c r="C306" s="26"/>
      <c r="D306" s="26"/>
      <c r="E306" s="26"/>
      <c r="F306" s="26"/>
      <c r="G306" s="26"/>
      <c r="H306" s="26"/>
      <c r="I306" s="26"/>
    </row>
    <row r="307" spans="1:9" ht="12.75" customHeight="1">
      <c r="A307" s="26"/>
      <c r="B307" s="26"/>
      <c r="C307" s="26"/>
      <c r="D307" s="26"/>
      <c r="E307" s="26"/>
      <c r="F307" s="26"/>
      <c r="G307" s="26"/>
      <c r="H307" s="26"/>
      <c r="I307" s="26"/>
    </row>
    <row r="308" spans="1:9" ht="12.75" customHeight="1">
      <c r="A308" s="26"/>
      <c r="B308" s="26"/>
      <c r="C308" s="26"/>
      <c r="D308" s="26"/>
      <c r="E308" s="26"/>
      <c r="F308" s="26"/>
      <c r="G308" s="26"/>
      <c r="H308" s="26"/>
      <c r="I308" s="26"/>
    </row>
    <row r="309" spans="1:9" ht="12.75" customHeight="1">
      <c r="A309" s="26"/>
      <c r="B309" s="26"/>
      <c r="C309" s="26"/>
      <c r="D309" s="26"/>
      <c r="E309" s="26"/>
      <c r="F309" s="26"/>
      <c r="G309" s="26"/>
      <c r="H309" s="26"/>
      <c r="I309" s="26"/>
    </row>
    <row r="310" spans="1:9" ht="12.75" customHeight="1">
      <c r="A310" s="26"/>
      <c r="B310" s="26"/>
      <c r="C310" s="26"/>
      <c r="D310" s="26"/>
      <c r="E310" s="26"/>
      <c r="F310" s="26"/>
      <c r="G310" s="26"/>
      <c r="H310" s="26"/>
      <c r="I310" s="26"/>
    </row>
    <row r="311" spans="1:9" ht="12.75" customHeight="1">
      <c r="A311" s="26"/>
      <c r="B311" s="26"/>
      <c r="C311" s="26"/>
      <c r="D311" s="26"/>
      <c r="E311" s="26"/>
      <c r="F311" s="26"/>
      <c r="G311" s="26"/>
      <c r="H311" s="26"/>
      <c r="I311" s="26"/>
    </row>
    <row r="312" spans="1:9" ht="12.75" customHeight="1">
      <c r="A312" s="26"/>
      <c r="B312" s="26"/>
      <c r="C312" s="26"/>
      <c r="D312" s="26"/>
      <c r="E312" s="26"/>
      <c r="F312" s="26"/>
      <c r="G312" s="26"/>
      <c r="H312" s="26"/>
      <c r="I312" s="26"/>
    </row>
    <row r="313" spans="1:9" ht="12.75" customHeight="1">
      <c r="A313" s="26"/>
      <c r="B313" s="26"/>
      <c r="C313" s="26"/>
      <c r="D313" s="26"/>
      <c r="E313" s="26"/>
      <c r="F313" s="26"/>
      <c r="G313" s="26"/>
      <c r="H313" s="26"/>
      <c r="I313" s="26"/>
    </row>
    <row r="314" spans="1:9" ht="12.75" customHeight="1">
      <c r="A314" s="26"/>
      <c r="B314" s="26"/>
      <c r="C314" s="26"/>
      <c r="D314" s="26"/>
      <c r="E314" s="26"/>
      <c r="F314" s="26"/>
      <c r="G314" s="26"/>
      <c r="H314" s="26"/>
      <c r="I314" s="26"/>
    </row>
    <row r="315" spans="1:9" ht="12.75" customHeight="1">
      <c r="A315" s="26"/>
      <c r="B315" s="26"/>
      <c r="C315" s="26"/>
      <c r="D315" s="26"/>
      <c r="E315" s="26"/>
      <c r="F315" s="26"/>
      <c r="G315" s="26"/>
      <c r="H315" s="26"/>
      <c r="I315" s="26"/>
    </row>
    <row r="316" spans="1:9" ht="12.75" customHeight="1">
      <c r="A316" s="26"/>
      <c r="B316" s="26"/>
      <c r="C316" s="26"/>
      <c r="D316" s="26"/>
      <c r="E316" s="26"/>
      <c r="F316" s="26"/>
      <c r="G316" s="26"/>
      <c r="H316" s="26"/>
      <c r="I316" s="26"/>
    </row>
    <row r="317" spans="1:9" ht="12.75" customHeight="1">
      <c r="A317" s="26"/>
      <c r="B317" s="26"/>
      <c r="C317" s="26"/>
      <c r="D317" s="26"/>
      <c r="E317" s="26"/>
      <c r="F317" s="26"/>
      <c r="G317" s="26"/>
      <c r="H317" s="26"/>
      <c r="I317" s="26"/>
    </row>
    <row r="318" spans="1:9" ht="12.75" customHeight="1">
      <c r="A318" s="26"/>
      <c r="B318" s="26"/>
      <c r="C318" s="26"/>
      <c r="D318" s="26"/>
      <c r="E318" s="26"/>
      <c r="F318" s="26"/>
      <c r="G318" s="26"/>
      <c r="H318" s="26"/>
      <c r="I318" s="26"/>
    </row>
    <row r="319" spans="1:9" ht="12.75" customHeight="1">
      <c r="A319" s="26"/>
      <c r="B319" s="26"/>
      <c r="C319" s="26"/>
      <c r="D319" s="26"/>
      <c r="E319" s="26"/>
      <c r="F319" s="26"/>
      <c r="G319" s="26"/>
      <c r="H319" s="26"/>
      <c r="I319" s="26"/>
    </row>
    <row r="320" spans="1:9" ht="12.75" customHeight="1">
      <c r="A320" s="26"/>
      <c r="B320" s="26"/>
      <c r="C320" s="26"/>
      <c r="D320" s="26"/>
      <c r="E320" s="26"/>
      <c r="F320" s="26"/>
      <c r="G320" s="26"/>
      <c r="H320" s="26"/>
      <c r="I320" s="26"/>
    </row>
    <row r="321" spans="1:9" ht="12.75" customHeight="1">
      <c r="A321" s="26"/>
      <c r="B321" s="26"/>
      <c r="C321" s="26"/>
      <c r="D321" s="26"/>
      <c r="E321" s="26"/>
      <c r="F321" s="26"/>
      <c r="G321" s="26"/>
      <c r="H321" s="26"/>
      <c r="I321" s="26"/>
    </row>
    <row r="322" spans="1:9" ht="12.75" customHeight="1">
      <c r="A322" s="26"/>
      <c r="B322" s="26"/>
      <c r="C322" s="26"/>
      <c r="D322" s="26"/>
      <c r="E322" s="26"/>
      <c r="F322" s="26"/>
      <c r="G322" s="26"/>
      <c r="H322" s="26"/>
      <c r="I322" s="26"/>
    </row>
    <row r="323" spans="1:9" ht="12.75" customHeight="1">
      <c r="A323" s="26"/>
      <c r="B323" s="26"/>
      <c r="C323" s="26"/>
      <c r="D323" s="26"/>
      <c r="E323" s="26"/>
      <c r="F323" s="26"/>
      <c r="G323" s="26"/>
      <c r="H323" s="26"/>
      <c r="I323" s="26"/>
    </row>
    <row r="324" spans="1:9" ht="12.75" customHeight="1">
      <c r="A324" s="26"/>
      <c r="B324" s="26"/>
      <c r="C324" s="26"/>
      <c r="D324" s="26"/>
      <c r="E324" s="26"/>
      <c r="F324" s="26"/>
      <c r="G324" s="26"/>
      <c r="H324" s="26"/>
      <c r="I324" s="26"/>
    </row>
    <row r="325" spans="1:9" ht="12.75" customHeight="1">
      <c r="A325" s="26"/>
      <c r="B325" s="26"/>
      <c r="C325" s="26"/>
      <c r="D325" s="26"/>
      <c r="E325" s="26"/>
      <c r="F325" s="26"/>
      <c r="G325" s="26"/>
      <c r="H325" s="26"/>
      <c r="I325" s="26"/>
    </row>
    <row r="326" spans="1:9" ht="12.75" customHeight="1">
      <c r="A326" s="26"/>
      <c r="B326" s="26"/>
      <c r="C326" s="26"/>
      <c r="D326" s="26"/>
      <c r="E326" s="26"/>
      <c r="F326" s="26"/>
      <c r="G326" s="26"/>
      <c r="H326" s="26"/>
      <c r="I326" s="26"/>
    </row>
    <row r="327" spans="1:9" ht="12.75" customHeight="1">
      <c r="A327" s="26"/>
      <c r="B327" s="26"/>
      <c r="C327" s="26"/>
      <c r="D327" s="26"/>
      <c r="E327" s="26"/>
      <c r="F327" s="26"/>
      <c r="G327" s="26"/>
      <c r="H327" s="26"/>
      <c r="I327" s="26"/>
    </row>
    <row r="328" spans="1:9" ht="12.75" customHeight="1">
      <c r="A328" s="26"/>
      <c r="B328" s="26"/>
      <c r="C328" s="26"/>
      <c r="D328" s="26"/>
      <c r="E328" s="26"/>
      <c r="F328" s="26"/>
      <c r="G328" s="26"/>
      <c r="H328" s="26"/>
      <c r="I328" s="26"/>
    </row>
    <row r="329" spans="1:9" ht="12.75" customHeight="1">
      <c r="A329" s="26"/>
      <c r="B329" s="26"/>
      <c r="C329" s="26"/>
      <c r="D329" s="26"/>
      <c r="E329" s="26"/>
      <c r="F329" s="26"/>
      <c r="G329" s="26"/>
      <c r="H329" s="26"/>
      <c r="I329" s="26"/>
    </row>
    <row r="330" spans="1:9" ht="12.75" customHeight="1">
      <c r="A330" s="26"/>
      <c r="B330" s="26"/>
      <c r="C330" s="26"/>
      <c r="D330" s="26"/>
      <c r="E330" s="26"/>
      <c r="F330" s="26"/>
      <c r="G330" s="26"/>
      <c r="H330" s="26"/>
      <c r="I330" s="26"/>
    </row>
    <row r="331" spans="1:9" ht="12.75" customHeight="1">
      <c r="A331" s="26"/>
      <c r="B331" s="26"/>
      <c r="C331" s="26"/>
      <c r="D331" s="26"/>
      <c r="E331" s="26"/>
      <c r="F331" s="26"/>
      <c r="G331" s="26"/>
      <c r="H331" s="26"/>
      <c r="I331" s="26"/>
    </row>
    <row r="332" spans="1:9" ht="12.75" customHeight="1">
      <c r="A332" s="26"/>
      <c r="B332" s="26"/>
      <c r="C332" s="26"/>
      <c r="D332" s="26"/>
      <c r="E332" s="26"/>
      <c r="F332" s="26"/>
      <c r="G332" s="26"/>
      <c r="H332" s="26"/>
      <c r="I332" s="26"/>
    </row>
    <row r="333" spans="1:9" ht="12.75" customHeight="1">
      <c r="A333" s="26"/>
      <c r="B333" s="26"/>
      <c r="C333" s="26"/>
      <c r="D333" s="26"/>
      <c r="E333" s="26"/>
      <c r="F333" s="26"/>
      <c r="G333" s="26"/>
      <c r="H333" s="26"/>
      <c r="I333" s="26"/>
    </row>
    <row r="334" spans="1:9" ht="12.75" customHeight="1">
      <c r="A334" s="26"/>
      <c r="B334" s="26"/>
      <c r="C334" s="26"/>
      <c r="D334" s="26"/>
      <c r="E334" s="26"/>
      <c r="F334" s="26"/>
      <c r="G334" s="26"/>
      <c r="H334" s="26"/>
      <c r="I334" s="26"/>
    </row>
    <row r="335" spans="1:9" ht="12.75" customHeight="1">
      <c r="A335" s="26"/>
      <c r="B335" s="26"/>
      <c r="C335" s="26"/>
      <c r="D335" s="26"/>
      <c r="E335" s="26"/>
      <c r="F335" s="26"/>
      <c r="G335" s="26"/>
      <c r="H335" s="26"/>
      <c r="I335" s="26"/>
    </row>
    <row r="336" spans="1:9" ht="12.75" customHeight="1">
      <c r="A336" s="26"/>
      <c r="B336" s="26"/>
      <c r="C336" s="26"/>
      <c r="D336" s="26"/>
      <c r="E336" s="26"/>
      <c r="F336" s="26"/>
      <c r="G336" s="26"/>
      <c r="H336" s="26"/>
      <c r="I336" s="26"/>
    </row>
    <row r="337" spans="1:9" ht="12.75" customHeight="1">
      <c r="A337" s="26"/>
      <c r="B337" s="26"/>
      <c r="C337" s="26"/>
      <c r="D337" s="26"/>
      <c r="E337" s="26"/>
      <c r="F337" s="26"/>
      <c r="G337" s="26"/>
      <c r="H337" s="26"/>
      <c r="I337" s="26"/>
    </row>
    <row r="338" spans="1:9" ht="12.75" customHeight="1">
      <c r="A338" s="26"/>
      <c r="B338" s="26"/>
      <c r="C338" s="26"/>
      <c r="D338" s="26"/>
      <c r="E338" s="26"/>
      <c r="F338" s="26"/>
      <c r="G338" s="26"/>
      <c r="H338" s="26"/>
      <c r="I338" s="26"/>
    </row>
    <row r="339" spans="1:9" ht="12.75" customHeight="1">
      <c r="A339" s="26"/>
      <c r="B339" s="26"/>
      <c r="C339" s="26"/>
      <c r="D339" s="26"/>
      <c r="E339" s="26"/>
      <c r="F339" s="26"/>
      <c r="G339" s="26"/>
      <c r="H339" s="26"/>
      <c r="I339" s="26"/>
    </row>
    <row r="340" spans="1:9" ht="12.75" customHeight="1">
      <c r="A340" s="26"/>
      <c r="B340" s="26"/>
      <c r="C340" s="26"/>
      <c r="D340" s="26"/>
      <c r="E340" s="26"/>
      <c r="F340" s="26"/>
      <c r="G340" s="26"/>
      <c r="H340" s="26"/>
      <c r="I340" s="26"/>
    </row>
    <row r="341" spans="1:9" ht="12.75" customHeight="1">
      <c r="A341" s="26"/>
      <c r="B341" s="26"/>
      <c r="C341" s="26"/>
      <c r="D341" s="26"/>
      <c r="E341" s="26"/>
      <c r="F341" s="26"/>
      <c r="G341" s="26"/>
      <c r="H341" s="26"/>
      <c r="I341" s="26"/>
    </row>
    <row r="342" spans="1:9" ht="12.75" customHeight="1">
      <c r="A342" s="26"/>
      <c r="B342" s="26"/>
      <c r="C342" s="26"/>
      <c r="D342" s="26"/>
      <c r="E342" s="26"/>
      <c r="F342" s="26"/>
      <c r="G342" s="26"/>
      <c r="H342" s="26"/>
      <c r="I342" s="26"/>
    </row>
    <row r="343" spans="1:9" ht="12.75" customHeight="1">
      <c r="A343" s="26"/>
      <c r="B343" s="26"/>
      <c r="C343" s="26"/>
      <c r="D343" s="26"/>
      <c r="E343" s="26"/>
      <c r="F343" s="26"/>
      <c r="G343" s="26"/>
      <c r="H343" s="26"/>
      <c r="I343" s="26"/>
    </row>
    <row r="344" spans="1:9" ht="12.75" customHeight="1">
      <c r="A344" s="26"/>
      <c r="B344" s="26"/>
      <c r="C344" s="26"/>
      <c r="D344" s="26"/>
      <c r="E344" s="26"/>
      <c r="F344" s="26"/>
      <c r="G344" s="26"/>
      <c r="H344" s="26"/>
      <c r="I344" s="26"/>
    </row>
    <row r="345" spans="1:9" ht="12.75" customHeight="1">
      <c r="A345" s="26"/>
      <c r="B345" s="26"/>
      <c r="C345" s="26"/>
      <c r="D345" s="26"/>
      <c r="E345" s="26"/>
      <c r="F345" s="26"/>
      <c r="G345" s="26"/>
      <c r="H345" s="26"/>
      <c r="I345" s="26"/>
    </row>
    <row r="346" spans="1:9" ht="12.75" customHeight="1">
      <c r="A346" s="26"/>
      <c r="B346" s="26"/>
      <c r="C346" s="26"/>
      <c r="D346" s="26"/>
      <c r="E346" s="26"/>
      <c r="F346" s="26"/>
      <c r="G346" s="26"/>
      <c r="H346" s="26"/>
      <c r="I346" s="26"/>
    </row>
    <row r="347" spans="1:9" ht="12.75" customHeight="1">
      <c r="A347" s="26"/>
      <c r="B347" s="26"/>
      <c r="C347" s="26"/>
      <c r="D347" s="26"/>
      <c r="E347" s="26"/>
      <c r="F347" s="26"/>
      <c r="G347" s="26"/>
      <c r="H347" s="26"/>
      <c r="I347" s="26"/>
    </row>
    <row r="348" spans="1:9" ht="12.75" customHeight="1">
      <c r="A348" s="26"/>
      <c r="B348" s="26"/>
      <c r="C348" s="26"/>
      <c r="D348" s="26"/>
      <c r="E348" s="26"/>
      <c r="F348" s="26"/>
      <c r="G348" s="26"/>
      <c r="H348" s="26"/>
      <c r="I348" s="26"/>
    </row>
    <row r="349" spans="1:9" ht="12.75" customHeight="1">
      <c r="A349" s="26"/>
      <c r="B349" s="26"/>
      <c r="C349" s="26"/>
      <c r="D349" s="26"/>
      <c r="E349" s="26"/>
      <c r="F349" s="26"/>
      <c r="G349" s="26"/>
      <c r="H349" s="26"/>
      <c r="I349" s="26"/>
    </row>
    <row r="350" spans="1:9" ht="12.75" customHeight="1">
      <c r="A350" s="26"/>
      <c r="B350" s="26"/>
      <c r="C350" s="26"/>
      <c r="D350" s="26"/>
      <c r="E350" s="26"/>
      <c r="F350" s="26"/>
      <c r="G350" s="26"/>
      <c r="H350" s="26"/>
      <c r="I350" s="26"/>
    </row>
    <row r="351" spans="1:9" ht="12.75" customHeight="1">
      <c r="A351" s="26"/>
      <c r="B351" s="26"/>
      <c r="C351" s="26"/>
      <c r="D351" s="26"/>
      <c r="E351" s="26"/>
      <c r="F351" s="26"/>
      <c r="G351" s="26"/>
      <c r="H351" s="26"/>
      <c r="I351" s="26"/>
    </row>
    <row r="352" spans="1:9" ht="12.75" customHeight="1">
      <c r="A352" s="26"/>
      <c r="B352" s="26"/>
      <c r="C352" s="26"/>
      <c r="D352" s="26"/>
      <c r="E352" s="26"/>
      <c r="F352" s="26"/>
      <c r="G352" s="26"/>
      <c r="H352" s="26"/>
      <c r="I352" s="26"/>
    </row>
    <row r="353" spans="1:9" ht="12.75" customHeight="1">
      <c r="A353" s="26"/>
      <c r="B353" s="26"/>
      <c r="C353" s="26"/>
      <c r="D353" s="26"/>
      <c r="E353" s="26"/>
      <c r="F353" s="26"/>
      <c r="G353" s="26"/>
      <c r="H353" s="26"/>
      <c r="I353" s="26"/>
    </row>
    <row r="354" spans="1:9" ht="12.75" customHeight="1">
      <c r="A354" s="26"/>
      <c r="B354" s="26"/>
      <c r="C354" s="26"/>
      <c r="D354" s="26"/>
      <c r="E354" s="26"/>
      <c r="F354" s="26"/>
      <c r="G354" s="26"/>
      <c r="H354" s="26"/>
      <c r="I354" s="26"/>
    </row>
    <row r="355" spans="1:9" ht="12.75" customHeight="1">
      <c r="A355" s="26"/>
      <c r="B355" s="26"/>
      <c r="C355" s="26"/>
      <c r="D355" s="26"/>
      <c r="E355" s="26"/>
      <c r="F355" s="26"/>
      <c r="G355" s="26"/>
      <c r="H355" s="26"/>
      <c r="I355" s="26"/>
    </row>
    <row r="356" spans="1:9" ht="12.75" customHeight="1">
      <c r="A356" s="26"/>
      <c r="B356" s="26"/>
      <c r="C356" s="26"/>
      <c r="D356" s="26"/>
      <c r="E356" s="26"/>
      <c r="F356" s="26"/>
      <c r="G356" s="26"/>
      <c r="H356" s="26"/>
      <c r="I356" s="26"/>
    </row>
    <row r="357" spans="1:9" ht="12.75" customHeight="1">
      <c r="A357" s="26"/>
      <c r="B357" s="26"/>
      <c r="C357" s="26"/>
      <c r="D357" s="26"/>
      <c r="E357" s="26"/>
      <c r="F357" s="26"/>
      <c r="G357" s="26"/>
      <c r="H357" s="26"/>
      <c r="I357" s="26"/>
    </row>
    <row r="358" spans="1:9" ht="12.75" customHeight="1">
      <c r="A358" s="26"/>
      <c r="B358" s="26"/>
      <c r="C358" s="26"/>
      <c r="D358" s="26"/>
      <c r="E358" s="26"/>
      <c r="F358" s="26"/>
      <c r="G358" s="26"/>
      <c r="H358" s="26"/>
      <c r="I358" s="26"/>
    </row>
    <row r="359" spans="1:9" ht="12.75" customHeight="1">
      <c r="A359" s="26"/>
      <c r="B359" s="26"/>
      <c r="C359" s="26"/>
      <c r="D359" s="26"/>
      <c r="E359" s="26"/>
      <c r="F359" s="26"/>
      <c r="G359" s="26"/>
      <c r="H359" s="26"/>
      <c r="I359" s="26"/>
    </row>
    <row r="360" spans="1:9" ht="12.75" customHeight="1">
      <c r="A360" s="26"/>
      <c r="B360" s="26"/>
      <c r="C360" s="26"/>
      <c r="D360" s="26"/>
      <c r="E360" s="26"/>
      <c r="F360" s="26"/>
      <c r="G360" s="26"/>
      <c r="H360" s="26"/>
      <c r="I360" s="26"/>
    </row>
    <row r="361" spans="1:9" ht="12.75" customHeight="1">
      <c r="A361" s="26"/>
      <c r="B361" s="26"/>
      <c r="C361" s="26"/>
      <c r="D361" s="26"/>
      <c r="E361" s="26"/>
      <c r="F361" s="26"/>
      <c r="G361" s="26"/>
      <c r="H361" s="26"/>
      <c r="I361" s="26"/>
    </row>
    <row r="362" spans="1:9" ht="12.75" customHeight="1">
      <c r="A362" s="26"/>
      <c r="B362" s="26"/>
      <c r="C362" s="26"/>
      <c r="D362" s="26"/>
      <c r="E362" s="26"/>
      <c r="F362" s="26"/>
      <c r="G362" s="26"/>
      <c r="H362" s="26"/>
      <c r="I362" s="26"/>
    </row>
    <row r="363" spans="1:9" ht="12.75" customHeight="1">
      <c r="A363" s="26"/>
      <c r="B363" s="26"/>
      <c r="C363" s="26"/>
      <c r="D363" s="26"/>
      <c r="E363" s="26"/>
      <c r="F363" s="26"/>
      <c r="G363" s="26"/>
      <c r="H363" s="26"/>
      <c r="I363" s="26"/>
    </row>
    <row r="364" spans="1:9" ht="12.75" customHeight="1">
      <c r="A364" s="26"/>
      <c r="B364" s="26"/>
      <c r="C364" s="26"/>
      <c r="D364" s="26"/>
      <c r="E364" s="26"/>
      <c r="F364" s="26"/>
      <c r="G364" s="26"/>
      <c r="H364" s="26"/>
      <c r="I364" s="26"/>
    </row>
    <row r="365" spans="1:9" ht="12.75" customHeight="1">
      <c r="A365" s="26"/>
      <c r="B365" s="26"/>
      <c r="C365" s="26"/>
      <c r="D365" s="26"/>
      <c r="E365" s="26"/>
      <c r="F365" s="26"/>
      <c r="G365" s="26"/>
      <c r="H365" s="26"/>
      <c r="I365" s="26"/>
    </row>
    <row r="366" spans="1:9" ht="12.75" customHeight="1">
      <c r="A366" s="26"/>
      <c r="B366" s="26"/>
      <c r="C366" s="26"/>
      <c r="D366" s="26"/>
      <c r="E366" s="26"/>
      <c r="F366" s="26"/>
      <c r="G366" s="26"/>
      <c r="H366" s="26"/>
      <c r="I366" s="26"/>
    </row>
    <row r="367" spans="1:9" ht="12.75" customHeight="1">
      <c r="A367" s="26"/>
      <c r="B367" s="26"/>
      <c r="C367" s="26"/>
      <c r="D367" s="26"/>
      <c r="E367" s="26"/>
      <c r="F367" s="26"/>
      <c r="G367" s="26"/>
      <c r="H367" s="26"/>
      <c r="I367" s="26"/>
    </row>
    <row r="368" spans="1:9" ht="12.75" customHeight="1">
      <c r="A368" s="26"/>
      <c r="B368" s="26"/>
      <c r="C368" s="26"/>
      <c r="D368" s="26"/>
      <c r="E368" s="26"/>
      <c r="F368" s="26"/>
      <c r="G368" s="26"/>
      <c r="H368" s="26"/>
      <c r="I368" s="26"/>
    </row>
    <row r="369" spans="1:9" ht="12.75" customHeight="1">
      <c r="A369" s="26"/>
      <c r="B369" s="26"/>
      <c r="C369" s="26"/>
      <c r="D369" s="26"/>
      <c r="E369" s="26"/>
      <c r="F369" s="26"/>
      <c r="G369" s="26"/>
      <c r="H369" s="26"/>
      <c r="I369" s="26"/>
    </row>
    <row r="370" spans="1:9" ht="12.75" customHeight="1">
      <c r="A370" s="26"/>
      <c r="B370" s="26"/>
      <c r="C370" s="26"/>
      <c r="D370" s="26"/>
      <c r="E370" s="26"/>
      <c r="F370" s="26"/>
      <c r="G370" s="26"/>
      <c r="H370" s="26"/>
      <c r="I370" s="26"/>
    </row>
    <row r="371" spans="1:9" ht="12.75" customHeight="1">
      <c r="A371" s="26"/>
      <c r="B371" s="26"/>
      <c r="C371" s="26"/>
      <c r="D371" s="26"/>
      <c r="E371" s="26"/>
      <c r="F371" s="26"/>
      <c r="G371" s="26"/>
      <c r="H371" s="26"/>
      <c r="I371" s="26"/>
    </row>
    <row r="372" spans="1:9" ht="12.75" customHeight="1">
      <c r="A372" s="26"/>
      <c r="B372" s="26"/>
      <c r="C372" s="26"/>
      <c r="D372" s="26"/>
      <c r="E372" s="26"/>
      <c r="F372" s="26"/>
      <c r="G372" s="26"/>
      <c r="H372" s="26"/>
      <c r="I372" s="26"/>
    </row>
    <row r="373" spans="1:9" ht="12.75" customHeight="1">
      <c r="A373" s="26"/>
      <c r="B373" s="26"/>
      <c r="C373" s="26"/>
      <c r="D373" s="26"/>
      <c r="E373" s="26"/>
      <c r="F373" s="26"/>
      <c r="G373" s="26"/>
      <c r="H373" s="26"/>
      <c r="I373" s="26"/>
    </row>
    <row r="374" spans="1:9" ht="12.75" customHeight="1">
      <c r="A374" s="26"/>
      <c r="B374" s="26"/>
      <c r="C374" s="26"/>
      <c r="D374" s="26"/>
      <c r="E374" s="26"/>
      <c r="F374" s="26"/>
      <c r="G374" s="26"/>
      <c r="H374" s="26"/>
      <c r="I374" s="26"/>
    </row>
    <row r="375" spans="1:9" ht="12.75" customHeight="1">
      <c r="A375" s="26"/>
      <c r="B375" s="26"/>
      <c r="C375" s="26"/>
      <c r="D375" s="26"/>
      <c r="E375" s="26"/>
      <c r="F375" s="26"/>
      <c r="G375" s="26"/>
      <c r="H375" s="26"/>
      <c r="I375" s="26"/>
    </row>
    <row r="376" spans="1:9" ht="12.75" customHeight="1">
      <c r="A376" s="26"/>
      <c r="B376" s="26"/>
      <c r="C376" s="26"/>
      <c r="D376" s="26"/>
      <c r="E376" s="26"/>
      <c r="F376" s="26"/>
      <c r="G376" s="26"/>
      <c r="H376" s="26"/>
      <c r="I376" s="26"/>
    </row>
    <row r="377" spans="1:9" ht="12.75" customHeight="1">
      <c r="A377" s="26"/>
      <c r="B377" s="26"/>
      <c r="C377" s="26"/>
      <c r="D377" s="26"/>
      <c r="E377" s="26"/>
      <c r="F377" s="26"/>
      <c r="G377" s="26"/>
      <c r="H377" s="26"/>
      <c r="I377" s="26"/>
    </row>
    <row r="378" spans="1:9" ht="12.75" customHeight="1">
      <c r="A378" s="26"/>
      <c r="B378" s="26"/>
      <c r="C378" s="26"/>
      <c r="D378" s="26"/>
      <c r="E378" s="26"/>
      <c r="F378" s="26"/>
      <c r="G378" s="26"/>
      <c r="H378" s="26"/>
      <c r="I378" s="26"/>
    </row>
    <row r="379" spans="1:9" ht="12.75" customHeight="1">
      <c r="A379" s="26"/>
      <c r="B379" s="26"/>
      <c r="C379" s="26"/>
      <c r="D379" s="26"/>
      <c r="E379" s="26"/>
      <c r="F379" s="26"/>
      <c r="G379" s="26"/>
      <c r="H379" s="26"/>
      <c r="I379" s="26"/>
    </row>
    <row r="380" spans="1:9" ht="12.75" customHeight="1">
      <c r="A380" s="26"/>
      <c r="B380" s="26"/>
      <c r="C380" s="26"/>
      <c r="D380" s="26"/>
      <c r="E380" s="26"/>
      <c r="F380" s="26"/>
      <c r="G380" s="26"/>
      <c r="H380" s="26"/>
      <c r="I380" s="26"/>
    </row>
    <row r="381" spans="1:9" ht="12.75" customHeight="1">
      <c r="A381" s="26"/>
      <c r="B381" s="26"/>
      <c r="C381" s="26"/>
      <c r="D381" s="26"/>
      <c r="E381" s="26"/>
      <c r="F381" s="26"/>
      <c r="G381" s="26"/>
      <c r="H381" s="26"/>
      <c r="I381" s="26"/>
    </row>
    <row r="382" spans="1:9" ht="12.75" customHeight="1">
      <c r="A382" s="26"/>
      <c r="B382" s="26"/>
      <c r="C382" s="26"/>
      <c r="D382" s="26"/>
      <c r="E382" s="26"/>
      <c r="F382" s="26"/>
      <c r="G382" s="26"/>
      <c r="H382" s="26"/>
      <c r="I382" s="26"/>
    </row>
    <row r="383" spans="1:9" ht="12.75" customHeight="1">
      <c r="A383" s="26"/>
      <c r="B383" s="26"/>
      <c r="C383" s="26"/>
      <c r="D383" s="26"/>
      <c r="E383" s="26"/>
      <c r="F383" s="26"/>
      <c r="G383" s="26"/>
      <c r="H383" s="26"/>
      <c r="I383" s="26"/>
    </row>
    <row r="384" spans="1:9" ht="12.75" customHeight="1">
      <c r="A384" s="26"/>
      <c r="B384" s="26"/>
      <c r="C384" s="26"/>
      <c r="D384" s="26"/>
      <c r="E384" s="26"/>
      <c r="F384" s="26"/>
      <c r="G384" s="26"/>
      <c r="H384" s="26"/>
      <c r="I384" s="26"/>
    </row>
    <row r="385" spans="1:9" ht="12.75" customHeight="1">
      <c r="A385" s="26"/>
      <c r="B385" s="26"/>
      <c r="C385" s="26"/>
      <c r="D385" s="26"/>
      <c r="E385" s="26"/>
      <c r="F385" s="26"/>
      <c r="G385" s="26"/>
      <c r="H385" s="26"/>
      <c r="I385" s="26"/>
    </row>
    <row r="386" spans="1:9" ht="12.75" customHeight="1">
      <c r="A386" s="26"/>
      <c r="B386" s="26"/>
      <c r="C386" s="26"/>
      <c r="D386" s="26"/>
      <c r="E386" s="26"/>
      <c r="F386" s="26"/>
      <c r="G386" s="26"/>
      <c r="H386" s="26"/>
      <c r="I386" s="26"/>
    </row>
    <row r="387" spans="1:9" ht="12.75" customHeight="1">
      <c r="A387" s="26"/>
      <c r="B387" s="26"/>
      <c r="C387" s="26"/>
      <c r="D387" s="26"/>
      <c r="E387" s="26"/>
      <c r="F387" s="26"/>
      <c r="G387" s="26"/>
      <c r="H387" s="26"/>
      <c r="I387" s="26"/>
    </row>
    <row r="388" spans="1:9" ht="12.75" customHeight="1">
      <c r="A388" s="26"/>
      <c r="B388" s="26"/>
      <c r="C388" s="26"/>
      <c r="D388" s="26"/>
      <c r="E388" s="26"/>
      <c r="F388" s="26"/>
      <c r="G388" s="26"/>
      <c r="H388" s="26"/>
      <c r="I388" s="26"/>
    </row>
    <row r="389" spans="1:9" ht="12.75" customHeight="1">
      <c r="A389" s="26"/>
      <c r="B389" s="26"/>
      <c r="C389" s="26"/>
      <c r="D389" s="26"/>
      <c r="E389" s="26"/>
      <c r="F389" s="26"/>
      <c r="G389" s="26"/>
      <c r="H389" s="26"/>
      <c r="I389" s="26"/>
    </row>
    <row r="390" spans="1:9" ht="12.75" customHeight="1">
      <c r="A390" s="26"/>
      <c r="B390" s="26"/>
      <c r="C390" s="26"/>
      <c r="D390" s="26"/>
      <c r="E390" s="26"/>
      <c r="F390" s="26"/>
      <c r="G390" s="26"/>
      <c r="H390" s="26"/>
      <c r="I390" s="26"/>
    </row>
    <row r="391" spans="1:9" ht="12.75" customHeight="1">
      <c r="A391" s="26"/>
      <c r="B391" s="26"/>
      <c r="C391" s="26"/>
      <c r="D391" s="26"/>
      <c r="E391" s="26"/>
      <c r="F391" s="26"/>
      <c r="G391" s="26"/>
      <c r="H391" s="26"/>
      <c r="I391" s="26"/>
    </row>
    <row r="392" spans="1:9" ht="12.75" customHeight="1">
      <c r="A392" s="26"/>
      <c r="B392" s="26"/>
      <c r="C392" s="26"/>
      <c r="D392" s="26"/>
      <c r="E392" s="26"/>
      <c r="F392" s="26"/>
      <c r="G392" s="26"/>
      <c r="H392" s="26"/>
      <c r="I392" s="26"/>
    </row>
    <row r="393" spans="1:9" ht="12.75" customHeight="1">
      <c r="A393" s="26"/>
      <c r="B393" s="26"/>
      <c r="C393" s="26"/>
      <c r="D393" s="26"/>
      <c r="E393" s="26"/>
      <c r="F393" s="26"/>
      <c r="G393" s="26"/>
      <c r="H393" s="26"/>
      <c r="I393" s="26"/>
    </row>
    <row r="394" spans="1:9" ht="12.75" customHeight="1">
      <c r="A394" s="26"/>
      <c r="B394" s="26"/>
      <c r="C394" s="26"/>
      <c r="D394" s="26"/>
      <c r="E394" s="26"/>
      <c r="F394" s="26"/>
      <c r="G394" s="26"/>
      <c r="H394" s="26"/>
      <c r="I394" s="26"/>
    </row>
    <row r="395" spans="1:9" ht="12.75" customHeight="1">
      <c r="A395" s="26"/>
      <c r="B395" s="26"/>
      <c r="C395" s="26"/>
      <c r="D395" s="26"/>
      <c r="E395" s="26"/>
      <c r="F395" s="26"/>
      <c r="G395" s="26"/>
      <c r="H395" s="26"/>
      <c r="I395" s="26"/>
    </row>
    <row r="396" spans="1:9" ht="12.75" customHeight="1">
      <c r="A396" s="26"/>
      <c r="B396" s="26"/>
      <c r="C396" s="26"/>
      <c r="D396" s="26"/>
      <c r="E396" s="26"/>
      <c r="F396" s="26"/>
      <c r="G396" s="26"/>
      <c r="H396" s="26"/>
      <c r="I396" s="26"/>
    </row>
    <row r="397" spans="1:9" ht="12.75" customHeight="1">
      <c r="A397" s="26"/>
      <c r="B397" s="26"/>
      <c r="C397" s="26"/>
      <c r="D397" s="26"/>
      <c r="E397" s="26"/>
      <c r="F397" s="26"/>
      <c r="G397" s="26"/>
      <c r="H397" s="26"/>
      <c r="I397" s="26"/>
    </row>
    <row r="398" spans="1:9" ht="12.75" customHeight="1">
      <c r="A398" s="26"/>
      <c r="B398" s="26"/>
      <c r="C398" s="26"/>
      <c r="D398" s="26"/>
      <c r="E398" s="26"/>
      <c r="F398" s="26"/>
      <c r="G398" s="26"/>
      <c r="H398" s="26"/>
      <c r="I398" s="26"/>
    </row>
    <row r="399" spans="1:9" ht="12.75" customHeight="1">
      <c r="A399" s="26"/>
      <c r="B399" s="26"/>
      <c r="C399" s="26"/>
      <c r="D399" s="26"/>
      <c r="E399" s="26"/>
      <c r="F399" s="26"/>
      <c r="G399" s="26"/>
      <c r="H399" s="26"/>
      <c r="I399" s="26"/>
    </row>
    <row r="400" spans="1:9" ht="12.75" customHeight="1">
      <c r="A400" s="26"/>
      <c r="B400" s="26"/>
      <c r="C400" s="26"/>
      <c r="D400" s="26"/>
      <c r="E400" s="26"/>
      <c r="F400" s="26"/>
      <c r="G400" s="26"/>
      <c r="H400" s="26"/>
      <c r="I400" s="26"/>
    </row>
    <row r="401" spans="1:9" ht="12.75" customHeight="1">
      <c r="A401" s="26"/>
      <c r="B401" s="26"/>
      <c r="C401" s="26"/>
      <c r="D401" s="26"/>
      <c r="E401" s="26"/>
      <c r="F401" s="26"/>
      <c r="G401" s="26"/>
      <c r="H401" s="26"/>
      <c r="I401" s="26"/>
    </row>
    <row r="402" spans="1:9" ht="12.75" customHeight="1">
      <c r="A402" s="26"/>
      <c r="B402" s="26"/>
      <c r="C402" s="26"/>
      <c r="D402" s="26"/>
      <c r="E402" s="26"/>
      <c r="F402" s="26"/>
      <c r="G402" s="26"/>
      <c r="H402" s="26"/>
      <c r="I402" s="26"/>
    </row>
    <row r="403" spans="1:9" ht="12.75" customHeight="1">
      <c r="A403" s="26"/>
      <c r="B403" s="26"/>
      <c r="C403" s="26"/>
      <c r="D403" s="26"/>
      <c r="E403" s="26"/>
      <c r="F403" s="26"/>
      <c r="G403" s="26"/>
      <c r="H403" s="26"/>
      <c r="I403" s="26"/>
    </row>
    <row r="404" spans="1:9" ht="12.75" customHeight="1">
      <c r="A404" s="26"/>
      <c r="B404" s="26"/>
      <c r="C404" s="26"/>
      <c r="D404" s="26"/>
      <c r="E404" s="26"/>
      <c r="F404" s="26"/>
      <c r="G404" s="26"/>
      <c r="H404" s="26"/>
      <c r="I404" s="26"/>
    </row>
    <row r="405" spans="1:9" ht="12.75" customHeight="1">
      <c r="A405" s="26"/>
      <c r="B405" s="26"/>
      <c r="C405" s="26"/>
      <c r="D405" s="26"/>
      <c r="E405" s="26"/>
      <c r="F405" s="26"/>
      <c r="G405" s="26"/>
      <c r="H405" s="26"/>
      <c r="I405" s="26"/>
    </row>
    <row r="406" spans="1:9" ht="12.75" customHeight="1">
      <c r="A406" s="26"/>
      <c r="B406" s="26"/>
      <c r="C406" s="26"/>
      <c r="D406" s="26"/>
      <c r="E406" s="26"/>
      <c r="F406" s="26"/>
      <c r="G406" s="26"/>
      <c r="H406" s="26"/>
      <c r="I406" s="26"/>
    </row>
    <row r="407" spans="1:9" ht="12.75" customHeight="1">
      <c r="A407" s="26"/>
      <c r="B407" s="26"/>
      <c r="C407" s="26"/>
      <c r="D407" s="26"/>
      <c r="E407" s="26"/>
      <c r="F407" s="26"/>
      <c r="G407" s="26"/>
      <c r="H407" s="26"/>
      <c r="I407" s="26"/>
    </row>
    <row r="408" spans="1:9" ht="12.75" customHeight="1">
      <c r="A408" s="26"/>
      <c r="B408" s="26"/>
      <c r="C408" s="26"/>
      <c r="D408" s="26"/>
      <c r="E408" s="26"/>
      <c r="F408" s="26"/>
      <c r="G408" s="26"/>
      <c r="H408" s="26"/>
      <c r="I408" s="26"/>
    </row>
    <row r="409" spans="1:9" ht="12.75" customHeight="1">
      <c r="A409" s="26"/>
      <c r="B409" s="26"/>
      <c r="C409" s="26"/>
      <c r="D409" s="26"/>
      <c r="E409" s="26"/>
      <c r="F409" s="26"/>
      <c r="G409" s="26"/>
      <c r="H409" s="26"/>
      <c r="I409" s="26"/>
    </row>
    <row r="410" spans="1:9" ht="12.75" customHeight="1">
      <c r="A410" s="26"/>
      <c r="B410" s="26"/>
      <c r="C410" s="26"/>
      <c r="D410" s="26"/>
      <c r="E410" s="26"/>
      <c r="F410" s="26"/>
      <c r="G410" s="26"/>
      <c r="H410" s="26"/>
      <c r="I410" s="26"/>
    </row>
    <row r="411" spans="1:9" ht="12.75" customHeight="1">
      <c r="A411" s="26"/>
      <c r="B411" s="26"/>
      <c r="C411" s="26"/>
      <c r="D411" s="26"/>
      <c r="E411" s="26"/>
      <c r="F411" s="26"/>
      <c r="G411" s="26"/>
      <c r="H411" s="26"/>
      <c r="I411" s="26"/>
    </row>
    <row r="412" spans="1:9" ht="12.75" customHeight="1">
      <c r="A412" s="26"/>
      <c r="B412" s="26"/>
      <c r="C412" s="26"/>
      <c r="D412" s="26"/>
      <c r="E412" s="26"/>
      <c r="F412" s="26"/>
      <c r="G412" s="26"/>
      <c r="H412" s="26"/>
      <c r="I412" s="26"/>
    </row>
    <row r="413" spans="1:9" ht="12.75" customHeight="1">
      <c r="A413" s="26"/>
      <c r="B413" s="26"/>
      <c r="C413" s="26"/>
      <c r="D413" s="26"/>
      <c r="E413" s="26"/>
      <c r="F413" s="26"/>
      <c r="G413" s="26"/>
      <c r="H413" s="26"/>
      <c r="I413" s="26"/>
    </row>
    <row r="414" spans="1:9" ht="12.75" customHeight="1">
      <c r="A414" s="26"/>
      <c r="B414" s="26"/>
      <c r="C414" s="26"/>
      <c r="D414" s="26"/>
      <c r="E414" s="26"/>
      <c r="F414" s="26"/>
      <c r="G414" s="26"/>
      <c r="H414" s="26"/>
      <c r="I414" s="26"/>
    </row>
    <row r="415" spans="1:9" ht="12.75" customHeight="1">
      <c r="A415" s="26"/>
      <c r="B415" s="26"/>
      <c r="C415" s="26"/>
      <c r="D415" s="26"/>
      <c r="E415" s="26"/>
      <c r="F415" s="26"/>
      <c r="G415" s="26"/>
      <c r="H415" s="26"/>
      <c r="I415" s="26"/>
    </row>
    <row r="416" spans="1:9" ht="12.75" customHeight="1">
      <c r="A416" s="26"/>
      <c r="B416" s="26"/>
      <c r="C416" s="26"/>
      <c r="D416" s="26"/>
      <c r="E416" s="26"/>
      <c r="F416" s="26"/>
      <c r="G416" s="26"/>
      <c r="H416" s="26"/>
      <c r="I416" s="26"/>
    </row>
    <row r="417" spans="1:9" ht="12.75" customHeight="1">
      <c r="A417" s="26"/>
      <c r="B417" s="26"/>
      <c r="C417" s="26"/>
      <c r="D417" s="26"/>
      <c r="E417" s="26"/>
      <c r="F417" s="26"/>
      <c r="G417" s="26"/>
      <c r="H417" s="26"/>
      <c r="I417" s="26"/>
    </row>
    <row r="418" spans="1:9" ht="12.75" customHeight="1">
      <c r="A418" s="26"/>
      <c r="B418" s="26"/>
      <c r="C418" s="26"/>
      <c r="D418" s="26"/>
      <c r="E418" s="26"/>
      <c r="F418" s="26"/>
      <c r="G418" s="26"/>
      <c r="H418" s="26"/>
      <c r="I418" s="26"/>
    </row>
    <row r="419" spans="1:9" ht="12.75" customHeight="1">
      <c r="A419" s="26"/>
      <c r="B419" s="26"/>
      <c r="C419" s="26"/>
      <c r="D419" s="26"/>
      <c r="E419" s="26"/>
      <c r="F419" s="26"/>
      <c r="G419" s="26"/>
      <c r="H419" s="26"/>
      <c r="I419" s="26"/>
    </row>
    <row r="420" spans="1:9" ht="12.75" customHeight="1">
      <c r="A420" s="26"/>
      <c r="B420" s="26"/>
      <c r="C420" s="26"/>
      <c r="D420" s="26"/>
      <c r="E420" s="26"/>
      <c r="F420" s="26"/>
      <c r="G420" s="26"/>
      <c r="H420" s="26"/>
      <c r="I420" s="26"/>
    </row>
    <row r="421" spans="1:9" ht="12.75" customHeight="1">
      <c r="A421" s="26"/>
      <c r="B421" s="26"/>
      <c r="C421" s="26"/>
      <c r="D421" s="26"/>
      <c r="E421" s="26"/>
      <c r="F421" s="26"/>
      <c r="G421" s="26"/>
      <c r="H421" s="26"/>
      <c r="I421" s="26"/>
    </row>
    <row r="422" spans="1:9" ht="12.75" customHeight="1">
      <c r="A422" s="26"/>
      <c r="B422" s="26"/>
      <c r="C422" s="26"/>
      <c r="D422" s="26"/>
      <c r="E422" s="26"/>
      <c r="F422" s="26"/>
      <c r="G422" s="26"/>
      <c r="H422" s="26"/>
      <c r="I422" s="26"/>
    </row>
    <row r="423" spans="1:9" ht="12.75" customHeight="1">
      <c r="A423" s="26"/>
      <c r="B423" s="26"/>
      <c r="C423" s="26"/>
      <c r="D423" s="26"/>
      <c r="E423" s="26"/>
      <c r="F423" s="26"/>
      <c r="G423" s="26"/>
      <c r="H423" s="26"/>
      <c r="I423" s="26"/>
    </row>
    <row r="424" spans="1:9" ht="12.75" customHeight="1">
      <c r="A424" s="26"/>
      <c r="B424" s="26"/>
      <c r="C424" s="26"/>
      <c r="D424" s="26"/>
      <c r="E424" s="26"/>
      <c r="F424" s="26"/>
      <c r="G424" s="26"/>
      <c r="H424" s="26"/>
      <c r="I424" s="26"/>
    </row>
    <row r="425" spans="1:9" ht="12.75" customHeight="1">
      <c r="A425" s="26"/>
      <c r="B425" s="26"/>
      <c r="C425" s="26"/>
      <c r="D425" s="26"/>
      <c r="E425" s="26"/>
      <c r="F425" s="26"/>
      <c r="G425" s="26"/>
      <c r="H425" s="26"/>
      <c r="I425" s="26"/>
    </row>
    <row r="426" spans="1:9" ht="12.75" customHeight="1">
      <c r="A426" s="26"/>
      <c r="B426" s="26"/>
      <c r="C426" s="26"/>
      <c r="D426" s="26"/>
      <c r="E426" s="26"/>
      <c r="F426" s="26"/>
      <c r="G426" s="26"/>
      <c r="H426" s="26"/>
      <c r="I426" s="26"/>
    </row>
    <row r="427" spans="1:9" ht="12.75" customHeight="1">
      <c r="A427" s="26"/>
      <c r="B427" s="26"/>
      <c r="C427" s="26"/>
      <c r="D427" s="26"/>
      <c r="E427" s="26"/>
      <c r="F427" s="26"/>
      <c r="G427" s="26"/>
      <c r="H427" s="26"/>
      <c r="I427" s="26"/>
    </row>
    <row r="428" spans="1:9" ht="12.75" customHeight="1">
      <c r="A428" s="26"/>
      <c r="B428" s="26"/>
      <c r="C428" s="26"/>
      <c r="D428" s="26"/>
      <c r="E428" s="26"/>
      <c r="F428" s="26"/>
      <c r="G428" s="26"/>
      <c r="H428" s="26"/>
      <c r="I428" s="26"/>
    </row>
    <row r="429" spans="1:9" ht="12.75" customHeight="1">
      <c r="A429" s="26"/>
      <c r="B429" s="26"/>
      <c r="C429" s="26"/>
      <c r="D429" s="26"/>
      <c r="E429" s="26"/>
      <c r="F429" s="26"/>
      <c r="G429" s="26"/>
      <c r="H429" s="26"/>
      <c r="I429" s="26"/>
    </row>
    <row r="430" spans="1:9" ht="12.75" customHeight="1">
      <c r="A430" s="26"/>
      <c r="B430" s="26"/>
      <c r="C430" s="26"/>
      <c r="D430" s="26"/>
      <c r="E430" s="26"/>
      <c r="F430" s="26"/>
      <c r="G430" s="26"/>
      <c r="H430" s="26"/>
      <c r="I430" s="26"/>
    </row>
    <row r="431" spans="1:9" ht="12.75" customHeight="1">
      <c r="A431" s="26"/>
      <c r="B431" s="26"/>
      <c r="C431" s="26"/>
      <c r="D431" s="26"/>
      <c r="E431" s="26"/>
      <c r="F431" s="26"/>
      <c r="G431" s="26"/>
      <c r="H431" s="26"/>
      <c r="I431" s="26"/>
    </row>
    <row r="432" spans="1:9" ht="12.75" customHeight="1">
      <c r="A432" s="26"/>
      <c r="B432" s="26"/>
      <c r="C432" s="26"/>
      <c r="D432" s="26"/>
      <c r="E432" s="26"/>
      <c r="F432" s="26"/>
      <c r="G432" s="26"/>
      <c r="H432" s="26"/>
      <c r="I432" s="26"/>
    </row>
    <row r="433" spans="1:9" ht="12.75" customHeight="1">
      <c r="A433" s="26"/>
      <c r="B433" s="26"/>
      <c r="C433" s="26"/>
      <c r="D433" s="26"/>
      <c r="E433" s="26"/>
      <c r="F433" s="26"/>
      <c r="G433" s="26"/>
      <c r="H433" s="26"/>
      <c r="I433" s="26"/>
    </row>
    <row r="434" spans="1:9" ht="12.75" customHeight="1">
      <c r="A434" s="26"/>
      <c r="B434" s="26"/>
      <c r="C434" s="26"/>
      <c r="D434" s="26"/>
      <c r="E434" s="26"/>
      <c r="F434" s="26"/>
      <c r="G434" s="26"/>
      <c r="H434" s="26"/>
      <c r="I434" s="26"/>
    </row>
    <row r="435" spans="1:9" ht="12.75" customHeight="1">
      <c r="A435" s="26"/>
      <c r="B435" s="26"/>
      <c r="C435" s="26"/>
      <c r="D435" s="26"/>
      <c r="E435" s="26"/>
      <c r="F435" s="26"/>
      <c r="G435" s="26"/>
      <c r="H435" s="26"/>
      <c r="I435" s="26"/>
    </row>
    <row r="436" spans="1:9" ht="12.75" customHeight="1">
      <c r="A436" s="26"/>
      <c r="B436" s="26"/>
      <c r="C436" s="26"/>
      <c r="D436" s="26"/>
      <c r="E436" s="26"/>
      <c r="F436" s="26"/>
      <c r="G436" s="26"/>
      <c r="H436" s="26"/>
      <c r="I436" s="26"/>
    </row>
    <row r="437" spans="1:9" ht="12.75" customHeight="1">
      <c r="A437" s="26"/>
      <c r="B437" s="26"/>
      <c r="C437" s="26"/>
      <c r="D437" s="26"/>
      <c r="E437" s="26"/>
      <c r="F437" s="26"/>
      <c r="G437" s="26"/>
      <c r="H437" s="26"/>
      <c r="I437" s="26"/>
    </row>
    <row r="438" spans="1:9" ht="12.75" customHeight="1">
      <c r="A438" s="26"/>
      <c r="B438" s="26"/>
      <c r="C438" s="26"/>
      <c r="D438" s="26"/>
      <c r="E438" s="26"/>
      <c r="F438" s="26"/>
      <c r="G438" s="26"/>
      <c r="H438" s="26"/>
      <c r="I438" s="26"/>
    </row>
    <row r="439" spans="1:9" ht="12.75" customHeight="1">
      <c r="A439" s="26"/>
      <c r="B439" s="26"/>
      <c r="C439" s="26"/>
      <c r="D439" s="26"/>
      <c r="E439" s="26"/>
      <c r="F439" s="26"/>
      <c r="G439" s="26"/>
      <c r="H439" s="26"/>
      <c r="I439" s="26"/>
    </row>
    <row r="440" spans="1:9" ht="12.75" customHeight="1">
      <c r="A440" s="26"/>
      <c r="B440" s="26"/>
      <c r="C440" s="26"/>
      <c r="D440" s="26"/>
      <c r="E440" s="26"/>
      <c r="F440" s="26"/>
      <c r="G440" s="26"/>
      <c r="H440" s="26"/>
      <c r="I440" s="26"/>
    </row>
    <row r="441" spans="1:9" ht="12.75" customHeight="1">
      <c r="A441" s="26"/>
      <c r="B441" s="26"/>
      <c r="C441" s="26"/>
      <c r="D441" s="26"/>
      <c r="E441" s="26"/>
      <c r="F441" s="26"/>
      <c r="G441" s="26"/>
      <c r="H441" s="26"/>
      <c r="I441" s="26"/>
    </row>
    <row r="442" spans="1:9" ht="12.75" customHeight="1">
      <c r="A442" s="26"/>
      <c r="B442" s="26"/>
      <c r="C442" s="26"/>
      <c r="D442" s="26"/>
      <c r="E442" s="26"/>
      <c r="F442" s="26"/>
      <c r="G442" s="26"/>
      <c r="H442" s="26"/>
      <c r="I442" s="26"/>
    </row>
    <row r="443" spans="1:9" ht="12.75" customHeight="1">
      <c r="A443" s="26"/>
      <c r="B443" s="26"/>
      <c r="C443" s="26"/>
      <c r="D443" s="26"/>
      <c r="E443" s="26"/>
      <c r="F443" s="26"/>
      <c r="G443" s="26"/>
      <c r="H443" s="26"/>
      <c r="I443" s="26"/>
    </row>
    <row r="444" spans="1:9" ht="12.75" customHeight="1">
      <c r="A444" s="26"/>
      <c r="B444" s="26"/>
      <c r="C444" s="26"/>
      <c r="D444" s="26"/>
      <c r="E444" s="26"/>
      <c r="F444" s="26"/>
      <c r="G444" s="26"/>
      <c r="H444" s="26"/>
      <c r="I444" s="26"/>
    </row>
    <row r="445" spans="1:9" ht="12.75" customHeight="1">
      <c r="A445" s="26"/>
      <c r="B445" s="26"/>
      <c r="C445" s="26"/>
      <c r="D445" s="26"/>
      <c r="E445" s="26"/>
      <c r="F445" s="26"/>
      <c r="G445" s="26"/>
      <c r="H445" s="26"/>
      <c r="I445" s="26"/>
    </row>
    <row r="446" spans="1:9" ht="12.75" customHeight="1">
      <c r="A446" s="26"/>
      <c r="B446" s="26"/>
      <c r="C446" s="26"/>
      <c r="D446" s="26"/>
      <c r="E446" s="26"/>
      <c r="F446" s="26"/>
      <c r="G446" s="26"/>
      <c r="H446" s="26"/>
      <c r="I446" s="26"/>
    </row>
    <row r="447" spans="1:9" ht="12.75" customHeight="1">
      <c r="A447" s="26"/>
      <c r="B447" s="26"/>
      <c r="C447" s="26"/>
      <c r="D447" s="26"/>
      <c r="E447" s="26"/>
      <c r="F447" s="26"/>
      <c r="G447" s="26"/>
      <c r="H447" s="26"/>
      <c r="I447" s="26"/>
    </row>
    <row r="448" spans="1:9" ht="12.75" customHeight="1">
      <c r="A448" s="26"/>
      <c r="B448" s="26"/>
      <c r="C448" s="26"/>
      <c r="D448" s="26"/>
      <c r="E448" s="26"/>
      <c r="F448" s="26"/>
      <c r="G448" s="26"/>
      <c r="H448" s="26"/>
      <c r="I448" s="26"/>
    </row>
    <row r="449" spans="1:9" ht="12.75" customHeight="1">
      <c r="A449" s="26"/>
      <c r="B449" s="26"/>
      <c r="C449" s="26"/>
      <c r="D449" s="26"/>
      <c r="E449" s="26"/>
      <c r="F449" s="26"/>
      <c r="G449" s="26"/>
      <c r="H449" s="26"/>
      <c r="I449" s="26"/>
    </row>
    <row r="450" spans="1:9" ht="12.75" customHeight="1">
      <c r="A450" s="26"/>
      <c r="B450" s="26"/>
      <c r="C450" s="26"/>
      <c r="D450" s="26"/>
      <c r="E450" s="26"/>
      <c r="F450" s="26"/>
      <c r="G450" s="26"/>
      <c r="H450" s="26"/>
      <c r="I450" s="26"/>
    </row>
    <row r="451" spans="1:9" ht="12.75" customHeight="1">
      <c r="A451" s="26"/>
      <c r="B451" s="26"/>
      <c r="C451" s="26"/>
      <c r="D451" s="26"/>
      <c r="E451" s="26"/>
      <c r="F451" s="26"/>
      <c r="G451" s="26"/>
      <c r="H451" s="26"/>
      <c r="I451" s="26"/>
    </row>
    <row r="452" spans="1:9" ht="12.75" customHeight="1">
      <c r="A452" s="26"/>
      <c r="B452" s="26"/>
      <c r="C452" s="26"/>
      <c r="D452" s="26"/>
      <c r="E452" s="26"/>
      <c r="F452" s="26"/>
      <c r="G452" s="26"/>
      <c r="H452" s="26"/>
      <c r="I452" s="26"/>
    </row>
    <row r="453" spans="1:9" ht="12.75" customHeight="1">
      <c r="A453" s="26"/>
      <c r="B453" s="26"/>
      <c r="C453" s="26"/>
      <c r="D453" s="26"/>
      <c r="E453" s="26"/>
      <c r="F453" s="26"/>
      <c r="G453" s="26"/>
      <c r="H453" s="26"/>
      <c r="I453" s="26"/>
    </row>
    <row r="454" spans="1:9" ht="12.75" customHeight="1">
      <c r="A454" s="26"/>
      <c r="B454" s="26"/>
      <c r="C454" s="26"/>
      <c r="D454" s="26"/>
      <c r="E454" s="26"/>
      <c r="F454" s="26"/>
      <c r="G454" s="26"/>
      <c r="H454" s="26"/>
      <c r="I454" s="26"/>
    </row>
    <row r="455" spans="1:9" ht="12.75" customHeight="1">
      <c r="A455" s="26"/>
      <c r="B455" s="26"/>
      <c r="C455" s="26"/>
      <c r="D455" s="26"/>
      <c r="E455" s="26"/>
      <c r="F455" s="26"/>
      <c r="G455" s="26"/>
      <c r="H455" s="26"/>
      <c r="I455" s="26"/>
    </row>
    <row r="456" spans="1:9" ht="12.75" customHeight="1">
      <c r="A456" s="26"/>
      <c r="B456" s="26"/>
      <c r="C456" s="26"/>
      <c r="D456" s="26"/>
      <c r="E456" s="26"/>
      <c r="F456" s="26"/>
      <c r="G456" s="26"/>
      <c r="H456" s="26"/>
      <c r="I456" s="26"/>
    </row>
    <row r="457" spans="1:9" ht="12.75" customHeight="1">
      <c r="A457" s="26"/>
      <c r="B457" s="26"/>
      <c r="C457" s="26"/>
      <c r="D457" s="26"/>
      <c r="E457" s="26"/>
      <c r="F457" s="26"/>
      <c r="G457" s="26"/>
      <c r="H457" s="26"/>
      <c r="I457" s="26"/>
    </row>
    <row r="458" spans="1:9" ht="12.75" customHeight="1">
      <c r="A458" s="26"/>
      <c r="B458" s="26"/>
      <c r="C458" s="26"/>
      <c r="D458" s="26"/>
      <c r="E458" s="26"/>
      <c r="F458" s="26"/>
      <c r="G458" s="26"/>
      <c r="H458" s="26"/>
      <c r="I458" s="26"/>
    </row>
    <row r="459" spans="1:9" ht="12.75" customHeight="1">
      <c r="A459" s="26"/>
      <c r="B459" s="26"/>
      <c r="C459" s="26"/>
      <c r="D459" s="26"/>
      <c r="E459" s="26"/>
      <c r="F459" s="26"/>
      <c r="G459" s="26"/>
      <c r="H459" s="26"/>
      <c r="I459" s="26"/>
    </row>
    <row r="460" spans="1:9" ht="12.75" customHeight="1">
      <c r="A460" s="26"/>
      <c r="B460" s="26"/>
      <c r="C460" s="26"/>
      <c r="D460" s="26"/>
      <c r="E460" s="26"/>
      <c r="F460" s="26"/>
      <c r="G460" s="26"/>
      <c r="H460" s="26"/>
      <c r="I460" s="26"/>
    </row>
    <row r="461" spans="1:9" ht="12.75" customHeight="1">
      <c r="A461" s="26"/>
      <c r="B461" s="26"/>
      <c r="C461" s="26"/>
      <c r="D461" s="26"/>
      <c r="E461" s="26"/>
      <c r="F461" s="26"/>
      <c r="G461" s="26"/>
      <c r="H461" s="26"/>
      <c r="I461" s="26"/>
    </row>
    <row r="462" spans="1:9" ht="12.75" customHeight="1">
      <c r="A462" s="26"/>
      <c r="B462" s="26"/>
      <c r="C462" s="26"/>
      <c r="D462" s="26"/>
      <c r="E462" s="26"/>
      <c r="F462" s="26"/>
      <c r="G462" s="26"/>
      <c r="H462" s="26"/>
      <c r="I462" s="26"/>
    </row>
    <row r="463" spans="1:9" ht="12.75" customHeight="1">
      <c r="A463" s="26"/>
      <c r="B463" s="26"/>
      <c r="C463" s="26"/>
      <c r="D463" s="26"/>
      <c r="E463" s="26"/>
      <c r="F463" s="26"/>
      <c r="G463" s="26"/>
      <c r="H463" s="26"/>
      <c r="I463" s="26"/>
    </row>
    <row r="464" spans="1:9" ht="12.75" customHeight="1">
      <c r="A464" s="26"/>
      <c r="B464" s="26"/>
      <c r="C464" s="26"/>
      <c r="D464" s="26"/>
      <c r="E464" s="26"/>
      <c r="F464" s="26"/>
      <c r="G464" s="26"/>
      <c r="H464" s="26"/>
      <c r="I464" s="26"/>
    </row>
    <row r="465" spans="1:9" ht="12.75" customHeight="1">
      <c r="A465" s="26"/>
      <c r="B465" s="26"/>
      <c r="C465" s="26"/>
      <c r="D465" s="26"/>
      <c r="E465" s="26"/>
      <c r="F465" s="26"/>
      <c r="G465" s="26"/>
      <c r="H465" s="26"/>
      <c r="I465" s="26"/>
    </row>
    <row r="466" spans="1:9" ht="12.75" customHeight="1">
      <c r="A466" s="26"/>
      <c r="B466" s="26"/>
      <c r="C466" s="26"/>
      <c r="D466" s="26"/>
      <c r="E466" s="26"/>
      <c r="F466" s="26"/>
      <c r="G466" s="26"/>
      <c r="H466" s="26"/>
      <c r="I466" s="26"/>
    </row>
    <row r="467" spans="1:9" ht="12.75" customHeight="1">
      <c r="A467" s="26"/>
      <c r="B467" s="26"/>
      <c r="C467" s="26"/>
      <c r="D467" s="26"/>
      <c r="E467" s="26"/>
      <c r="F467" s="26"/>
      <c r="G467" s="26"/>
      <c r="H467" s="26"/>
      <c r="I467" s="26"/>
    </row>
    <row r="468" spans="1:9" ht="12.75" customHeight="1">
      <c r="A468" s="26"/>
      <c r="B468" s="26"/>
      <c r="C468" s="26"/>
      <c r="D468" s="26"/>
      <c r="E468" s="26"/>
      <c r="F468" s="26"/>
      <c r="G468" s="26"/>
      <c r="H468" s="26"/>
      <c r="I468" s="26"/>
    </row>
    <row r="469" spans="1:9" ht="12.75" customHeight="1">
      <c r="A469" s="26"/>
      <c r="B469" s="26"/>
      <c r="C469" s="26"/>
      <c r="D469" s="26"/>
      <c r="E469" s="26"/>
      <c r="F469" s="26"/>
      <c r="G469" s="26"/>
      <c r="H469" s="26"/>
      <c r="I469" s="26"/>
    </row>
    <row r="470" spans="1:9" ht="12.75" customHeight="1">
      <c r="A470" s="26"/>
      <c r="B470" s="26"/>
      <c r="C470" s="26"/>
      <c r="D470" s="26"/>
      <c r="E470" s="26"/>
      <c r="F470" s="26"/>
      <c r="G470" s="26"/>
      <c r="H470" s="26"/>
      <c r="I470" s="26"/>
    </row>
    <row r="471" spans="1:9" ht="12.75" customHeight="1">
      <c r="A471" s="26"/>
      <c r="B471" s="26"/>
      <c r="C471" s="26"/>
      <c r="D471" s="26"/>
      <c r="E471" s="26"/>
      <c r="F471" s="26"/>
      <c r="G471" s="26"/>
      <c r="H471" s="26"/>
      <c r="I471" s="26"/>
    </row>
    <row r="472" spans="1:9" ht="12.75" customHeight="1">
      <c r="A472" s="26"/>
      <c r="B472" s="26"/>
      <c r="C472" s="26"/>
      <c r="D472" s="26"/>
      <c r="E472" s="26"/>
      <c r="F472" s="26"/>
      <c r="G472" s="26"/>
      <c r="H472" s="26"/>
      <c r="I472" s="26"/>
    </row>
    <row r="473" spans="1:9" ht="12.75" customHeight="1">
      <c r="A473" s="26"/>
      <c r="B473" s="26"/>
      <c r="C473" s="26"/>
      <c r="D473" s="26"/>
      <c r="E473" s="26"/>
      <c r="F473" s="26"/>
      <c r="G473" s="26"/>
      <c r="H473" s="26"/>
      <c r="I473" s="26"/>
    </row>
    <row r="474" spans="1:9" ht="12.75" customHeight="1">
      <c r="A474" s="26"/>
      <c r="B474" s="26"/>
      <c r="C474" s="26"/>
      <c r="D474" s="26"/>
      <c r="E474" s="26"/>
      <c r="F474" s="26"/>
      <c r="G474" s="26"/>
      <c r="H474" s="26"/>
      <c r="I474" s="26"/>
    </row>
    <row r="475" spans="1:9" ht="12.75" customHeight="1">
      <c r="A475" s="26"/>
      <c r="B475" s="26"/>
      <c r="C475" s="26"/>
      <c r="D475" s="26"/>
      <c r="E475" s="26"/>
      <c r="F475" s="26"/>
      <c r="G475" s="26"/>
      <c r="H475" s="26"/>
      <c r="I475" s="26"/>
    </row>
    <row r="476" spans="1:9" ht="12.75" customHeight="1">
      <c r="A476" s="26"/>
      <c r="B476" s="26"/>
      <c r="C476" s="26"/>
      <c r="D476" s="26"/>
      <c r="E476" s="26"/>
      <c r="F476" s="26"/>
      <c r="G476" s="26"/>
      <c r="H476" s="26"/>
      <c r="I476" s="26"/>
    </row>
    <row r="477" spans="1:9" ht="12.75" customHeight="1">
      <c r="A477" s="26"/>
      <c r="B477" s="26"/>
      <c r="C477" s="26"/>
      <c r="D477" s="26"/>
      <c r="E477" s="26"/>
      <c r="F477" s="26"/>
      <c r="G477" s="26"/>
      <c r="H477" s="26"/>
      <c r="I477" s="26"/>
    </row>
    <row r="478" spans="1:9" ht="12.75" customHeight="1">
      <c r="A478" s="26"/>
      <c r="B478" s="26"/>
      <c r="C478" s="26"/>
      <c r="D478" s="26"/>
      <c r="E478" s="26"/>
      <c r="F478" s="26"/>
      <c r="G478" s="26"/>
      <c r="H478" s="26"/>
      <c r="I478" s="26"/>
    </row>
    <row r="479" spans="1:9" ht="12.75" customHeight="1">
      <c r="A479" s="26"/>
      <c r="B479" s="26"/>
      <c r="C479" s="26"/>
      <c r="D479" s="26"/>
      <c r="E479" s="26"/>
      <c r="F479" s="26"/>
      <c r="G479" s="26"/>
      <c r="H479" s="26"/>
      <c r="I479" s="26"/>
    </row>
    <row r="480" spans="1:9" ht="12.75" customHeight="1">
      <c r="A480" s="26"/>
      <c r="B480" s="26"/>
      <c r="C480" s="26"/>
      <c r="D480" s="26"/>
      <c r="E480" s="26"/>
      <c r="F480" s="26"/>
      <c r="G480" s="26"/>
      <c r="H480" s="26"/>
      <c r="I480" s="26"/>
    </row>
    <row r="481" spans="1:9" ht="12.75" customHeight="1">
      <c r="A481" s="26"/>
      <c r="B481" s="26"/>
      <c r="C481" s="26"/>
      <c r="D481" s="26"/>
      <c r="E481" s="26"/>
      <c r="F481" s="26"/>
      <c r="G481" s="26"/>
      <c r="H481" s="26"/>
      <c r="I481" s="26"/>
    </row>
    <row r="482" spans="1:9" ht="12.75" customHeight="1">
      <c r="A482" s="26"/>
      <c r="B482" s="26"/>
      <c r="C482" s="26"/>
      <c r="D482" s="26"/>
      <c r="E482" s="26"/>
      <c r="F482" s="26"/>
      <c r="G482" s="26"/>
      <c r="H482" s="26"/>
      <c r="I482" s="26"/>
    </row>
    <row r="483" spans="1:9" ht="12.75" customHeight="1">
      <c r="A483" s="26"/>
      <c r="B483" s="26"/>
      <c r="C483" s="26"/>
      <c r="D483" s="26"/>
      <c r="E483" s="26"/>
      <c r="F483" s="26"/>
      <c r="G483" s="26"/>
      <c r="H483" s="26"/>
      <c r="I483" s="26"/>
    </row>
    <row r="484" spans="1:9" ht="12.75" customHeight="1">
      <c r="A484" s="26"/>
      <c r="B484" s="26"/>
      <c r="C484" s="26"/>
      <c r="D484" s="26"/>
      <c r="E484" s="26"/>
      <c r="F484" s="26"/>
      <c r="G484" s="26"/>
      <c r="H484" s="26"/>
      <c r="I484" s="26"/>
    </row>
    <row r="485" spans="1:9" ht="12.75" customHeight="1">
      <c r="A485" s="26"/>
      <c r="B485" s="26"/>
      <c r="C485" s="26"/>
      <c r="D485" s="26"/>
      <c r="E485" s="26"/>
      <c r="F485" s="26"/>
      <c r="G485" s="26"/>
      <c r="H485" s="26"/>
      <c r="I485" s="26"/>
    </row>
    <row r="486" spans="1:9" ht="12.75" customHeight="1">
      <c r="A486" s="26"/>
      <c r="B486" s="26"/>
      <c r="C486" s="26"/>
      <c r="D486" s="26"/>
      <c r="E486" s="26"/>
      <c r="F486" s="26"/>
      <c r="G486" s="26"/>
      <c r="H486" s="26"/>
      <c r="I486" s="26"/>
    </row>
    <row r="487" spans="1:9" ht="12.75" customHeight="1">
      <c r="A487" s="26"/>
      <c r="B487" s="26"/>
      <c r="C487" s="26"/>
      <c r="D487" s="26"/>
      <c r="E487" s="26"/>
      <c r="F487" s="26"/>
      <c r="G487" s="26"/>
      <c r="H487" s="26"/>
      <c r="I487" s="26"/>
    </row>
    <row r="488" spans="1:9" ht="12.75" customHeight="1">
      <c r="A488" s="26"/>
      <c r="B488" s="26"/>
      <c r="C488" s="26"/>
      <c r="D488" s="26"/>
      <c r="E488" s="26"/>
      <c r="F488" s="26"/>
      <c r="G488" s="26"/>
      <c r="H488" s="26"/>
      <c r="I488" s="26"/>
    </row>
    <row r="489" spans="1:9" ht="12.75" customHeight="1">
      <c r="A489" s="26"/>
      <c r="B489" s="26"/>
      <c r="C489" s="26"/>
      <c r="D489" s="26"/>
      <c r="E489" s="26"/>
      <c r="F489" s="26"/>
      <c r="G489" s="26"/>
      <c r="H489" s="26"/>
      <c r="I489" s="26"/>
    </row>
    <row r="490" spans="1:9" ht="12.75" customHeight="1">
      <c r="A490" s="26"/>
      <c r="B490" s="26"/>
      <c r="C490" s="26"/>
      <c r="D490" s="26"/>
      <c r="E490" s="26"/>
      <c r="F490" s="26"/>
      <c r="G490" s="26"/>
      <c r="H490" s="26"/>
      <c r="I490" s="26"/>
    </row>
    <row r="491" spans="1:9" ht="12.75" customHeight="1">
      <c r="A491" s="26"/>
      <c r="B491" s="26"/>
      <c r="C491" s="26"/>
      <c r="D491" s="26"/>
      <c r="E491" s="26"/>
      <c r="F491" s="26"/>
      <c r="G491" s="26"/>
      <c r="H491" s="26"/>
      <c r="I491" s="26"/>
    </row>
    <row r="492" spans="1:9" ht="12.75" customHeight="1">
      <c r="A492" s="26"/>
      <c r="B492" s="26"/>
      <c r="C492" s="26"/>
      <c r="D492" s="26"/>
      <c r="E492" s="26"/>
      <c r="F492" s="26"/>
      <c r="G492" s="26"/>
      <c r="H492" s="26"/>
      <c r="I492" s="26"/>
    </row>
    <row r="493" spans="1:9" ht="12.75" customHeight="1">
      <c r="A493" s="26"/>
      <c r="B493" s="26"/>
      <c r="C493" s="26"/>
      <c r="D493" s="26"/>
      <c r="E493" s="26"/>
      <c r="F493" s="26"/>
      <c r="G493" s="26"/>
      <c r="H493" s="26"/>
      <c r="I493" s="26"/>
    </row>
    <row r="494" spans="1:9" ht="12.75" customHeight="1">
      <c r="A494" s="26"/>
      <c r="B494" s="26"/>
      <c r="C494" s="26"/>
      <c r="D494" s="26"/>
      <c r="E494" s="26"/>
      <c r="F494" s="26"/>
      <c r="G494" s="26"/>
      <c r="H494" s="26"/>
      <c r="I494" s="26"/>
    </row>
    <row r="495" spans="1:9" ht="12.75" customHeight="1">
      <c r="A495" s="26"/>
      <c r="B495" s="26"/>
      <c r="C495" s="26"/>
      <c r="D495" s="26"/>
      <c r="E495" s="26"/>
      <c r="F495" s="26"/>
      <c r="G495" s="26"/>
      <c r="H495" s="26"/>
      <c r="I495" s="26"/>
    </row>
    <row r="496" spans="1:9" ht="12.75" customHeight="1">
      <c r="A496" s="26"/>
      <c r="B496" s="26"/>
      <c r="C496" s="26"/>
      <c r="D496" s="26"/>
      <c r="E496" s="26"/>
      <c r="F496" s="26"/>
      <c r="G496" s="26"/>
      <c r="H496" s="26"/>
      <c r="I496" s="26"/>
    </row>
    <row r="497" spans="1:9" ht="12.75" customHeight="1">
      <c r="A497" s="26"/>
      <c r="B497" s="26"/>
      <c r="C497" s="26"/>
      <c r="D497" s="26"/>
      <c r="E497" s="26"/>
      <c r="F497" s="26"/>
      <c r="G497" s="26"/>
      <c r="H497" s="26"/>
      <c r="I497" s="26"/>
    </row>
    <row r="498" spans="1:9" ht="12.75" customHeight="1">
      <c r="A498" s="26"/>
      <c r="B498" s="26"/>
      <c r="C498" s="26"/>
      <c r="D498" s="26"/>
      <c r="E498" s="26"/>
      <c r="F498" s="26"/>
      <c r="G498" s="26"/>
      <c r="H498" s="26"/>
      <c r="I498" s="26"/>
    </row>
    <row r="499" spans="1:9" ht="12.75" customHeight="1">
      <c r="A499" s="26"/>
      <c r="B499" s="26"/>
      <c r="C499" s="26"/>
      <c r="D499" s="26"/>
      <c r="E499" s="26"/>
      <c r="F499" s="26"/>
      <c r="G499" s="26"/>
      <c r="H499" s="26"/>
      <c r="I499" s="26"/>
    </row>
    <row r="500" spans="1:9" ht="12.75" customHeight="1">
      <c r="A500" s="26"/>
      <c r="B500" s="26"/>
      <c r="C500" s="26"/>
      <c r="D500" s="26"/>
      <c r="E500" s="26"/>
      <c r="F500" s="26"/>
      <c r="G500" s="26"/>
      <c r="H500" s="26"/>
      <c r="I500" s="26"/>
    </row>
    <row r="501" spans="1:9" ht="12.75" customHeight="1">
      <c r="A501" s="26"/>
      <c r="B501" s="26"/>
      <c r="C501" s="26"/>
      <c r="D501" s="26"/>
      <c r="E501" s="26"/>
      <c r="F501" s="26"/>
      <c r="G501" s="26"/>
      <c r="H501" s="26"/>
      <c r="I501" s="26"/>
    </row>
    <row r="502" spans="1:9" ht="12.75" customHeight="1">
      <c r="A502" s="26"/>
      <c r="B502" s="26"/>
      <c r="C502" s="26"/>
      <c r="D502" s="26"/>
      <c r="E502" s="26"/>
      <c r="F502" s="26"/>
      <c r="G502" s="26"/>
      <c r="H502" s="26"/>
      <c r="I502" s="26"/>
    </row>
    <row r="503" spans="1:9" ht="12.75" customHeight="1">
      <c r="A503" s="26"/>
      <c r="B503" s="26"/>
      <c r="C503" s="26"/>
      <c r="D503" s="26"/>
      <c r="E503" s="26"/>
      <c r="F503" s="26"/>
      <c r="G503" s="26"/>
      <c r="H503" s="26"/>
      <c r="I503" s="26"/>
    </row>
    <row r="504" spans="1:9" ht="12.75" customHeight="1">
      <c r="A504" s="26"/>
      <c r="B504" s="26"/>
      <c r="C504" s="26"/>
      <c r="D504" s="26"/>
      <c r="E504" s="26"/>
      <c r="F504" s="26"/>
      <c r="G504" s="26"/>
      <c r="H504" s="26"/>
      <c r="I504" s="26"/>
    </row>
    <row r="505" spans="1:9" ht="12.75" customHeight="1">
      <c r="A505" s="26"/>
      <c r="B505" s="26"/>
      <c r="C505" s="26"/>
      <c r="D505" s="26"/>
      <c r="E505" s="26"/>
      <c r="F505" s="26"/>
      <c r="G505" s="26"/>
      <c r="H505" s="26"/>
      <c r="I505" s="26"/>
    </row>
    <row r="506" spans="1:9" ht="12.75" customHeight="1">
      <c r="A506" s="26"/>
      <c r="B506" s="26"/>
      <c r="C506" s="26"/>
      <c r="D506" s="26"/>
      <c r="E506" s="26"/>
      <c r="F506" s="26"/>
      <c r="G506" s="26"/>
      <c r="H506" s="26"/>
      <c r="I506" s="26"/>
    </row>
    <row r="507" spans="1:9" ht="12.75" customHeight="1">
      <c r="A507" s="26"/>
      <c r="B507" s="26"/>
      <c r="C507" s="26"/>
      <c r="D507" s="26"/>
      <c r="E507" s="26"/>
      <c r="F507" s="26"/>
      <c r="G507" s="26"/>
      <c r="H507" s="26"/>
      <c r="I507" s="26"/>
    </row>
    <row r="508" spans="1:9" ht="12.75" customHeight="1">
      <c r="A508" s="26"/>
      <c r="B508" s="26"/>
      <c r="C508" s="26"/>
      <c r="D508" s="26"/>
      <c r="E508" s="26"/>
      <c r="F508" s="26"/>
      <c r="G508" s="26"/>
      <c r="H508" s="26"/>
      <c r="I508" s="26"/>
    </row>
    <row r="509" spans="1:9" ht="12.75" customHeight="1">
      <c r="A509" s="26"/>
      <c r="B509" s="26"/>
      <c r="C509" s="26"/>
      <c r="D509" s="26"/>
      <c r="E509" s="26"/>
      <c r="F509" s="26"/>
      <c r="G509" s="26"/>
      <c r="H509" s="26"/>
      <c r="I509" s="26"/>
    </row>
    <row r="510" spans="1:9" ht="12.75" customHeight="1">
      <c r="A510" s="26"/>
      <c r="B510" s="26"/>
      <c r="C510" s="26"/>
      <c r="D510" s="26"/>
      <c r="E510" s="26"/>
      <c r="F510" s="26"/>
      <c r="G510" s="26"/>
      <c r="H510" s="26"/>
      <c r="I510" s="26"/>
    </row>
    <row r="511" spans="1:9" ht="12.75" customHeight="1">
      <c r="A511" s="26"/>
      <c r="B511" s="26"/>
      <c r="C511" s="26"/>
      <c r="D511" s="26"/>
      <c r="E511" s="26"/>
      <c r="F511" s="26"/>
      <c r="G511" s="26"/>
      <c r="H511" s="26"/>
      <c r="I511" s="26"/>
    </row>
    <row r="512" spans="1:9" ht="12.75" customHeight="1">
      <c r="A512" s="26"/>
      <c r="B512" s="26"/>
      <c r="C512" s="26"/>
      <c r="D512" s="26"/>
      <c r="E512" s="26"/>
      <c r="F512" s="26"/>
      <c r="G512" s="26"/>
      <c r="H512" s="26"/>
      <c r="I512" s="26"/>
    </row>
    <row r="513" spans="1:9" ht="12.75" customHeight="1">
      <c r="A513" s="26"/>
      <c r="B513" s="26"/>
      <c r="C513" s="26"/>
      <c r="D513" s="26"/>
      <c r="E513" s="26"/>
      <c r="F513" s="26"/>
      <c r="G513" s="26"/>
      <c r="H513" s="26"/>
      <c r="I513" s="26"/>
    </row>
    <row r="514" spans="1:9" ht="12.75" customHeight="1">
      <c r="A514" s="26"/>
      <c r="B514" s="26"/>
      <c r="C514" s="26"/>
      <c r="D514" s="26"/>
      <c r="E514" s="26"/>
      <c r="F514" s="26"/>
      <c r="G514" s="26"/>
      <c r="H514" s="26"/>
      <c r="I514" s="26"/>
    </row>
    <row r="515" spans="1:9" ht="12.75" customHeight="1">
      <c r="A515" s="26"/>
      <c r="B515" s="26"/>
      <c r="C515" s="26"/>
      <c r="D515" s="26"/>
      <c r="E515" s="26"/>
      <c r="F515" s="26"/>
      <c r="G515" s="26"/>
      <c r="H515" s="26"/>
      <c r="I515" s="26"/>
    </row>
    <row r="516" spans="1:9" ht="12.75" customHeight="1">
      <c r="A516" s="26"/>
      <c r="B516" s="26"/>
      <c r="C516" s="26"/>
      <c r="D516" s="26"/>
      <c r="E516" s="26"/>
      <c r="F516" s="26"/>
      <c r="G516" s="26"/>
      <c r="H516" s="26"/>
      <c r="I516" s="26"/>
    </row>
    <row r="517" spans="1:9" ht="12.75" customHeight="1">
      <c r="A517" s="26"/>
      <c r="B517" s="26"/>
      <c r="C517" s="26"/>
      <c r="D517" s="26"/>
      <c r="E517" s="26"/>
      <c r="F517" s="26"/>
      <c r="G517" s="26"/>
      <c r="H517" s="26"/>
      <c r="I517" s="26"/>
    </row>
    <row r="518" spans="1:9" ht="12.75" customHeight="1">
      <c r="A518" s="26"/>
      <c r="B518" s="26"/>
      <c r="C518" s="26"/>
      <c r="D518" s="26"/>
      <c r="E518" s="26"/>
      <c r="F518" s="26"/>
      <c r="G518" s="26"/>
      <c r="H518" s="26"/>
      <c r="I518" s="26"/>
    </row>
    <row r="519" spans="1:9" ht="12.75" customHeight="1">
      <c r="A519" s="26"/>
      <c r="B519" s="26"/>
      <c r="C519" s="26"/>
      <c r="D519" s="26"/>
      <c r="E519" s="26"/>
      <c r="F519" s="26"/>
      <c r="G519" s="26"/>
      <c r="H519" s="26"/>
      <c r="I519" s="26"/>
    </row>
    <row r="520" spans="1:9" ht="12.75" customHeight="1">
      <c r="A520" s="26"/>
      <c r="B520" s="26"/>
      <c r="C520" s="26"/>
      <c r="D520" s="26"/>
      <c r="E520" s="26"/>
      <c r="F520" s="26"/>
      <c r="G520" s="26"/>
      <c r="H520" s="26"/>
      <c r="I520" s="26"/>
    </row>
    <row r="521" spans="1:9" ht="12.75" customHeight="1">
      <c r="A521" s="26"/>
      <c r="B521" s="26"/>
      <c r="C521" s="26"/>
      <c r="D521" s="26"/>
      <c r="E521" s="26"/>
      <c r="F521" s="26"/>
      <c r="G521" s="26"/>
      <c r="H521" s="26"/>
      <c r="I521" s="26"/>
    </row>
    <row r="522" spans="1:9" ht="12.75" customHeight="1">
      <c r="A522" s="26"/>
      <c r="B522" s="26"/>
      <c r="C522" s="26"/>
      <c r="D522" s="26"/>
      <c r="E522" s="26"/>
      <c r="F522" s="26"/>
      <c r="G522" s="26"/>
      <c r="H522" s="26"/>
      <c r="I522" s="26"/>
    </row>
    <row r="523" spans="1:9" ht="12.75" customHeight="1">
      <c r="A523" s="26"/>
      <c r="B523" s="26"/>
      <c r="C523" s="26"/>
      <c r="D523" s="26"/>
      <c r="E523" s="26"/>
      <c r="F523" s="26"/>
      <c r="G523" s="26"/>
      <c r="H523" s="26"/>
      <c r="I523" s="26"/>
    </row>
    <row r="524" spans="1:9" ht="12.75" customHeight="1">
      <c r="A524" s="26"/>
      <c r="B524" s="26"/>
      <c r="C524" s="26"/>
      <c r="D524" s="26"/>
      <c r="E524" s="26"/>
      <c r="F524" s="26"/>
      <c r="G524" s="26"/>
      <c r="H524" s="26"/>
      <c r="I524" s="26"/>
    </row>
    <row r="525" spans="1:9" ht="12.75" customHeight="1">
      <c r="A525" s="26"/>
      <c r="B525" s="26"/>
      <c r="C525" s="26"/>
      <c r="D525" s="26"/>
      <c r="E525" s="26"/>
      <c r="F525" s="26"/>
      <c r="G525" s="26"/>
      <c r="H525" s="26"/>
      <c r="I525" s="26"/>
    </row>
    <row r="526" spans="1:9" ht="12.75" customHeight="1">
      <c r="A526" s="26"/>
      <c r="B526" s="26"/>
      <c r="C526" s="26"/>
      <c r="D526" s="26"/>
      <c r="E526" s="26"/>
      <c r="F526" s="26"/>
      <c r="G526" s="26"/>
      <c r="H526" s="26"/>
      <c r="I526" s="26"/>
    </row>
    <row r="527" spans="1:9" ht="12.75" customHeight="1">
      <c r="A527" s="26"/>
      <c r="B527" s="26"/>
      <c r="C527" s="26"/>
      <c r="D527" s="26"/>
      <c r="E527" s="26"/>
      <c r="F527" s="26"/>
      <c r="G527" s="26"/>
      <c r="H527" s="26"/>
      <c r="I527" s="26"/>
    </row>
    <row r="528" spans="1:9" ht="12.75" customHeight="1">
      <c r="A528" s="26"/>
      <c r="B528" s="26"/>
      <c r="C528" s="26"/>
      <c r="D528" s="26"/>
      <c r="E528" s="26"/>
      <c r="F528" s="26"/>
      <c r="G528" s="26"/>
      <c r="H528" s="26"/>
      <c r="I528" s="26"/>
    </row>
    <row r="529" spans="1:9" ht="12.75" customHeight="1">
      <c r="A529" s="26"/>
      <c r="B529" s="26"/>
      <c r="C529" s="26"/>
      <c r="D529" s="26"/>
      <c r="E529" s="26"/>
      <c r="F529" s="26"/>
      <c r="G529" s="26"/>
      <c r="H529" s="26"/>
      <c r="I529" s="26"/>
    </row>
    <row r="530" spans="1:9" ht="12.75" customHeight="1">
      <c r="A530" s="26"/>
      <c r="B530" s="26"/>
      <c r="C530" s="26"/>
      <c r="D530" s="26"/>
      <c r="E530" s="26"/>
      <c r="F530" s="26"/>
      <c r="G530" s="26"/>
    </row>
    <row r="531" spans="1:9" ht="12.75" customHeight="1">
      <c r="A531" s="26"/>
      <c r="B531" s="26"/>
      <c r="C531" s="26"/>
      <c r="D531" s="26"/>
      <c r="E531" s="26"/>
      <c r="F531" s="26"/>
      <c r="G531" s="26"/>
    </row>
    <row r="532" spans="1:9" ht="12.75" customHeight="1">
      <c r="A532" s="26"/>
      <c r="B532" s="26"/>
      <c r="C532" s="26"/>
      <c r="D532" s="26"/>
      <c r="E532" s="26"/>
      <c r="F532" s="26"/>
      <c r="G532" s="26"/>
    </row>
    <row r="533" spans="1:9" ht="12.75" customHeight="1">
      <c r="A533" s="26"/>
      <c r="B533" s="26"/>
      <c r="C533" s="26"/>
      <c r="D533" s="26"/>
      <c r="E533" s="26"/>
      <c r="F533" s="26"/>
      <c r="G533" s="26"/>
    </row>
    <row r="534" spans="1:9" ht="12.75" customHeight="1">
      <c r="A534" s="26"/>
      <c r="B534" s="26"/>
      <c r="C534" s="26"/>
      <c r="D534" s="26"/>
      <c r="E534" s="26"/>
      <c r="F534" s="26"/>
      <c r="G534" s="26"/>
    </row>
    <row r="535" spans="1:9" ht="12.75" customHeight="1">
      <c r="A535" s="26"/>
      <c r="B535" s="26"/>
      <c r="C535" s="26"/>
      <c r="D535" s="26"/>
      <c r="E535" s="26"/>
      <c r="F535" s="26"/>
      <c r="G535" s="26"/>
    </row>
    <row r="536" spans="1:9" ht="12.75" customHeight="1">
      <c r="A536" s="26"/>
      <c r="B536" s="26"/>
      <c r="C536" s="26"/>
      <c r="D536" s="26"/>
      <c r="E536" s="26"/>
      <c r="F536" s="26"/>
      <c r="G536" s="26"/>
    </row>
    <row r="537" spans="1:9" ht="12.75" customHeight="1">
      <c r="A537" s="26"/>
      <c r="B537" s="26"/>
      <c r="C537" s="26"/>
      <c r="D537" s="26"/>
      <c r="E537" s="26"/>
      <c r="F537" s="26"/>
      <c r="G537" s="26"/>
    </row>
    <row r="538" spans="1:9" ht="12.75" customHeight="1">
      <c r="A538" s="26"/>
      <c r="B538" s="26"/>
      <c r="C538" s="26"/>
      <c r="D538" s="26"/>
      <c r="E538" s="26"/>
      <c r="F538" s="26"/>
      <c r="G538" s="26"/>
    </row>
    <row r="539" spans="1:9" ht="12.75" customHeight="1">
      <c r="A539" s="26"/>
      <c r="B539" s="26"/>
      <c r="C539" s="26"/>
      <c r="D539" s="26"/>
      <c r="E539" s="26"/>
      <c r="F539" s="26"/>
      <c r="G539" s="26"/>
    </row>
    <row r="540" spans="1:9" ht="12.75" customHeight="1">
      <c r="A540" s="26"/>
      <c r="B540" s="26"/>
      <c r="C540" s="26"/>
      <c r="D540" s="26"/>
      <c r="E540" s="26"/>
      <c r="F540" s="26"/>
      <c r="G540" s="26"/>
    </row>
    <row r="541" spans="1:9" ht="12.75" customHeight="1">
      <c r="A541" s="26"/>
      <c r="B541" s="26"/>
      <c r="C541" s="26"/>
      <c r="D541" s="26"/>
      <c r="E541" s="26"/>
      <c r="F541" s="26"/>
      <c r="G541" s="26"/>
    </row>
    <row r="542" spans="1:9" ht="12.75" customHeight="1">
      <c r="A542" s="26"/>
      <c r="B542" s="26"/>
      <c r="C542" s="26"/>
      <c r="D542" s="26"/>
      <c r="E542" s="26"/>
      <c r="F542" s="26"/>
      <c r="G542" s="26"/>
    </row>
    <row r="543" spans="1:9" ht="12.75" customHeight="1">
      <c r="A543" s="26"/>
      <c r="B543" s="26"/>
      <c r="C543" s="26"/>
      <c r="D543" s="26"/>
      <c r="E543" s="26"/>
      <c r="F543" s="26"/>
      <c r="G543" s="26"/>
    </row>
    <row r="544" spans="1:9" ht="12.75" customHeight="1">
      <c r="A544" s="26"/>
      <c r="B544" s="26"/>
      <c r="C544" s="26"/>
      <c r="D544" s="26"/>
      <c r="E544" s="26"/>
      <c r="F544" s="26"/>
      <c r="G544" s="26"/>
    </row>
    <row r="545" spans="1:7" ht="12.75" customHeight="1">
      <c r="A545" s="26"/>
      <c r="B545" s="26"/>
      <c r="C545" s="26"/>
      <c r="D545" s="26"/>
      <c r="E545" s="26"/>
      <c r="F545" s="26"/>
      <c r="G545" s="26"/>
    </row>
    <row r="546" spans="1:7" ht="12.75" customHeight="1">
      <c r="A546" s="26"/>
      <c r="B546" s="26"/>
      <c r="C546" s="26"/>
      <c r="D546" s="26"/>
      <c r="E546" s="26"/>
      <c r="F546" s="26"/>
      <c r="G546" s="26"/>
    </row>
    <row r="547" spans="1:7" ht="12.75" customHeight="1">
      <c r="A547" s="26"/>
      <c r="B547" s="26"/>
      <c r="C547" s="26"/>
      <c r="D547" s="26"/>
      <c r="E547" s="26"/>
      <c r="F547" s="26"/>
      <c r="G547" s="26"/>
    </row>
    <row r="548" spans="1:7" ht="12.75" customHeight="1">
      <c r="A548" s="26"/>
      <c r="B548" s="26"/>
      <c r="C548" s="26"/>
      <c r="D548" s="26"/>
      <c r="E548" s="26"/>
      <c r="F548" s="26"/>
      <c r="G548" s="26"/>
    </row>
    <row r="549" spans="1:7" ht="12.75" customHeight="1">
      <c r="A549" s="26"/>
      <c r="B549" s="26"/>
      <c r="C549" s="26"/>
      <c r="D549" s="26"/>
      <c r="E549" s="26"/>
      <c r="F549" s="26"/>
      <c r="G549" s="26"/>
    </row>
    <row r="550" spans="1:7" ht="12.75" customHeight="1">
      <c r="A550" s="26"/>
      <c r="B550" s="26"/>
      <c r="C550" s="26"/>
      <c r="D550" s="26"/>
      <c r="E550" s="26"/>
      <c r="F550" s="26"/>
      <c r="G550" s="26"/>
    </row>
    <row r="551" spans="1:7" ht="12.75" customHeight="1">
      <c r="A551" s="26"/>
      <c r="B551" s="26"/>
      <c r="C551" s="26"/>
      <c r="D551" s="26"/>
      <c r="E551" s="26"/>
      <c r="F551" s="26"/>
      <c r="G551" s="26"/>
    </row>
    <row r="552" spans="1:7" ht="12.75" customHeight="1">
      <c r="A552" s="26"/>
      <c r="B552" s="26"/>
      <c r="C552" s="26"/>
      <c r="D552" s="26"/>
      <c r="E552" s="26"/>
      <c r="F552" s="26"/>
      <c r="G552" s="26"/>
    </row>
    <row r="553" spans="1:7" ht="12.75" customHeight="1">
      <c r="A553" s="26"/>
      <c r="B553" s="26"/>
      <c r="C553" s="26"/>
      <c r="D553" s="26"/>
      <c r="E553" s="26"/>
      <c r="F553" s="26"/>
      <c r="G553" s="26"/>
    </row>
    <row r="554" spans="1:7" ht="12.75" customHeight="1">
      <c r="A554" s="26"/>
      <c r="B554" s="26"/>
      <c r="C554" s="26"/>
      <c r="D554" s="26"/>
      <c r="E554" s="26"/>
      <c r="F554" s="26"/>
      <c r="G554" s="26"/>
    </row>
    <row r="555" spans="1:7" ht="12.75" customHeight="1">
      <c r="A555" s="26"/>
      <c r="B555" s="26"/>
      <c r="C555" s="26"/>
      <c r="D555" s="26"/>
      <c r="E555" s="26"/>
      <c r="F555" s="26"/>
      <c r="G555" s="26"/>
    </row>
    <row r="556" spans="1:7" ht="12.75" customHeight="1">
      <c r="A556" s="26"/>
      <c r="B556" s="26"/>
      <c r="C556" s="26"/>
      <c r="D556" s="26"/>
      <c r="E556" s="26"/>
      <c r="F556" s="26"/>
      <c r="G556" s="26"/>
    </row>
    <row r="557" spans="1:7" ht="12.75" customHeight="1">
      <c r="A557" s="26"/>
      <c r="B557" s="26"/>
      <c r="C557" s="26"/>
      <c r="D557" s="26"/>
      <c r="E557" s="26"/>
      <c r="F557" s="26"/>
      <c r="G557" s="26"/>
    </row>
    <row r="558" spans="1:7" ht="12.75" customHeight="1">
      <c r="A558" s="26"/>
      <c r="B558" s="26"/>
      <c r="C558" s="26"/>
      <c r="D558" s="26"/>
      <c r="E558" s="26"/>
      <c r="F558" s="26"/>
      <c r="G558" s="26"/>
    </row>
    <row r="559" spans="1:7" ht="12.75" customHeight="1">
      <c r="A559" s="26"/>
      <c r="B559" s="26"/>
      <c r="C559" s="26"/>
      <c r="D559" s="26"/>
      <c r="E559" s="26"/>
      <c r="F559" s="26"/>
      <c r="G559" s="26"/>
    </row>
    <row r="560" spans="1:7" ht="12.75" customHeight="1">
      <c r="A560" s="26"/>
      <c r="B560" s="26"/>
      <c r="C560" s="26"/>
      <c r="D560" s="26"/>
      <c r="E560" s="26"/>
      <c r="F560" s="26"/>
      <c r="G560" s="26"/>
    </row>
    <row r="561" spans="1:7" ht="12.75" customHeight="1">
      <c r="A561" s="26"/>
      <c r="B561" s="26"/>
      <c r="C561" s="26"/>
      <c r="D561" s="26"/>
      <c r="E561" s="26"/>
      <c r="F561" s="26"/>
      <c r="G561" s="26"/>
    </row>
    <row r="562" spans="1:7" ht="12.75" customHeight="1">
      <c r="A562" s="26"/>
      <c r="B562" s="26"/>
      <c r="C562" s="26"/>
      <c r="D562" s="26"/>
      <c r="E562" s="26"/>
      <c r="F562" s="26"/>
      <c r="G562" s="26"/>
    </row>
    <row r="563" spans="1:7" ht="12.75" customHeight="1">
      <c r="A563" s="26"/>
      <c r="B563" s="26"/>
      <c r="C563" s="26"/>
      <c r="D563" s="26"/>
      <c r="E563" s="26"/>
      <c r="F563" s="26"/>
      <c r="G563" s="26"/>
    </row>
    <row r="564" spans="1:7" ht="12.75" customHeight="1">
      <c r="A564" s="26"/>
      <c r="B564" s="26"/>
      <c r="C564" s="26"/>
      <c r="D564" s="26"/>
      <c r="E564" s="26"/>
      <c r="F564" s="26"/>
      <c r="G564" s="26"/>
    </row>
    <row r="565" spans="1:7" ht="12.75" customHeight="1">
      <c r="A565" s="26"/>
      <c r="B565" s="26"/>
      <c r="C565" s="26"/>
      <c r="D565" s="26"/>
      <c r="E565" s="26"/>
      <c r="F565" s="26"/>
      <c r="G565" s="26"/>
    </row>
    <row r="566" spans="1:7" ht="12.75" customHeight="1">
      <c r="A566" s="26"/>
      <c r="B566" s="26"/>
      <c r="C566" s="26"/>
      <c r="D566" s="26"/>
      <c r="E566" s="26"/>
      <c r="F566" s="26"/>
      <c r="G566" s="26"/>
    </row>
    <row r="567" spans="1:7" ht="12.75" customHeight="1">
      <c r="A567" s="26"/>
      <c r="B567" s="26"/>
      <c r="C567" s="26"/>
      <c r="D567" s="26"/>
      <c r="E567" s="26"/>
      <c r="F567" s="26"/>
      <c r="G567" s="26"/>
    </row>
    <row r="568" spans="1:7" ht="12.75" customHeight="1">
      <c r="A568" s="26"/>
      <c r="B568" s="26"/>
      <c r="C568" s="26"/>
      <c r="D568" s="26"/>
      <c r="E568" s="26"/>
      <c r="F568" s="26"/>
      <c r="G568" s="26"/>
    </row>
    <row r="569" spans="1:7" ht="12.75" customHeight="1">
      <c r="A569" s="26"/>
      <c r="B569" s="26"/>
      <c r="C569" s="26"/>
      <c r="D569" s="26"/>
      <c r="E569" s="26"/>
      <c r="F569" s="26"/>
      <c r="G569" s="26"/>
    </row>
    <row r="570" spans="1:7" ht="12.75" customHeight="1">
      <c r="A570" s="26"/>
      <c r="B570" s="26"/>
      <c r="C570" s="26"/>
      <c r="D570" s="26"/>
      <c r="E570" s="26"/>
      <c r="F570" s="26"/>
      <c r="G570" s="26"/>
    </row>
    <row r="571" spans="1:7" ht="12.75" customHeight="1">
      <c r="A571" s="26"/>
      <c r="B571" s="26"/>
      <c r="C571" s="26"/>
      <c r="D571" s="26"/>
      <c r="E571" s="26"/>
      <c r="F571" s="26"/>
      <c r="G571" s="26"/>
    </row>
    <row r="572" spans="1:7" ht="12.75" customHeight="1">
      <c r="A572" s="26"/>
      <c r="B572" s="26"/>
      <c r="C572" s="26"/>
      <c r="D572" s="26"/>
      <c r="E572" s="26"/>
      <c r="F572" s="26"/>
      <c r="G572" s="26"/>
    </row>
    <row r="573" spans="1:7" ht="12.75" customHeight="1">
      <c r="A573" s="26"/>
      <c r="B573" s="26"/>
      <c r="C573" s="26"/>
      <c r="D573" s="26"/>
      <c r="E573" s="26"/>
      <c r="F573" s="26"/>
      <c r="G573" s="26"/>
    </row>
    <row r="574" spans="1:7" ht="12.75" customHeight="1">
      <c r="A574" s="26"/>
      <c r="B574" s="26"/>
      <c r="C574" s="26"/>
      <c r="D574" s="26"/>
      <c r="E574" s="26"/>
      <c r="F574" s="26"/>
      <c r="G574" s="26"/>
    </row>
    <row r="575" spans="1:7" ht="12.75" customHeight="1">
      <c r="A575" s="26"/>
      <c r="B575" s="26"/>
      <c r="C575" s="26"/>
      <c r="D575" s="26"/>
      <c r="E575" s="26"/>
      <c r="F575" s="26"/>
      <c r="G575" s="26"/>
    </row>
    <row r="576" spans="1:7" ht="12.75" customHeight="1">
      <c r="A576" s="26"/>
      <c r="B576" s="26"/>
      <c r="C576" s="26"/>
      <c r="D576" s="26"/>
      <c r="E576" s="26"/>
      <c r="F576" s="26"/>
      <c r="G576" s="26"/>
    </row>
    <row r="577" spans="1:7" ht="12.75" customHeight="1">
      <c r="A577" s="26"/>
      <c r="B577" s="26"/>
      <c r="C577" s="26"/>
      <c r="D577" s="26"/>
      <c r="E577" s="26"/>
      <c r="F577" s="26"/>
      <c r="G577" s="26"/>
    </row>
    <row r="578" spans="1:7" ht="12.75" customHeight="1">
      <c r="A578" s="26"/>
      <c r="B578" s="26"/>
      <c r="C578" s="26"/>
      <c r="D578" s="26"/>
      <c r="E578" s="26"/>
      <c r="F578" s="26"/>
      <c r="G578" s="26"/>
    </row>
    <row r="579" spans="1:7" ht="12.75" customHeight="1">
      <c r="A579" s="26"/>
      <c r="B579" s="26"/>
      <c r="C579" s="26"/>
      <c r="D579" s="26"/>
      <c r="E579" s="26"/>
      <c r="F579" s="26"/>
      <c r="G579" s="26"/>
    </row>
    <row r="580" spans="1:7" ht="12.75" customHeight="1">
      <c r="A580" s="26"/>
      <c r="B580" s="26"/>
      <c r="C580" s="26"/>
      <c r="D580" s="26"/>
      <c r="E580" s="26"/>
      <c r="F580" s="26"/>
      <c r="G580" s="26"/>
    </row>
    <row r="581" spans="1:7" ht="12.75" customHeight="1">
      <c r="A581" s="26"/>
      <c r="B581" s="26"/>
      <c r="C581" s="26"/>
      <c r="D581" s="26"/>
      <c r="E581" s="26"/>
      <c r="F581" s="26"/>
      <c r="G581" s="26"/>
    </row>
    <row r="582" spans="1:7" ht="12.75" customHeight="1">
      <c r="A582" s="26"/>
      <c r="B582" s="26"/>
      <c r="C582" s="26"/>
      <c r="D582" s="26"/>
      <c r="E582" s="26"/>
      <c r="F582" s="26"/>
      <c r="G582" s="26"/>
    </row>
    <row r="583" spans="1:7" ht="12.75" customHeight="1">
      <c r="A583" s="26"/>
      <c r="B583" s="26"/>
      <c r="C583" s="26"/>
      <c r="D583" s="26"/>
      <c r="E583" s="26"/>
      <c r="F583" s="26"/>
      <c r="G583" s="26"/>
    </row>
    <row r="584" spans="1:7" ht="12.75" customHeight="1">
      <c r="A584" s="26"/>
      <c r="B584" s="26"/>
      <c r="C584" s="26"/>
      <c r="D584" s="26"/>
      <c r="E584" s="26"/>
      <c r="F584" s="26"/>
      <c r="G584" s="26"/>
    </row>
    <row r="585" spans="1:7" ht="12.75" customHeight="1">
      <c r="A585" s="26"/>
      <c r="B585" s="26"/>
      <c r="C585" s="26"/>
      <c r="D585" s="26"/>
      <c r="E585" s="26"/>
      <c r="F585" s="26"/>
      <c r="G585" s="26"/>
    </row>
    <row r="586" spans="1:7" ht="12.75" customHeight="1">
      <c r="A586" s="26"/>
      <c r="B586" s="26"/>
      <c r="C586" s="26"/>
      <c r="D586" s="26"/>
      <c r="E586" s="26"/>
      <c r="F586" s="26"/>
      <c r="G586" s="26"/>
    </row>
    <row r="587" spans="1:7" ht="12.75" customHeight="1">
      <c r="A587" s="26"/>
      <c r="B587" s="26"/>
      <c r="C587" s="26"/>
      <c r="D587" s="26"/>
      <c r="E587" s="26"/>
      <c r="F587" s="26"/>
      <c r="G587" s="26"/>
    </row>
    <row r="588" spans="1:7" ht="12.75" customHeight="1">
      <c r="A588" s="26"/>
      <c r="B588" s="26"/>
      <c r="C588" s="26"/>
      <c r="D588" s="26"/>
      <c r="E588" s="26"/>
      <c r="F588" s="26"/>
      <c r="G588" s="26"/>
    </row>
    <row r="589" spans="1:7" ht="12.75" customHeight="1">
      <c r="A589" s="26"/>
      <c r="B589" s="26"/>
      <c r="C589" s="26"/>
      <c r="D589" s="26"/>
      <c r="E589" s="26"/>
      <c r="F589" s="26"/>
      <c r="G589" s="26"/>
    </row>
    <row r="590" spans="1:7" ht="12.75" customHeight="1">
      <c r="A590" s="26"/>
      <c r="B590" s="26"/>
      <c r="C590" s="26"/>
      <c r="D590" s="26"/>
      <c r="E590" s="26"/>
      <c r="F590" s="26"/>
      <c r="G590" s="26"/>
    </row>
    <row r="591" spans="1:7" ht="12.75" customHeight="1">
      <c r="A591" s="26"/>
      <c r="B591" s="26"/>
      <c r="C591" s="26"/>
      <c r="D591" s="26"/>
      <c r="E591" s="26"/>
      <c r="F591" s="26"/>
      <c r="G591" s="26"/>
    </row>
    <row r="592" spans="1:7" ht="12.75" customHeight="1">
      <c r="A592" s="26"/>
      <c r="B592" s="26"/>
      <c r="C592" s="26"/>
      <c r="D592" s="26"/>
      <c r="E592" s="26"/>
      <c r="F592" s="26"/>
      <c r="G592" s="26"/>
    </row>
    <row r="593" spans="1:7" ht="12.75" customHeight="1">
      <c r="A593" s="26"/>
      <c r="B593" s="26"/>
      <c r="C593" s="26"/>
      <c r="D593" s="26"/>
      <c r="E593" s="26"/>
      <c r="F593" s="26"/>
      <c r="G593" s="26"/>
    </row>
    <row r="594" spans="1:7" ht="12.75" customHeight="1">
      <c r="A594" s="26"/>
      <c r="B594" s="26"/>
      <c r="C594" s="26"/>
      <c r="D594" s="26"/>
      <c r="E594" s="26"/>
      <c r="F594" s="26"/>
      <c r="G594" s="26"/>
    </row>
    <row r="595" spans="1:7" ht="12.75" customHeight="1">
      <c r="A595" s="26"/>
      <c r="B595" s="26"/>
      <c r="C595" s="26"/>
      <c r="D595" s="26"/>
      <c r="E595" s="26"/>
      <c r="F595" s="26"/>
      <c r="G595" s="26"/>
    </row>
    <row r="596" spans="1:7" ht="12.75" customHeight="1">
      <c r="A596" s="26"/>
      <c r="B596" s="26"/>
      <c r="C596" s="26"/>
      <c r="D596" s="26"/>
      <c r="E596" s="26"/>
      <c r="F596" s="26"/>
      <c r="G596" s="26"/>
    </row>
    <row r="597" spans="1:7" ht="12.75" customHeight="1">
      <c r="A597" s="26"/>
      <c r="B597" s="26"/>
      <c r="C597" s="26"/>
      <c r="D597" s="26"/>
      <c r="E597" s="26"/>
      <c r="F597" s="26"/>
      <c r="G597" s="26"/>
    </row>
    <row r="598" spans="1:7" ht="12.75" customHeight="1">
      <c r="A598" s="26"/>
      <c r="B598" s="26"/>
      <c r="C598" s="26"/>
      <c r="D598" s="26"/>
      <c r="E598" s="26"/>
      <c r="F598" s="26"/>
      <c r="G598" s="26"/>
    </row>
    <row r="599" spans="1:7" ht="12.75" customHeight="1">
      <c r="A599" s="26"/>
      <c r="B599" s="26"/>
      <c r="C599" s="26"/>
      <c r="D599" s="26"/>
      <c r="E599" s="26"/>
      <c r="F599" s="26"/>
      <c r="G599" s="26"/>
    </row>
    <row r="600" spans="1:7" ht="12.75" customHeight="1">
      <c r="A600" s="26"/>
      <c r="B600" s="26"/>
      <c r="C600" s="26"/>
      <c r="D600" s="26"/>
      <c r="E600" s="26"/>
      <c r="F600" s="26"/>
      <c r="G600" s="26"/>
    </row>
    <row r="601" spans="1:7" ht="12.75" customHeight="1">
      <c r="A601" s="26"/>
      <c r="B601" s="26"/>
      <c r="C601" s="26"/>
      <c r="D601" s="26"/>
      <c r="E601" s="26"/>
      <c r="F601" s="26"/>
      <c r="G601" s="26"/>
    </row>
    <row r="602" spans="1:7" ht="12.75" customHeight="1">
      <c r="A602" s="26"/>
      <c r="B602" s="26"/>
      <c r="C602" s="26"/>
      <c r="D602" s="26"/>
      <c r="E602" s="26"/>
      <c r="F602" s="26"/>
      <c r="G602" s="26"/>
    </row>
    <row r="603" spans="1:7" ht="12.75" customHeight="1">
      <c r="A603" s="26"/>
      <c r="B603" s="26"/>
      <c r="C603" s="26"/>
      <c r="D603" s="26"/>
      <c r="E603" s="26"/>
      <c r="F603" s="26"/>
      <c r="G603" s="26"/>
    </row>
    <row r="604" spans="1:7" ht="12.75" customHeight="1">
      <c r="A604" s="26"/>
      <c r="B604" s="26"/>
      <c r="C604" s="26"/>
      <c r="D604" s="26"/>
      <c r="E604" s="26"/>
      <c r="F604" s="26"/>
      <c r="G604" s="26"/>
    </row>
    <row r="605" spans="1:7" ht="12.75" customHeight="1">
      <c r="A605" s="26"/>
      <c r="B605" s="26"/>
      <c r="C605" s="26"/>
      <c r="D605" s="26"/>
      <c r="E605" s="26"/>
      <c r="F605" s="26"/>
      <c r="G605" s="26"/>
    </row>
    <row r="606" spans="1:7" ht="12.75" customHeight="1">
      <c r="A606" s="26"/>
      <c r="B606" s="26"/>
      <c r="C606" s="26"/>
      <c r="D606" s="26"/>
      <c r="E606" s="26"/>
      <c r="F606" s="26"/>
      <c r="G606" s="26"/>
    </row>
    <row r="607" spans="1:7" ht="12.75" customHeight="1">
      <c r="A607" s="26"/>
      <c r="B607" s="26"/>
      <c r="C607" s="26"/>
      <c r="D607" s="26"/>
      <c r="E607" s="26"/>
      <c r="F607" s="26"/>
      <c r="G607" s="26"/>
    </row>
    <row r="608" spans="1:7" ht="12.75" customHeight="1">
      <c r="A608" s="26"/>
      <c r="B608" s="26"/>
      <c r="C608" s="26"/>
      <c r="D608" s="26"/>
      <c r="E608" s="26"/>
      <c r="F608" s="26"/>
      <c r="G608" s="26"/>
    </row>
    <row r="609" spans="2:6" ht="12.75" customHeight="1">
      <c r="B609" s="26"/>
      <c r="C609" s="26"/>
      <c r="D609" s="26"/>
      <c r="E609" s="26"/>
      <c r="F609" s="26"/>
    </row>
  </sheetData>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2011/12&amp;C&amp;9&amp;P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P104"/>
  <sheetViews>
    <sheetView zoomScaleNormal="100" workbookViewId="0">
      <pane ySplit="3" topLeftCell="A4" activePane="bottomLeft" state="frozen"/>
      <selection activeCell="B24" sqref="B24"/>
      <selection pane="bottomLeft" activeCell="B41" sqref="B41"/>
    </sheetView>
  </sheetViews>
  <sheetFormatPr defaultRowHeight="12.75"/>
  <cols>
    <col min="1" max="1" width="19.7109375" style="22" customWidth="1"/>
    <col min="2" max="2" width="10.85546875" style="22" customWidth="1"/>
    <col min="3" max="3" width="11.28515625" style="22" customWidth="1"/>
    <col min="4" max="4" width="10.5703125" style="22" customWidth="1"/>
    <col min="5" max="5" width="10.140625" style="22" customWidth="1"/>
    <col min="6" max="6" width="9.28515625" style="22" customWidth="1"/>
    <col min="7" max="7" width="15.7109375" style="32" customWidth="1"/>
    <col min="8" max="8" width="9.140625" style="26"/>
    <col min="9" max="9" width="20.85546875" style="22" bestFit="1" customWidth="1"/>
    <col min="10" max="16384" width="9.140625" style="22"/>
  </cols>
  <sheetData>
    <row r="1" spans="1:16" ht="15">
      <c r="A1" s="39" t="s">
        <v>617</v>
      </c>
    </row>
    <row r="2" spans="1:16" ht="12.75" customHeight="1"/>
    <row r="3" spans="1:16" s="442" customFormat="1" ht="28.5" customHeight="1">
      <c r="A3" s="441"/>
      <c r="B3" s="372" t="s">
        <v>51</v>
      </c>
      <c r="C3" s="372" t="s">
        <v>78</v>
      </c>
      <c r="D3" s="372" t="s">
        <v>79</v>
      </c>
      <c r="E3" s="706" t="s">
        <v>586</v>
      </c>
      <c r="F3" s="372" t="s">
        <v>80</v>
      </c>
      <c r="G3" s="482" t="s">
        <v>77</v>
      </c>
      <c r="H3" s="627"/>
      <c r="I3" s="627"/>
      <c r="J3" s="627"/>
      <c r="K3" s="627"/>
      <c r="L3" s="627"/>
      <c r="M3" s="627"/>
      <c r="N3" s="627"/>
      <c r="O3" s="436"/>
      <c r="P3" s="436"/>
    </row>
    <row r="4" spans="1:16" ht="13.5" customHeight="1">
      <c r="A4" s="611" t="s">
        <v>572</v>
      </c>
      <c r="B4" s="4"/>
      <c r="C4" s="4"/>
      <c r="D4" s="4"/>
      <c r="E4" s="190">
        <v>1624</v>
      </c>
      <c r="F4" s="190">
        <v>1556</v>
      </c>
      <c r="G4" s="190">
        <v>19351</v>
      </c>
    </row>
    <row r="5" spans="1:16" ht="13.5" customHeight="1">
      <c r="A5" s="611" t="s">
        <v>333</v>
      </c>
      <c r="B5" s="4"/>
      <c r="C5" s="4"/>
      <c r="D5" s="4"/>
      <c r="E5" s="190">
        <v>2060</v>
      </c>
      <c r="F5" s="4">
        <v>77</v>
      </c>
      <c r="G5" s="190">
        <v>21331</v>
      </c>
    </row>
    <row r="6" spans="1:16" ht="13.5" customHeight="1">
      <c r="A6" s="611" t="s">
        <v>423</v>
      </c>
      <c r="B6" s="4"/>
      <c r="C6" s="4">
        <v>233</v>
      </c>
      <c r="D6" s="4"/>
      <c r="E6" s="190">
        <v>2217</v>
      </c>
      <c r="F6" s="4"/>
      <c r="G6" s="190">
        <v>17422</v>
      </c>
    </row>
    <row r="7" spans="1:16" ht="13.5" customHeight="1">
      <c r="A7" s="611" t="s">
        <v>424</v>
      </c>
      <c r="B7" s="4"/>
      <c r="C7" s="4">
        <v>7</v>
      </c>
      <c r="D7" s="4"/>
      <c r="E7" s="190">
        <v>1636</v>
      </c>
      <c r="F7" s="4">
        <v>550</v>
      </c>
      <c r="G7" s="190">
        <v>21281</v>
      </c>
    </row>
    <row r="8" spans="1:16" ht="13.5" customHeight="1">
      <c r="A8" s="611" t="s">
        <v>487</v>
      </c>
      <c r="B8" s="4"/>
      <c r="C8" s="4"/>
      <c r="D8" s="4"/>
      <c r="E8" s="190">
        <v>1475</v>
      </c>
      <c r="F8" s="4"/>
      <c r="G8" s="190">
        <v>5206</v>
      </c>
    </row>
    <row r="9" spans="1:16" ht="13.5" customHeight="1">
      <c r="A9" s="611" t="s">
        <v>426</v>
      </c>
      <c r="B9" s="4"/>
      <c r="C9" s="4"/>
      <c r="D9" s="4"/>
      <c r="E9" s="190">
        <v>1898</v>
      </c>
      <c r="F9" s="190">
        <v>2728</v>
      </c>
      <c r="G9" s="190">
        <v>37058</v>
      </c>
    </row>
    <row r="10" spans="1:16" ht="13.5" customHeight="1">
      <c r="A10" s="611" t="s">
        <v>488</v>
      </c>
      <c r="B10" s="4"/>
      <c r="C10" s="4"/>
      <c r="D10" s="4"/>
      <c r="E10" s="190">
        <v>1475</v>
      </c>
      <c r="F10" s="4">
        <v>82</v>
      </c>
      <c r="G10" s="190">
        <v>19085</v>
      </c>
    </row>
    <row r="11" spans="1:16" ht="13.5" customHeight="1">
      <c r="A11" s="611" t="s">
        <v>489</v>
      </c>
      <c r="B11" s="4"/>
      <c r="C11" s="4">
        <v>176</v>
      </c>
      <c r="D11" s="4"/>
      <c r="E11" s="190">
        <v>1480</v>
      </c>
      <c r="F11" s="190">
        <v>1115</v>
      </c>
      <c r="G11" s="190">
        <v>12750</v>
      </c>
    </row>
    <row r="12" spans="1:16" ht="13.5" customHeight="1">
      <c r="A12" s="611" t="s">
        <v>492</v>
      </c>
      <c r="B12" s="4">
        <v>20</v>
      </c>
      <c r="C12" s="4"/>
      <c r="D12" s="4"/>
      <c r="E12" s="190">
        <v>1475</v>
      </c>
      <c r="F12" s="4">
        <v>25</v>
      </c>
      <c r="G12" s="190">
        <v>7559</v>
      </c>
    </row>
    <row r="13" spans="1:16" ht="13.5" customHeight="1">
      <c r="A13" s="611" t="s">
        <v>429</v>
      </c>
      <c r="B13" s="4">
        <v>41</v>
      </c>
      <c r="C13" s="4">
        <v>78</v>
      </c>
      <c r="D13" s="4"/>
      <c r="E13" s="190">
        <v>2011</v>
      </c>
      <c r="F13" s="190">
        <v>1050</v>
      </c>
      <c r="G13" s="190">
        <v>57000</v>
      </c>
    </row>
    <row r="14" spans="1:16" ht="13.5" customHeight="1">
      <c r="A14" s="611" t="s">
        <v>493</v>
      </c>
      <c r="B14" s="4">
        <v>13</v>
      </c>
      <c r="C14" s="4"/>
      <c r="D14" s="4"/>
      <c r="E14" s="190">
        <v>1475</v>
      </c>
      <c r="F14" s="4">
        <v>12</v>
      </c>
      <c r="G14" s="190">
        <v>7245</v>
      </c>
    </row>
    <row r="15" spans="1:16" ht="13.5" customHeight="1">
      <c r="A15" s="611" t="s">
        <v>431</v>
      </c>
      <c r="B15" s="4"/>
      <c r="C15" s="4">
        <v>256</v>
      </c>
      <c r="D15" s="4">
        <v>79</v>
      </c>
      <c r="E15" s="190">
        <v>1475</v>
      </c>
      <c r="F15" s="4">
        <v>1</v>
      </c>
      <c r="G15" s="190">
        <v>21248</v>
      </c>
    </row>
    <row r="16" spans="1:16" ht="13.5" customHeight="1">
      <c r="A16" s="611" t="s">
        <v>184</v>
      </c>
      <c r="B16" s="4"/>
      <c r="C16" s="4"/>
      <c r="D16" s="4"/>
      <c r="E16" s="190">
        <v>1475</v>
      </c>
      <c r="F16" s="4"/>
      <c r="G16" s="190">
        <v>14431</v>
      </c>
    </row>
    <row r="17" spans="1:7" ht="13.5" customHeight="1">
      <c r="A17" s="611" t="s">
        <v>498</v>
      </c>
      <c r="B17" s="4"/>
      <c r="C17" s="4"/>
      <c r="D17" s="4"/>
      <c r="E17" s="190">
        <v>1475</v>
      </c>
      <c r="F17" s="4"/>
      <c r="G17" s="190">
        <v>7084</v>
      </c>
    </row>
    <row r="18" spans="1:7" ht="13.5" customHeight="1">
      <c r="A18" s="611" t="s">
        <v>500</v>
      </c>
      <c r="B18" s="4"/>
      <c r="C18" s="4"/>
      <c r="D18" s="4"/>
      <c r="E18" s="190">
        <v>1475</v>
      </c>
      <c r="F18" s="190">
        <v>1575</v>
      </c>
      <c r="G18" s="190">
        <v>12781</v>
      </c>
    </row>
    <row r="19" spans="1:7" ht="13.5" customHeight="1">
      <c r="A19" s="611" t="s">
        <v>434</v>
      </c>
      <c r="B19" s="4"/>
      <c r="C19" s="4">
        <v>406</v>
      </c>
      <c r="D19" s="4"/>
      <c r="E19" s="190">
        <v>2900</v>
      </c>
      <c r="F19" s="4">
        <v>453</v>
      </c>
      <c r="G19" s="190">
        <v>20972</v>
      </c>
    </row>
    <row r="20" spans="1:7" ht="13.5" customHeight="1">
      <c r="A20" s="611" t="s">
        <v>435</v>
      </c>
      <c r="B20" s="4"/>
      <c r="C20" s="4"/>
      <c r="D20" s="4"/>
      <c r="E20" s="190">
        <v>2078</v>
      </c>
      <c r="F20" s="4"/>
      <c r="G20" s="190">
        <v>14731</v>
      </c>
    </row>
    <row r="21" spans="1:7" ht="13.5" customHeight="1">
      <c r="A21" s="611" t="s">
        <v>436</v>
      </c>
      <c r="B21" s="4"/>
      <c r="C21" s="4"/>
      <c r="D21" s="4"/>
      <c r="E21" s="190">
        <v>2588</v>
      </c>
      <c r="F21" s="190">
        <v>3014</v>
      </c>
      <c r="G21" s="190">
        <v>43583</v>
      </c>
    </row>
    <row r="22" spans="1:7" ht="13.5" customHeight="1">
      <c r="A22" s="611" t="s">
        <v>208</v>
      </c>
      <c r="B22" s="4"/>
      <c r="C22" s="4">
        <v>557</v>
      </c>
      <c r="D22" s="4"/>
      <c r="E22" s="190">
        <v>2247</v>
      </c>
      <c r="F22" s="4"/>
      <c r="G22" s="190">
        <v>23558</v>
      </c>
    </row>
    <row r="23" spans="1:7" ht="13.5" customHeight="1">
      <c r="A23" s="611" t="s">
        <v>437</v>
      </c>
      <c r="B23" s="4"/>
      <c r="C23" s="4"/>
      <c r="D23" s="4"/>
      <c r="E23" s="190">
        <v>1475</v>
      </c>
      <c r="F23" s="4"/>
      <c r="G23" s="190">
        <v>21175</v>
      </c>
    </row>
    <row r="24" spans="1:7" ht="13.5" customHeight="1">
      <c r="A24" s="611" t="s">
        <v>334</v>
      </c>
      <c r="B24" s="4">
        <v>23</v>
      </c>
      <c r="C24" s="4">
        <v>50</v>
      </c>
      <c r="D24" s="4"/>
      <c r="E24" s="190">
        <v>1475</v>
      </c>
      <c r="F24" s="4"/>
      <c r="G24" s="190">
        <v>12252</v>
      </c>
    </row>
    <row r="25" spans="1:7" ht="13.5" customHeight="1">
      <c r="A25" s="611" t="s">
        <v>335</v>
      </c>
      <c r="B25" s="4">
        <v>97</v>
      </c>
      <c r="C25" s="4"/>
      <c r="D25" s="4"/>
      <c r="E25" s="190">
        <v>1475</v>
      </c>
      <c r="F25" s="4"/>
      <c r="G25" s="190">
        <v>16613</v>
      </c>
    </row>
    <row r="26" spans="1:7" ht="13.5" customHeight="1">
      <c r="A26" s="611" t="s">
        <v>209</v>
      </c>
      <c r="B26" s="4">
        <v>13</v>
      </c>
      <c r="C26" s="4"/>
      <c r="D26" s="4"/>
      <c r="E26" s="190">
        <v>1748</v>
      </c>
      <c r="F26" s="4"/>
      <c r="G26" s="190">
        <v>20179</v>
      </c>
    </row>
    <row r="27" spans="1:7" ht="13.5" customHeight="1">
      <c r="A27" s="611" t="s">
        <v>439</v>
      </c>
      <c r="B27" s="4"/>
      <c r="C27" s="4">
        <v>68</v>
      </c>
      <c r="D27" s="4"/>
      <c r="E27" s="190">
        <v>2687</v>
      </c>
      <c r="F27" s="4">
        <v>30</v>
      </c>
      <c r="G27" s="190">
        <v>15960</v>
      </c>
    </row>
    <row r="28" spans="1:7" ht="13.5" customHeight="1">
      <c r="A28" s="611" t="s">
        <v>336</v>
      </c>
      <c r="B28" s="4"/>
      <c r="C28" s="4">
        <v>157</v>
      </c>
      <c r="D28" s="190">
        <v>4291</v>
      </c>
      <c r="E28" s="190">
        <v>1926</v>
      </c>
      <c r="F28" s="4">
        <v>21</v>
      </c>
      <c r="G28" s="190">
        <v>18823</v>
      </c>
    </row>
    <row r="29" spans="1:7" ht="13.5" customHeight="1">
      <c r="A29" s="611" t="s">
        <v>506</v>
      </c>
      <c r="B29" s="4"/>
      <c r="C29" s="4">
        <v>71</v>
      </c>
      <c r="D29" s="4"/>
      <c r="E29" s="190">
        <v>1475</v>
      </c>
      <c r="F29" s="4">
        <v>717</v>
      </c>
      <c r="G29" s="190">
        <v>8856</v>
      </c>
    </row>
    <row r="30" spans="1:7" ht="13.5" customHeight="1">
      <c r="A30" s="611" t="s">
        <v>507</v>
      </c>
      <c r="B30" s="4"/>
      <c r="C30" s="4"/>
      <c r="D30" s="4">
        <v>55</v>
      </c>
      <c r="E30" s="190">
        <v>1475</v>
      </c>
      <c r="F30" s="4">
        <v>580</v>
      </c>
      <c r="G30" s="190">
        <v>20610</v>
      </c>
    </row>
    <row r="31" spans="1:7" ht="13.5" customHeight="1">
      <c r="A31" s="611" t="s">
        <v>520</v>
      </c>
      <c r="B31" s="4"/>
      <c r="C31" s="4">
        <v>111</v>
      </c>
      <c r="D31" s="4"/>
      <c r="E31" s="190">
        <v>8362</v>
      </c>
      <c r="F31" s="190">
        <v>5496</v>
      </c>
      <c r="G31" s="190">
        <v>24006</v>
      </c>
    </row>
    <row r="32" spans="1:7" ht="13.5" customHeight="1">
      <c r="A32" s="611" t="s">
        <v>440</v>
      </c>
      <c r="B32" s="4"/>
      <c r="C32" s="4"/>
      <c r="D32" s="4"/>
      <c r="E32" s="190">
        <v>1475</v>
      </c>
      <c r="F32" s="4">
        <v>25</v>
      </c>
      <c r="G32" s="190">
        <v>27775</v>
      </c>
    </row>
    <row r="33" spans="1:7" ht="13.5" customHeight="1">
      <c r="A33" s="611" t="s">
        <v>166</v>
      </c>
      <c r="B33" s="4"/>
      <c r="C33" s="4"/>
      <c r="D33" s="4"/>
      <c r="E33" s="190">
        <v>1475</v>
      </c>
      <c r="F33" s="4"/>
      <c r="G33" s="190">
        <v>9897</v>
      </c>
    </row>
    <row r="34" spans="1:7" ht="13.5" customHeight="1">
      <c r="A34" s="611" t="s">
        <v>441</v>
      </c>
      <c r="B34" s="4"/>
      <c r="C34" s="4">
        <v>359</v>
      </c>
      <c r="D34" s="190">
        <v>1286</v>
      </c>
      <c r="E34" s="190">
        <v>2496</v>
      </c>
      <c r="F34" s="4">
        <v>984</v>
      </c>
      <c r="G34" s="190">
        <v>24909</v>
      </c>
    </row>
    <row r="35" spans="1:7" ht="13.5" customHeight="1">
      <c r="A35" s="611" t="s">
        <v>524</v>
      </c>
      <c r="B35" s="4">
        <v>98</v>
      </c>
      <c r="C35" s="4"/>
      <c r="D35" s="4"/>
      <c r="E35" s="190">
        <v>1475</v>
      </c>
      <c r="F35" s="4">
        <v>863</v>
      </c>
      <c r="G35" s="190">
        <v>19563</v>
      </c>
    </row>
    <row r="36" spans="1:7" ht="13.5" customHeight="1">
      <c r="A36" s="611" t="s">
        <v>525</v>
      </c>
      <c r="B36" s="4"/>
      <c r="C36" s="4"/>
      <c r="D36" s="4"/>
      <c r="E36" s="190">
        <v>1475</v>
      </c>
      <c r="F36" s="4"/>
      <c r="G36" s="190">
        <v>17998</v>
      </c>
    </row>
    <row r="37" spans="1:7" ht="13.5" customHeight="1">
      <c r="A37" s="611" t="s">
        <v>185</v>
      </c>
      <c r="B37" s="4"/>
      <c r="C37" s="4">
        <v>191</v>
      </c>
      <c r="D37" s="4"/>
      <c r="E37" s="190">
        <v>1475</v>
      </c>
      <c r="F37" s="4">
        <v>89</v>
      </c>
      <c r="G37" s="190">
        <v>7568</v>
      </c>
    </row>
    <row r="38" spans="1:7" ht="13.5" customHeight="1">
      <c r="A38" s="611" t="s">
        <v>528</v>
      </c>
      <c r="B38" s="4"/>
      <c r="C38" s="4"/>
      <c r="D38" s="4"/>
      <c r="E38" s="190">
        <v>1475</v>
      </c>
      <c r="F38" s="4">
        <v>15</v>
      </c>
      <c r="G38" s="190">
        <v>6638</v>
      </c>
    </row>
    <row r="39" spans="1:7" ht="13.5" customHeight="1">
      <c r="A39" s="611" t="s">
        <v>529</v>
      </c>
      <c r="B39" s="4"/>
      <c r="C39" s="4"/>
      <c r="D39" s="4"/>
      <c r="E39" s="190">
        <v>1475</v>
      </c>
      <c r="F39" s="4">
        <v>5</v>
      </c>
      <c r="G39" s="190">
        <v>7025</v>
      </c>
    </row>
    <row r="40" spans="1:7" ht="13.5" customHeight="1">
      <c r="A40" s="611" t="s">
        <v>443</v>
      </c>
      <c r="B40" s="4">
        <v>99</v>
      </c>
      <c r="C40" s="4"/>
      <c r="D40" s="4"/>
      <c r="E40" s="190">
        <v>1475</v>
      </c>
      <c r="F40" s="4"/>
      <c r="G40" s="190">
        <v>72887</v>
      </c>
    </row>
    <row r="41" spans="1:7" ht="13.5" customHeight="1">
      <c r="A41" s="611" t="s">
        <v>563</v>
      </c>
      <c r="B41" s="4"/>
      <c r="C41" s="4"/>
      <c r="D41" s="4"/>
      <c r="E41" s="190">
        <v>4441</v>
      </c>
      <c r="F41" s="4">
        <v>604</v>
      </c>
      <c r="G41" s="190">
        <v>41268</v>
      </c>
    </row>
    <row r="42" spans="1:7" ht="13.5" customHeight="1">
      <c r="A42" s="611" t="s">
        <v>445</v>
      </c>
      <c r="B42" s="4">
        <v>168</v>
      </c>
      <c r="C42" s="190">
        <v>1340</v>
      </c>
      <c r="D42" s="4">
        <v>704</v>
      </c>
      <c r="E42" s="190">
        <v>1740</v>
      </c>
      <c r="F42" s="190">
        <v>2012</v>
      </c>
      <c r="G42" s="190">
        <v>31577</v>
      </c>
    </row>
    <row r="43" spans="1:7" ht="13.5" customHeight="1">
      <c r="A43" s="611" t="s">
        <v>446</v>
      </c>
      <c r="B43" s="4"/>
      <c r="C43" s="4"/>
      <c r="D43" s="4"/>
      <c r="E43" s="190">
        <v>3611</v>
      </c>
      <c r="F43" s="190">
        <v>11357</v>
      </c>
      <c r="G43" s="190">
        <v>54340</v>
      </c>
    </row>
    <row r="44" spans="1:7" ht="13.5" customHeight="1">
      <c r="A44" s="611" t="s">
        <v>448</v>
      </c>
      <c r="B44" s="4">
        <v>10</v>
      </c>
      <c r="C44" s="4">
        <v>208</v>
      </c>
      <c r="D44" s="4"/>
      <c r="E44" s="190">
        <v>2104</v>
      </c>
      <c r="F44" s="4">
        <v>143</v>
      </c>
      <c r="G44" s="190">
        <v>18415</v>
      </c>
    </row>
    <row r="45" spans="1:7" ht="13.5" customHeight="1">
      <c r="A45" s="611" t="s">
        <v>533</v>
      </c>
      <c r="B45" s="4"/>
      <c r="C45" s="4"/>
      <c r="D45" s="4"/>
      <c r="E45" s="190">
        <v>1675</v>
      </c>
      <c r="F45" s="4">
        <v>102</v>
      </c>
      <c r="G45" s="190">
        <v>11719</v>
      </c>
    </row>
    <row r="46" spans="1:7" ht="13.5" customHeight="1">
      <c r="A46" s="611" t="s">
        <v>536</v>
      </c>
      <c r="B46" s="4">
        <v>4</v>
      </c>
      <c r="C46" s="4">
        <v>795</v>
      </c>
      <c r="D46" s="4"/>
      <c r="E46" s="190">
        <v>1475</v>
      </c>
      <c r="F46" s="4">
        <v>15</v>
      </c>
      <c r="G46" s="190">
        <v>12739</v>
      </c>
    </row>
    <row r="47" spans="1:7" ht="13.5" customHeight="1">
      <c r="A47" s="611" t="s">
        <v>450</v>
      </c>
      <c r="B47" s="4"/>
      <c r="C47" s="4">
        <v>403</v>
      </c>
      <c r="D47" s="4"/>
      <c r="E47" s="190">
        <v>6825</v>
      </c>
      <c r="F47" s="4">
        <v>65</v>
      </c>
      <c r="G47" s="190">
        <v>15256</v>
      </c>
    </row>
    <row r="48" spans="1:7" ht="13.5" customHeight="1">
      <c r="A48" s="611" t="s">
        <v>451</v>
      </c>
      <c r="B48" s="4"/>
      <c r="C48" s="4"/>
      <c r="D48" s="4"/>
      <c r="E48" s="190">
        <v>1475</v>
      </c>
      <c r="F48" s="4"/>
      <c r="G48" s="190">
        <v>19064</v>
      </c>
    </row>
    <row r="49" spans="1:8" ht="13.5" customHeight="1">
      <c r="A49" s="611" t="s">
        <v>216</v>
      </c>
      <c r="B49" s="4"/>
      <c r="C49" s="4"/>
      <c r="D49" s="4">
        <v>185</v>
      </c>
      <c r="E49" s="190">
        <v>3320</v>
      </c>
      <c r="F49" s="4"/>
      <c r="G49" s="190">
        <v>40898</v>
      </c>
    </row>
    <row r="50" spans="1:8" ht="13.5" customHeight="1">
      <c r="A50" s="611" t="s">
        <v>538</v>
      </c>
      <c r="B50" s="4"/>
      <c r="C50" s="4"/>
      <c r="D50" s="4"/>
      <c r="E50" s="190">
        <v>1475</v>
      </c>
      <c r="F50" s="4">
        <v>17</v>
      </c>
      <c r="G50" s="190">
        <v>6459</v>
      </c>
    </row>
    <row r="51" spans="1:8" ht="13.5" customHeight="1">
      <c r="A51" s="611" t="s">
        <v>454</v>
      </c>
      <c r="B51" s="4">
        <v>53</v>
      </c>
      <c r="C51" s="4">
        <v>45</v>
      </c>
      <c r="D51" s="4"/>
      <c r="E51" s="190">
        <v>1475</v>
      </c>
      <c r="F51" s="4">
        <v>822</v>
      </c>
      <c r="G51" s="190">
        <v>44941</v>
      </c>
    </row>
    <row r="52" spans="1:8" ht="13.5" customHeight="1">
      <c r="A52" s="611" t="s">
        <v>455</v>
      </c>
      <c r="B52" s="4">
        <v>10</v>
      </c>
      <c r="C52" s="4">
        <v>101</v>
      </c>
      <c r="D52" s="4"/>
      <c r="E52" s="190">
        <v>2070</v>
      </c>
      <c r="F52" s="190">
        <v>24956</v>
      </c>
      <c r="G52" s="190">
        <v>77537</v>
      </c>
    </row>
    <row r="53" spans="1:8" ht="13.5" customHeight="1">
      <c r="A53" s="611" t="s">
        <v>539</v>
      </c>
      <c r="B53" s="4">
        <v>3</v>
      </c>
      <c r="C53" s="4">
        <v>28</v>
      </c>
      <c r="D53" s="4"/>
      <c r="E53" s="190">
        <v>1475</v>
      </c>
      <c r="F53" s="4">
        <v>143</v>
      </c>
      <c r="G53" s="190">
        <v>7411</v>
      </c>
    </row>
    <row r="54" spans="1:8" ht="13.5" customHeight="1">
      <c r="A54" s="611" t="s">
        <v>456</v>
      </c>
      <c r="B54" s="4"/>
      <c r="C54" s="4">
        <v>888</v>
      </c>
      <c r="D54" s="4"/>
      <c r="E54" s="190">
        <v>1475</v>
      </c>
      <c r="F54" s="4"/>
      <c r="G54" s="190">
        <v>31419</v>
      </c>
    </row>
    <row r="55" spans="1:8" ht="13.5" customHeight="1">
      <c r="A55" s="611" t="s">
        <v>541</v>
      </c>
      <c r="B55" s="4"/>
      <c r="C55" s="4"/>
      <c r="D55" s="4"/>
      <c r="E55" s="190">
        <v>1475</v>
      </c>
      <c r="F55" s="4">
        <v>302</v>
      </c>
      <c r="G55" s="190">
        <v>9070</v>
      </c>
      <c r="H55" s="214"/>
    </row>
    <row r="56" spans="1:8">
      <c r="B56"/>
      <c r="C56"/>
      <c r="D56"/>
      <c r="E56"/>
      <c r="F56"/>
      <c r="G56" s="468"/>
      <c r="H56" s="214"/>
    </row>
    <row r="57" spans="1:8">
      <c r="A57" s="126" t="s">
        <v>585</v>
      </c>
      <c r="B57"/>
      <c r="C57"/>
      <c r="D57"/>
      <c r="E57"/>
      <c r="F57"/>
      <c r="G57" s="468"/>
    </row>
    <row r="58" spans="1:8">
      <c r="B58"/>
      <c r="C58"/>
      <c r="D58"/>
      <c r="E58"/>
      <c r="F58"/>
      <c r="G58" s="468"/>
    </row>
    <row r="59" spans="1:8">
      <c r="B59"/>
      <c r="C59"/>
      <c r="D59"/>
      <c r="E59"/>
      <c r="F59"/>
      <c r="G59" s="468"/>
    </row>
    <row r="60" spans="1:8">
      <c r="B60"/>
      <c r="C60"/>
      <c r="D60"/>
      <c r="E60"/>
      <c r="F60"/>
      <c r="G60" s="468"/>
    </row>
    <row r="61" spans="1:8">
      <c r="B61"/>
      <c r="C61"/>
      <c r="D61"/>
      <c r="E61"/>
      <c r="F61"/>
      <c r="G61" s="468"/>
    </row>
    <row r="62" spans="1:8">
      <c r="B62"/>
      <c r="C62"/>
      <c r="D62"/>
      <c r="E62"/>
      <c r="F62"/>
      <c r="G62" s="468"/>
    </row>
    <row r="63" spans="1:8">
      <c r="B63"/>
      <c r="C63"/>
      <c r="D63"/>
      <c r="E63"/>
      <c r="F63"/>
      <c r="G63" s="468"/>
    </row>
    <row r="64" spans="1:8">
      <c r="B64"/>
      <c r="C64"/>
      <c r="D64"/>
      <c r="E64"/>
      <c r="F64"/>
      <c r="G64" s="468"/>
    </row>
    <row r="65" spans="2:7">
      <c r="B65"/>
      <c r="C65"/>
      <c r="D65"/>
      <c r="E65"/>
      <c r="F65"/>
      <c r="G65" s="468"/>
    </row>
    <row r="66" spans="2:7">
      <c r="B66"/>
      <c r="C66"/>
      <c r="D66"/>
      <c r="E66"/>
      <c r="F66"/>
      <c r="G66" s="468"/>
    </row>
    <row r="67" spans="2:7">
      <c r="B67"/>
      <c r="C67"/>
      <c r="D67"/>
      <c r="E67"/>
      <c r="F67"/>
      <c r="G67" s="468"/>
    </row>
    <row r="68" spans="2:7">
      <c r="B68"/>
      <c r="C68"/>
      <c r="D68"/>
      <c r="E68"/>
      <c r="F68"/>
      <c r="G68" s="468"/>
    </row>
    <row r="69" spans="2:7">
      <c r="B69"/>
      <c r="C69"/>
      <c r="D69"/>
      <c r="E69"/>
      <c r="F69"/>
      <c r="G69" s="468"/>
    </row>
    <row r="70" spans="2:7">
      <c r="B70"/>
      <c r="C70"/>
      <c r="D70"/>
      <c r="E70"/>
      <c r="F70"/>
      <c r="G70" s="468"/>
    </row>
    <row r="71" spans="2:7">
      <c r="B71"/>
      <c r="C71"/>
      <c r="D71"/>
      <c r="E71"/>
      <c r="F71"/>
      <c r="G71" s="468"/>
    </row>
    <row r="72" spans="2:7">
      <c r="B72"/>
      <c r="C72"/>
      <c r="D72"/>
      <c r="E72"/>
      <c r="F72"/>
      <c r="G72" s="468"/>
    </row>
    <row r="73" spans="2:7">
      <c r="B73"/>
      <c r="C73"/>
      <c r="D73"/>
      <c r="E73"/>
      <c r="F73"/>
      <c r="G73" s="468"/>
    </row>
    <row r="74" spans="2:7">
      <c r="B74"/>
      <c r="C74"/>
      <c r="D74"/>
      <c r="E74"/>
      <c r="F74"/>
      <c r="G74" s="468"/>
    </row>
    <row r="75" spans="2:7">
      <c r="B75"/>
      <c r="C75"/>
      <c r="D75"/>
      <c r="E75"/>
      <c r="F75"/>
      <c r="G75" s="468"/>
    </row>
    <row r="76" spans="2:7">
      <c r="B76"/>
      <c r="C76"/>
      <c r="D76"/>
      <c r="E76"/>
      <c r="F76"/>
      <c r="G76" s="468"/>
    </row>
    <row r="77" spans="2:7">
      <c r="B77"/>
      <c r="C77"/>
      <c r="D77"/>
      <c r="E77"/>
      <c r="F77"/>
      <c r="G77" s="468"/>
    </row>
    <row r="78" spans="2:7">
      <c r="B78"/>
      <c r="C78"/>
      <c r="D78"/>
      <c r="E78"/>
      <c r="F78"/>
      <c r="G78" s="468"/>
    </row>
    <row r="79" spans="2:7">
      <c r="B79"/>
      <c r="C79"/>
      <c r="D79"/>
      <c r="E79"/>
      <c r="F79"/>
      <c r="G79" s="468"/>
    </row>
    <row r="80" spans="2:7">
      <c r="B80"/>
      <c r="C80"/>
      <c r="D80"/>
      <c r="E80"/>
      <c r="F80"/>
      <c r="G80" s="468"/>
    </row>
    <row r="81" spans="2:7">
      <c r="B81"/>
      <c r="C81"/>
      <c r="D81"/>
      <c r="E81"/>
      <c r="F81"/>
      <c r="G81" s="468"/>
    </row>
    <row r="82" spans="2:7">
      <c r="B82"/>
      <c r="C82"/>
      <c r="D82"/>
      <c r="E82"/>
      <c r="F82"/>
      <c r="G82" s="468"/>
    </row>
    <row r="83" spans="2:7">
      <c r="B83"/>
      <c r="C83"/>
      <c r="D83"/>
      <c r="E83"/>
      <c r="F83"/>
      <c r="G83" s="468"/>
    </row>
    <row r="84" spans="2:7">
      <c r="B84"/>
      <c r="C84"/>
      <c r="D84"/>
      <c r="E84"/>
      <c r="F84"/>
      <c r="G84" s="468"/>
    </row>
    <row r="85" spans="2:7">
      <c r="B85"/>
      <c r="C85"/>
      <c r="D85"/>
      <c r="E85"/>
      <c r="F85"/>
      <c r="G85" s="468"/>
    </row>
    <row r="86" spans="2:7">
      <c r="B86"/>
      <c r="C86"/>
      <c r="D86"/>
      <c r="E86"/>
      <c r="F86"/>
      <c r="G86" s="468"/>
    </row>
    <row r="87" spans="2:7">
      <c r="B87"/>
      <c r="C87"/>
      <c r="D87"/>
      <c r="E87"/>
      <c r="F87"/>
      <c r="G87" s="468"/>
    </row>
    <row r="88" spans="2:7">
      <c r="B88"/>
      <c r="C88"/>
      <c r="D88"/>
      <c r="E88"/>
      <c r="F88"/>
      <c r="G88" s="468"/>
    </row>
    <row r="89" spans="2:7">
      <c r="B89"/>
      <c r="C89"/>
      <c r="D89"/>
      <c r="E89"/>
      <c r="F89"/>
      <c r="G89" s="468"/>
    </row>
    <row r="90" spans="2:7">
      <c r="B90"/>
      <c r="C90"/>
      <c r="D90"/>
      <c r="E90"/>
      <c r="F90"/>
      <c r="G90" s="468"/>
    </row>
    <row r="91" spans="2:7">
      <c r="B91"/>
      <c r="C91"/>
      <c r="D91"/>
      <c r="E91"/>
      <c r="F91"/>
      <c r="G91" s="468"/>
    </row>
    <row r="92" spans="2:7">
      <c r="B92"/>
      <c r="C92"/>
      <c r="D92"/>
      <c r="E92"/>
      <c r="F92"/>
      <c r="G92" s="468"/>
    </row>
    <row r="93" spans="2:7">
      <c r="B93"/>
      <c r="C93"/>
      <c r="D93"/>
      <c r="E93"/>
      <c r="F93"/>
      <c r="G93" s="468"/>
    </row>
    <row r="94" spans="2:7">
      <c r="B94"/>
      <c r="C94"/>
      <c r="D94"/>
      <c r="E94"/>
      <c r="F94"/>
      <c r="G94" s="468"/>
    </row>
    <row r="95" spans="2:7">
      <c r="B95"/>
      <c r="C95"/>
      <c r="D95"/>
      <c r="E95"/>
      <c r="F95"/>
      <c r="G95" s="468"/>
    </row>
    <row r="96" spans="2:7">
      <c r="B96"/>
      <c r="C96"/>
      <c r="D96"/>
      <c r="E96"/>
      <c r="F96"/>
      <c r="G96" s="468"/>
    </row>
    <row r="97" spans="2:7">
      <c r="B97"/>
      <c r="C97"/>
      <c r="D97"/>
      <c r="E97"/>
      <c r="F97"/>
      <c r="G97" s="468"/>
    </row>
    <row r="98" spans="2:7">
      <c r="B98"/>
      <c r="C98"/>
      <c r="D98"/>
      <c r="E98"/>
      <c r="F98"/>
      <c r="G98" s="468"/>
    </row>
    <row r="99" spans="2:7">
      <c r="B99"/>
      <c r="C99"/>
      <c r="D99"/>
      <c r="E99"/>
      <c r="F99"/>
      <c r="G99" s="468"/>
    </row>
    <row r="100" spans="2:7">
      <c r="B100"/>
      <c r="C100"/>
      <c r="D100"/>
      <c r="E100"/>
      <c r="F100"/>
      <c r="G100" s="468"/>
    </row>
    <row r="101" spans="2:7">
      <c r="B101"/>
      <c r="C101"/>
      <c r="D101"/>
      <c r="E101"/>
      <c r="F101"/>
      <c r="G101" s="468"/>
    </row>
    <row r="102" spans="2:7">
      <c r="B102"/>
      <c r="C102"/>
      <c r="D102"/>
      <c r="E102"/>
      <c r="F102"/>
      <c r="G102" s="468"/>
    </row>
    <row r="103" spans="2:7">
      <c r="B103"/>
      <c r="C103"/>
      <c r="D103"/>
      <c r="E103"/>
      <c r="F103"/>
      <c r="G103" s="468"/>
    </row>
    <row r="104" spans="2:7">
      <c r="B104"/>
      <c r="C104"/>
      <c r="D104"/>
      <c r="E104"/>
      <c r="F104"/>
      <c r="G104" s="468"/>
    </row>
  </sheetData>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2011/12&amp;C&amp;9&amp;P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O827"/>
  <sheetViews>
    <sheetView zoomScaleNormal="100" workbookViewId="0">
      <pane ySplit="3" topLeftCell="A4" activePane="bottomLeft" state="frozen"/>
      <selection activeCell="B24" sqref="B24"/>
      <selection pane="bottomLeft" activeCell="A2" sqref="A2"/>
    </sheetView>
  </sheetViews>
  <sheetFormatPr defaultRowHeight="12.75"/>
  <cols>
    <col min="1" max="1" width="19.5703125" style="22" customWidth="1"/>
    <col min="2" max="2" width="17.85546875" style="22" customWidth="1"/>
    <col min="3" max="3" width="12.42578125" style="22" customWidth="1"/>
    <col min="4" max="4" width="12" style="22" customWidth="1"/>
    <col min="5" max="5" width="10.7109375" style="22" customWidth="1"/>
    <col min="6" max="6" width="10.28515625" style="22" customWidth="1"/>
    <col min="7" max="7" width="10.7109375" style="22" customWidth="1"/>
    <col min="8" max="16384" width="9.140625" style="22"/>
  </cols>
  <sheetData>
    <row r="1" spans="1:15" ht="15">
      <c r="A1" s="39" t="s">
        <v>617</v>
      </c>
    </row>
    <row r="2" spans="1:15" ht="10.5" customHeight="1"/>
    <row r="3" spans="1:15" ht="39.75" customHeight="1">
      <c r="A3" s="35"/>
      <c r="B3" s="633" t="s">
        <v>561</v>
      </c>
      <c r="C3" s="372" t="s">
        <v>73</v>
      </c>
      <c r="D3" s="372" t="s">
        <v>74</v>
      </c>
      <c r="E3" s="372" t="s">
        <v>75</v>
      </c>
      <c r="F3" s="372" t="s">
        <v>76</v>
      </c>
      <c r="G3" s="707" t="s">
        <v>587</v>
      </c>
      <c r="H3"/>
      <c r="I3" s="171"/>
      <c r="J3"/>
      <c r="K3" s="171"/>
      <c r="L3" s="171"/>
      <c r="M3"/>
      <c r="N3" s="171"/>
      <c r="O3" s="171"/>
    </row>
    <row r="4" spans="1:15" ht="13.5" customHeight="1">
      <c r="A4" s="611" t="s">
        <v>457</v>
      </c>
      <c r="B4" s="190">
        <v>6304</v>
      </c>
      <c r="C4" s="190">
        <v>3606</v>
      </c>
      <c r="D4" s="190">
        <v>2134</v>
      </c>
      <c r="E4" s="190">
        <v>4008</v>
      </c>
      <c r="F4" s="4">
        <v>868</v>
      </c>
      <c r="G4" s="190">
        <v>19564</v>
      </c>
      <c r="H4"/>
      <c r="I4" s="171"/>
      <c r="J4"/>
      <c r="K4"/>
      <c r="L4" s="171"/>
      <c r="M4"/>
      <c r="N4"/>
      <c r="O4" s="171"/>
    </row>
    <row r="5" spans="1:15" ht="13.5" customHeight="1">
      <c r="A5" s="611" t="s">
        <v>339</v>
      </c>
      <c r="B5" s="190">
        <v>4520</v>
      </c>
      <c r="C5" s="4"/>
      <c r="D5" s="190">
        <v>1089</v>
      </c>
      <c r="E5" s="190">
        <v>2867</v>
      </c>
      <c r="F5" s="4">
        <v>167</v>
      </c>
      <c r="G5" s="190">
        <v>12276</v>
      </c>
      <c r="H5"/>
      <c r="I5" s="171"/>
      <c r="J5"/>
      <c r="K5"/>
      <c r="L5" s="171"/>
      <c r="M5"/>
      <c r="N5"/>
      <c r="O5" s="171"/>
    </row>
    <row r="6" spans="1:15" ht="13.5" customHeight="1">
      <c r="A6" s="611" t="s">
        <v>458</v>
      </c>
      <c r="B6" s="190">
        <v>2089</v>
      </c>
      <c r="C6" s="4">
        <v>334</v>
      </c>
      <c r="D6" s="4"/>
      <c r="E6" s="190">
        <v>4551</v>
      </c>
      <c r="F6" s="4">
        <v>159</v>
      </c>
      <c r="G6" s="190">
        <v>12758</v>
      </c>
      <c r="H6"/>
      <c r="I6" s="171"/>
      <c r="J6"/>
      <c r="K6"/>
      <c r="L6" s="171"/>
      <c r="M6"/>
      <c r="N6"/>
      <c r="O6" s="171"/>
    </row>
    <row r="7" spans="1:15" ht="13.5" customHeight="1">
      <c r="A7" s="611" t="s">
        <v>459</v>
      </c>
      <c r="B7" s="190">
        <v>1708</v>
      </c>
      <c r="C7" s="4">
        <v>214</v>
      </c>
      <c r="D7" s="4"/>
      <c r="E7" s="190">
        <v>2905</v>
      </c>
      <c r="F7" s="4">
        <v>145</v>
      </c>
      <c r="G7" s="190">
        <v>7344</v>
      </c>
      <c r="H7"/>
      <c r="I7" s="171"/>
      <c r="J7"/>
      <c r="K7"/>
      <c r="L7" s="171"/>
      <c r="M7"/>
      <c r="N7"/>
      <c r="O7" s="171"/>
    </row>
    <row r="8" spans="1:15" ht="13.5" customHeight="1">
      <c r="A8" s="611" t="s">
        <v>460</v>
      </c>
      <c r="B8" s="190">
        <v>3621</v>
      </c>
      <c r="C8" s="190">
        <v>1304</v>
      </c>
      <c r="D8" s="4"/>
      <c r="E8" s="190">
        <v>3566</v>
      </c>
      <c r="F8" s="4">
        <v>385</v>
      </c>
      <c r="G8" s="190">
        <v>10883</v>
      </c>
      <c r="H8"/>
      <c r="I8" s="171"/>
      <c r="J8"/>
      <c r="K8"/>
      <c r="L8"/>
      <c r="M8"/>
      <c r="N8"/>
      <c r="O8" s="171"/>
    </row>
    <row r="9" spans="1:15" ht="13.5" customHeight="1">
      <c r="A9" s="611" t="s">
        <v>168</v>
      </c>
      <c r="B9" s="190">
        <v>1328</v>
      </c>
      <c r="C9" s="4"/>
      <c r="D9" s="4"/>
      <c r="E9" s="4">
        <v>579</v>
      </c>
      <c r="F9" s="4">
        <v>32</v>
      </c>
      <c r="G9" s="190">
        <v>5156</v>
      </c>
      <c r="H9"/>
      <c r="I9"/>
      <c r="J9"/>
      <c r="K9"/>
      <c r="L9"/>
      <c r="M9"/>
      <c r="N9"/>
      <c r="O9" s="171"/>
    </row>
    <row r="10" spans="1:15" ht="13.5" customHeight="1">
      <c r="A10" s="611" t="s">
        <v>340</v>
      </c>
      <c r="B10" s="4">
        <v>842</v>
      </c>
      <c r="C10" s="4"/>
      <c r="D10" s="4"/>
      <c r="E10" s="4">
        <v>526</v>
      </c>
      <c r="F10" s="4">
        <v>108</v>
      </c>
      <c r="G10" s="190">
        <v>6474</v>
      </c>
      <c r="H10"/>
      <c r="I10" s="171"/>
      <c r="J10"/>
      <c r="K10"/>
      <c r="L10" s="171"/>
      <c r="M10"/>
      <c r="N10"/>
      <c r="O10" s="171"/>
    </row>
    <row r="11" spans="1:15" ht="13.5" customHeight="1">
      <c r="A11" s="611" t="s">
        <v>461</v>
      </c>
      <c r="B11" s="190">
        <v>2163</v>
      </c>
      <c r="C11" s="4"/>
      <c r="D11" s="4">
        <v>999</v>
      </c>
      <c r="E11" s="190">
        <v>2886</v>
      </c>
      <c r="F11" s="4">
        <v>173</v>
      </c>
      <c r="G11" s="190">
        <v>7052</v>
      </c>
      <c r="H11"/>
      <c r="I11" s="171"/>
      <c r="J11"/>
      <c r="K11" s="171"/>
      <c r="L11" s="171"/>
      <c r="M11"/>
      <c r="N11" s="171"/>
      <c r="O11" s="171"/>
    </row>
    <row r="12" spans="1:15" ht="13.5" customHeight="1">
      <c r="A12" s="611" t="s">
        <v>462</v>
      </c>
      <c r="B12" s="190">
        <v>9942</v>
      </c>
      <c r="C12" s="4"/>
      <c r="D12" s="190">
        <v>302859</v>
      </c>
      <c r="E12" s="190">
        <v>26570</v>
      </c>
      <c r="F12" s="190">
        <v>1388</v>
      </c>
      <c r="G12" s="190">
        <v>38102</v>
      </c>
      <c r="H12"/>
      <c r="I12" s="171"/>
      <c r="J12"/>
      <c r="K12" s="171"/>
      <c r="L12" s="171"/>
      <c r="M12"/>
      <c r="N12" s="171"/>
      <c r="O12" s="171"/>
    </row>
    <row r="13" spans="1:15" ht="13.5" customHeight="1">
      <c r="A13" s="611" t="s">
        <v>463</v>
      </c>
      <c r="B13" s="190">
        <v>3934</v>
      </c>
      <c r="C13" s="190">
        <v>1418</v>
      </c>
      <c r="D13" s="190">
        <v>10217</v>
      </c>
      <c r="E13" s="190">
        <v>12116</v>
      </c>
      <c r="F13" s="190">
        <v>1210</v>
      </c>
      <c r="G13" s="190">
        <v>12431</v>
      </c>
      <c r="H13"/>
      <c r="I13" s="171"/>
      <c r="J13"/>
      <c r="K13"/>
      <c r="L13" s="171"/>
      <c r="M13"/>
      <c r="N13"/>
      <c r="O13" s="171"/>
    </row>
    <row r="14" spans="1:15" ht="13.5" customHeight="1">
      <c r="A14" s="174" t="s">
        <v>685</v>
      </c>
      <c r="B14" s="4">
        <v>944</v>
      </c>
      <c r="C14" s="4">
        <v>15</v>
      </c>
      <c r="D14" s="190">
        <v>15000</v>
      </c>
      <c r="E14" s="4"/>
      <c r="F14" s="4"/>
      <c r="G14" s="190">
        <v>5410</v>
      </c>
      <c r="H14"/>
      <c r="I14" s="171"/>
      <c r="J14"/>
      <c r="K14"/>
      <c r="L14" s="171"/>
      <c r="M14"/>
      <c r="N14"/>
      <c r="O14" s="171"/>
    </row>
    <row r="15" spans="1:15" ht="13.5" customHeight="1">
      <c r="A15" s="611" t="s">
        <v>341</v>
      </c>
      <c r="B15" s="190">
        <v>1390</v>
      </c>
      <c r="C15" s="4"/>
      <c r="D15" s="190">
        <v>1056</v>
      </c>
      <c r="E15" s="190">
        <v>1611</v>
      </c>
      <c r="F15" s="4"/>
      <c r="G15" s="190">
        <v>5852</v>
      </c>
      <c r="H15"/>
      <c r="I15" s="171"/>
      <c r="J15"/>
      <c r="K15" s="171"/>
      <c r="L15" s="171"/>
      <c r="M15"/>
      <c r="N15"/>
      <c r="O15"/>
    </row>
    <row r="16" spans="1:15" ht="13.5" customHeight="1">
      <c r="A16" s="611" t="s">
        <v>552</v>
      </c>
      <c r="B16" s="4">
        <v>308</v>
      </c>
      <c r="C16" s="4"/>
      <c r="D16" s="4"/>
      <c r="E16" s="4">
        <v>219</v>
      </c>
      <c r="F16" s="4">
        <v>3</v>
      </c>
      <c r="G16" s="190">
        <v>4514</v>
      </c>
      <c r="H16"/>
      <c r="I16" s="171"/>
      <c r="J16"/>
      <c r="K16"/>
      <c r="L16"/>
      <c r="M16"/>
      <c r="N16"/>
      <c r="O16" s="171"/>
    </row>
    <row r="17" spans="1:15" ht="13.5" customHeight="1">
      <c r="A17" s="611" t="s">
        <v>554</v>
      </c>
      <c r="B17" s="190">
        <v>2574</v>
      </c>
      <c r="C17" s="4"/>
      <c r="D17" s="4"/>
      <c r="E17" s="190">
        <v>1156</v>
      </c>
      <c r="F17" s="4">
        <v>138</v>
      </c>
      <c r="G17" s="190">
        <v>6351</v>
      </c>
      <c r="H17"/>
      <c r="I17" s="171"/>
      <c r="J17" s="171"/>
      <c r="K17" s="171"/>
      <c r="L17" s="171"/>
      <c r="M17"/>
      <c r="N17" s="171"/>
      <c r="O17" s="171"/>
    </row>
    <row r="18" spans="1:15" ht="13.5" customHeight="1">
      <c r="A18" s="611" t="s">
        <v>464</v>
      </c>
      <c r="B18" s="190">
        <v>3956</v>
      </c>
      <c r="C18" s="190">
        <v>2418</v>
      </c>
      <c r="D18" s="190">
        <v>1968</v>
      </c>
      <c r="E18" s="190">
        <v>5105</v>
      </c>
      <c r="F18" s="190">
        <v>2163</v>
      </c>
      <c r="G18" s="190">
        <v>23299</v>
      </c>
      <c r="H18"/>
      <c r="I18" s="171"/>
      <c r="J18"/>
      <c r="K18" s="171"/>
      <c r="L18" s="171"/>
      <c r="M18"/>
      <c r="N18"/>
      <c r="O18" s="171"/>
    </row>
    <row r="19" spans="1:15" ht="13.5" customHeight="1">
      <c r="A19" s="611" t="s">
        <v>465</v>
      </c>
      <c r="B19" s="190">
        <v>6080</v>
      </c>
      <c r="C19" s="4">
        <v>338</v>
      </c>
      <c r="D19" s="190">
        <v>45015</v>
      </c>
      <c r="E19" s="190">
        <v>1354</v>
      </c>
      <c r="F19" s="4">
        <v>275</v>
      </c>
      <c r="G19" s="190">
        <v>28096</v>
      </c>
      <c r="H19"/>
      <c r="I19" s="171"/>
      <c r="J19"/>
      <c r="K19" s="171"/>
      <c r="L19" s="171"/>
      <c r="M19"/>
      <c r="N19"/>
      <c r="O19" s="171"/>
    </row>
    <row r="20" spans="1:15" ht="13.5" customHeight="1">
      <c r="A20" s="611" t="s">
        <v>466</v>
      </c>
      <c r="B20" s="190">
        <v>1871</v>
      </c>
      <c r="C20" s="4">
        <v>112</v>
      </c>
      <c r="D20" s="190">
        <v>1801</v>
      </c>
      <c r="E20" s="190">
        <v>3467</v>
      </c>
      <c r="F20" s="4">
        <v>50</v>
      </c>
      <c r="G20" s="190">
        <v>10448</v>
      </c>
      <c r="H20"/>
      <c r="I20" s="171"/>
      <c r="J20"/>
      <c r="K20"/>
      <c r="L20" s="171"/>
      <c r="M20"/>
      <c r="N20"/>
      <c r="O20" s="171"/>
    </row>
    <row r="21" spans="1:15" ht="13.5" customHeight="1">
      <c r="A21" s="234" t="s">
        <v>21</v>
      </c>
      <c r="B21" s="190">
        <v>2806</v>
      </c>
      <c r="C21" s="4"/>
      <c r="D21" s="4">
        <v>192</v>
      </c>
      <c r="E21" s="190">
        <v>4419</v>
      </c>
      <c r="F21" s="4">
        <v>47</v>
      </c>
      <c r="G21" s="190">
        <v>10545</v>
      </c>
      <c r="H21"/>
      <c r="I21" s="171"/>
      <c r="J21"/>
      <c r="K21"/>
      <c r="L21" s="171"/>
      <c r="M21"/>
      <c r="N21"/>
      <c r="O21" s="171"/>
    </row>
    <row r="22" spans="1:15" ht="13.5" customHeight="1">
      <c r="A22" s="611" t="s">
        <v>467</v>
      </c>
      <c r="B22" s="190">
        <v>2017</v>
      </c>
      <c r="C22" s="4">
        <v>109</v>
      </c>
      <c r="D22" s="4">
        <v>500</v>
      </c>
      <c r="E22" s="190">
        <v>2272</v>
      </c>
      <c r="F22" s="4"/>
      <c r="G22" s="190">
        <v>10952</v>
      </c>
      <c r="H22"/>
      <c r="I22" s="171"/>
      <c r="J22"/>
      <c r="K22" s="171"/>
      <c r="L22" s="171"/>
      <c r="M22"/>
      <c r="N22"/>
      <c r="O22" s="171"/>
    </row>
    <row r="23" spans="1:15" ht="13.5" customHeight="1">
      <c r="A23" s="611" t="s">
        <v>468</v>
      </c>
      <c r="B23" s="190">
        <v>4438</v>
      </c>
      <c r="C23" s="4">
        <v>876</v>
      </c>
      <c r="D23" s="190">
        <v>4200</v>
      </c>
      <c r="E23" s="190">
        <v>4509</v>
      </c>
      <c r="F23" s="4">
        <v>195</v>
      </c>
      <c r="G23" s="190">
        <v>12628</v>
      </c>
      <c r="H23"/>
      <c r="I23" s="171"/>
      <c r="J23"/>
      <c r="K23"/>
      <c r="L23" s="171"/>
      <c r="M23"/>
      <c r="N23" s="171"/>
      <c r="O23" s="171"/>
    </row>
    <row r="24" spans="1:15" ht="13.5" customHeight="1">
      <c r="A24" s="611" t="s">
        <v>343</v>
      </c>
      <c r="B24" s="190">
        <v>12238</v>
      </c>
      <c r="C24" s="4">
        <v>500</v>
      </c>
      <c r="D24" s="4"/>
      <c r="E24" s="190">
        <v>15346</v>
      </c>
      <c r="F24" s="190">
        <v>1652</v>
      </c>
      <c r="G24" s="190">
        <v>28815</v>
      </c>
      <c r="H24"/>
      <c r="I24" s="171"/>
      <c r="J24"/>
      <c r="K24"/>
      <c r="L24" s="171"/>
      <c r="M24"/>
      <c r="N24"/>
      <c r="O24" s="171"/>
    </row>
    <row r="25" spans="1:15" ht="13.5" customHeight="1">
      <c r="A25" s="611" t="s">
        <v>344</v>
      </c>
      <c r="B25" s="4">
        <v>821</v>
      </c>
      <c r="C25" s="4">
        <v>15</v>
      </c>
      <c r="D25" s="4"/>
      <c r="E25" s="190">
        <v>1126</v>
      </c>
      <c r="F25" s="4">
        <v>442</v>
      </c>
      <c r="G25" s="190">
        <v>5400</v>
      </c>
      <c r="H25"/>
      <c r="I25" s="171"/>
      <c r="J25"/>
      <c r="K25" s="171"/>
      <c r="L25" s="171"/>
      <c r="M25"/>
      <c r="N25"/>
      <c r="O25" s="171"/>
    </row>
    <row r="26" spans="1:15" ht="13.5" customHeight="1">
      <c r="A26" s="611" t="s">
        <v>345</v>
      </c>
      <c r="B26" s="190">
        <v>4132</v>
      </c>
      <c r="C26" s="4"/>
      <c r="D26" s="190">
        <v>3428</v>
      </c>
      <c r="E26" s="190">
        <v>4612</v>
      </c>
      <c r="F26" s="4">
        <v>427</v>
      </c>
      <c r="G26" s="190">
        <v>19811</v>
      </c>
      <c r="H26"/>
      <c r="I26" s="171"/>
      <c r="J26"/>
      <c r="K26" s="171"/>
      <c r="L26" s="171"/>
      <c r="M26"/>
      <c r="N26"/>
      <c r="O26" s="171"/>
    </row>
    <row r="27" spans="1:15" ht="13.5" customHeight="1">
      <c r="A27" s="611" t="s">
        <v>469</v>
      </c>
      <c r="B27" s="190">
        <v>4288</v>
      </c>
      <c r="C27" s="4">
        <v>680</v>
      </c>
      <c r="D27" s="190">
        <v>3583</v>
      </c>
      <c r="E27" s="190">
        <v>13029</v>
      </c>
      <c r="F27" s="4">
        <v>519</v>
      </c>
      <c r="G27" s="190">
        <v>22371</v>
      </c>
      <c r="H27"/>
      <c r="I27" s="171"/>
      <c r="J27"/>
      <c r="K27" s="171"/>
      <c r="L27" s="171"/>
      <c r="M27"/>
      <c r="N27"/>
      <c r="O27" s="171"/>
    </row>
    <row r="28" spans="1:15" ht="13.5" customHeight="1">
      <c r="A28" s="611" t="s">
        <v>470</v>
      </c>
      <c r="B28" s="190">
        <v>3560</v>
      </c>
      <c r="C28" s="190">
        <v>1250</v>
      </c>
      <c r="D28" s="190">
        <v>2273</v>
      </c>
      <c r="E28" s="190">
        <v>6349</v>
      </c>
      <c r="F28" s="4">
        <v>164</v>
      </c>
      <c r="G28" s="190">
        <v>14453</v>
      </c>
      <c r="H28"/>
      <c r="I28" s="171"/>
      <c r="J28"/>
      <c r="K28" s="171"/>
      <c r="L28" s="171"/>
      <c r="M28"/>
      <c r="N28"/>
      <c r="O28" s="171"/>
    </row>
    <row r="29" spans="1:15" ht="13.5" customHeight="1">
      <c r="A29" s="611" t="s">
        <v>471</v>
      </c>
      <c r="B29" s="190">
        <v>2172</v>
      </c>
      <c r="C29" s="4"/>
      <c r="D29" s="190">
        <v>6050</v>
      </c>
      <c r="E29" s="190">
        <v>3068</v>
      </c>
      <c r="F29" s="4">
        <v>173</v>
      </c>
      <c r="G29" s="190">
        <v>9269</v>
      </c>
      <c r="H29"/>
      <c r="I29" s="171"/>
      <c r="J29"/>
      <c r="K29"/>
      <c r="L29" s="171"/>
      <c r="M29"/>
      <c r="N29"/>
      <c r="O29" s="171"/>
    </row>
    <row r="30" spans="1:15" ht="13.5" customHeight="1">
      <c r="A30" s="611" t="s">
        <v>306</v>
      </c>
      <c r="B30" s="190">
        <v>3606</v>
      </c>
      <c r="C30" s="4">
        <v>411</v>
      </c>
      <c r="D30" s="4"/>
      <c r="E30" s="190">
        <v>4077</v>
      </c>
      <c r="F30" s="4">
        <v>15</v>
      </c>
      <c r="G30" s="190">
        <v>9588</v>
      </c>
      <c r="H30"/>
      <c r="I30" s="171"/>
      <c r="J30"/>
      <c r="K30"/>
      <c r="L30" s="171"/>
      <c r="M30"/>
      <c r="N30"/>
      <c r="O30" s="171"/>
    </row>
    <row r="31" spans="1:15" ht="13.5" customHeight="1">
      <c r="A31" s="611" t="s">
        <v>307</v>
      </c>
      <c r="B31" s="4">
        <v>963</v>
      </c>
      <c r="C31" s="4">
        <v>16</v>
      </c>
      <c r="D31" s="4">
        <v>583</v>
      </c>
      <c r="E31" s="190">
        <v>1357</v>
      </c>
      <c r="F31" s="4">
        <v>118</v>
      </c>
      <c r="G31" s="190">
        <v>7378</v>
      </c>
      <c r="H31"/>
      <c r="I31" s="171"/>
      <c r="J31"/>
      <c r="K31"/>
      <c r="L31" s="171"/>
      <c r="M31"/>
      <c r="N31"/>
      <c r="O31" s="171"/>
    </row>
    <row r="32" spans="1:15" ht="13.5" customHeight="1">
      <c r="A32" s="611" t="s">
        <v>186</v>
      </c>
      <c r="B32" s="190">
        <v>1211</v>
      </c>
      <c r="C32" s="4">
        <v>22</v>
      </c>
      <c r="D32" s="4"/>
      <c r="E32" s="190">
        <v>1280</v>
      </c>
      <c r="F32" s="4">
        <v>40</v>
      </c>
      <c r="G32" s="190">
        <v>5806</v>
      </c>
      <c r="H32"/>
      <c r="I32" s="171"/>
      <c r="J32"/>
      <c r="K32" s="171"/>
      <c r="L32" s="171"/>
      <c r="M32"/>
      <c r="N32"/>
      <c r="O32" s="171"/>
    </row>
    <row r="33" spans="1:15" ht="13.5" customHeight="1">
      <c r="A33" s="611" t="s">
        <v>346</v>
      </c>
      <c r="B33" s="190">
        <v>3673</v>
      </c>
      <c r="C33" s="4">
        <v>651</v>
      </c>
      <c r="D33" s="4">
        <v>205</v>
      </c>
      <c r="E33" s="190">
        <v>3408</v>
      </c>
      <c r="F33" s="4">
        <v>119</v>
      </c>
      <c r="G33" s="190">
        <v>10998</v>
      </c>
      <c r="H33"/>
      <c r="I33"/>
      <c r="J33"/>
      <c r="K33"/>
      <c r="L33"/>
      <c r="M33"/>
      <c r="N33"/>
      <c r="O33" s="171"/>
    </row>
    <row r="34" spans="1:15" ht="13.5" customHeight="1">
      <c r="A34" s="611" t="s">
        <v>473</v>
      </c>
      <c r="B34" s="190">
        <v>1181</v>
      </c>
      <c r="C34" s="4">
        <v>391</v>
      </c>
      <c r="D34" s="4"/>
      <c r="E34" s="4">
        <v>961</v>
      </c>
      <c r="F34" s="4"/>
      <c r="G34" s="190">
        <v>5951</v>
      </c>
      <c r="H34"/>
      <c r="I34" s="171"/>
      <c r="J34"/>
      <c r="K34" s="171"/>
      <c r="L34" s="171"/>
      <c r="M34"/>
      <c r="N34"/>
      <c r="O34" s="171"/>
    </row>
    <row r="35" spans="1:15" ht="13.5" customHeight="1">
      <c r="A35" s="611" t="s">
        <v>474</v>
      </c>
      <c r="B35" s="190">
        <v>5821</v>
      </c>
      <c r="C35" s="4">
        <v>344</v>
      </c>
      <c r="D35" s="190">
        <v>6537</v>
      </c>
      <c r="E35" s="190">
        <v>6462</v>
      </c>
      <c r="F35" s="4">
        <v>306</v>
      </c>
      <c r="G35" s="190">
        <v>20818</v>
      </c>
      <c r="H35"/>
      <c r="I35" s="171"/>
      <c r="J35" s="171"/>
      <c r="K35"/>
      <c r="L35" s="171"/>
      <c r="M35"/>
      <c r="N35" s="171"/>
      <c r="O35" s="171"/>
    </row>
    <row r="36" spans="1:15" ht="13.5" customHeight="1">
      <c r="A36" s="611" t="s">
        <v>476</v>
      </c>
      <c r="B36" s="190">
        <v>8116</v>
      </c>
      <c r="C36" s="190">
        <v>2121</v>
      </c>
      <c r="D36" s="4"/>
      <c r="E36" s="190">
        <v>24781</v>
      </c>
      <c r="F36" s="190">
        <v>1364</v>
      </c>
      <c r="G36" s="190">
        <v>36314</v>
      </c>
      <c r="H36"/>
      <c r="I36"/>
      <c r="J36"/>
      <c r="K36"/>
      <c r="L36"/>
      <c r="M36"/>
      <c r="N36"/>
      <c r="O36" s="171"/>
    </row>
    <row r="37" spans="1:15" ht="13.5" customHeight="1">
      <c r="A37" s="611" t="s">
        <v>310</v>
      </c>
      <c r="B37" s="4">
        <v>747</v>
      </c>
      <c r="C37" s="4"/>
      <c r="D37" s="4"/>
      <c r="E37" s="190">
        <v>1173</v>
      </c>
      <c r="F37" s="4">
        <v>219</v>
      </c>
      <c r="G37" s="190">
        <v>5343</v>
      </c>
      <c r="H37"/>
      <c r="I37" s="171"/>
      <c r="J37"/>
      <c r="K37"/>
      <c r="L37" s="171"/>
      <c r="M37"/>
      <c r="N37"/>
      <c r="O37" s="171"/>
    </row>
    <row r="38" spans="1:15" ht="13.5" customHeight="1">
      <c r="A38" s="174" t="s">
        <v>679</v>
      </c>
      <c r="B38" s="190">
        <v>2607</v>
      </c>
      <c r="C38" s="4"/>
      <c r="D38" s="4">
        <v>5</v>
      </c>
      <c r="E38" s="190">
        <v>1523</v>
      </c>
      <c r="F38" s="4">
        <v>215</v>
      </c>
      <c r="G38" s="190">
        <v>7033</v>
      </c>
      <c r="H38"/>
      <c r="I38" s="171"/>
      <c r="J38"/>
      <c r="K38"/>
      <c r="L38"/>
      <c r="M38"/>
      <c r="N38"/>
      <c r="O38" s="171"/>
    </row>
    <row r="39" spans="1:15" ht="13.5" customHeight="1">
      <c r="A39" s="611" t="s">
        <v>356</v>
      </c>
      <c r="B39" s="190">
        <v>4422</v>
      </c>
      <c r="C39" s="4"/>
      <c r="D39" s="4"/>
      <c r="E39" s="4"/>
      <c r="F39" s="4">
        <v>38</v>
      </c>
      <c r="G39" s="190">
        <v>12050</v>
      </c>
      <c r="H39"/>
      <c r="I39"/>
      <c r="J39"/>
      <c r="K39"/>
      <c r="L39"/>
      <c r="M39"/>
      <c r="N39"/>
      <c r="O39"/>
    </row>
    <row r="40" spans="1:15" ht="13.5" customHeight="1">
      <c r="A40" s="611" t="s">
        <v>317</v>
      </c>
      <c r="B40" s="4">
        <v>179</v>
      </c>
      <c r="C40" s="4"/>
      <c r="D40" s="4"/>
      <c r="E40" s="4">
        <v>11</v>
      </c>
      <c r="F40" s="4">
        <v>66</v>
      </c>
      <c r="G40" s="190">
        <v>4633</v>
      </c>
      <c r="H40"/>
      <c r="I40" s="171"/>
      <c r="J40" s="171"/>
      <c r="K40" s="171"/>
      <c r="L40" s="171"/>
      <c r="M40"/>
      <c r="N40"/>
      <c r="O40" s="171"/>
    </row>
    <row r="41" spans="1:15" ht="13.5" customHeight="1">
      <c r="A41" s="611" t="s">
        <v>477</v>
      </c>
      <c r="B41" s="190">
        <v>6177</v>
      </c>
      <c r="C41" s="190">
        <v>2464</v>
      </c>
      <c r="D41" s="190">
        <v>9000</v>
      </c>
      <c r="E41" s="190">
        <v>10612</v>
      </c>
      <c r="F41" s="4">
        <v>389</v>
      </c>
      <c r="G41" s="190">
        <v>19917</v>
      </c>
      <c r="H41"/>
      <c r="I41" s="171"/>
      <c r="J41"/>
      <c r="K41"/>
      <c r="L41" s="171"/>
      <c r="M41"/>
      <c r="N41"/>
      <c r="O41" s="171"/>
    </row>
    <row r="42" spans="1:15" ht="13.5" customHeight="1">
      <c r="A42" s="611" t="s">
        <v>478</v>
      </c>
      <c r="B42" s="190">
        <v>2928</v>
      </c>
      <c r="C42" s="4">
        <v>114</v>
      </c>
      <c r="D42" s="190">
        <v>5000</v>
      </c>
      <c r="E42" s="190">
        <v>3614</v>
      </c>
      <c r="F42" s="4">
        <v>173</v>
      </c>
      <c r="G42" s="190">
        <v>11764</v>
      </c>
      <c r="H42"/>
      <c r="I42"/>
      <c r="J42"/>
      <c r="K42"/>
      <c r="L42"/>
      <c r="M42"/>
      <c r="N42"/>
      <c r="O42"/>
    </row>
    <row r="43" spans="1:15" ht="13.5" customHeight="1">
      <c r="A43" s="611" t="s">
        <v>323</v>
      </c>
      <c r="B43" s="190">
        <v>1387</v>
      </c>
      <c r="C43" s="4">
        <v>27</v>
      </c>
      <c r="D43" s="4"/>
      <c r="E43" s="4">
        <v>26</v>
      </c>
      <c r="F43" s="4">
        <v>36</v>
      </c>
      <c r="G43" s="190">
        <v>4103</v>
      </c>
      <c r="H43"/>
      <c r="I43" s="171"/>
      <c r="J43"/>
      <c r="K43" s="171"/>
      <c r="L43" s="171"/>
      <c r="M43"/>
      <c r="N43"/>
      <c r="O43" s="171"/>
    </row>
    <row r="44" spans="1:15" ht="13.5" customHeight="1">
      <c r="A44" s="611" t="s">
        <v>348</v>
      </c>
      <c r="B44" s="190">
        <v>2937</v>
      </c>
      <c r="C44" s="4">
        <v>209</v>
      </c>
      <c r="D44" s="190">
        <v>3392</v>
      </c>
      <c r="E44" s="190">
        <v>1579</v>
      </c>
      <c r="F44" s="4">
        <v>96</v>
      </c>
      <c r="G44" s="190">
        <v>11657</v>
      </c>
      <c r="H44"/>
      <c r="I44" s="171"/>
      <c r="J44" s="171"/>
      <c r="K44"/>
      <c r="L44" s="171"/>
      <c r="M44"/>
      <c r="N44"/>
      <c r="O44" s="171"/>
    </row>
    <row r="45" spans="1:15" ht="13.5" customHeight="1">
      <c r="A45" s="611" t="s">
        <v>479</v>
      </c>
      <c r="B45" s="190">
        <v>5531</v>
      </c>
      <c r="C45" s="190">
        <v>1714</v>
      </c>
      <c r="D45" s="190">
        <v>5000</v>
      </c>
      <c r="E45" s="190">
        <v>4571</v>
      </c>
      <c r="F45" s="4">
        <v>200</v>
      </c>
      <c r="G45" s="190">
        <v>16824</v>
      </c>
      <c r="H45"/>
      <c r="I45" s="171"/>
      <c r="J45"/>
      <c r="K45"/>
      <c r="L45" s="171"/>
      <c r="M45"/>
      <c r="N45"/>
      <c r="O45" s="171"/>
    </row>
    <row r="46" spans="1:15" ht="13.5" customHeight="1">
      <c r="A46" s="611" t="s">
        <v>324</v>
      </c>
      <c r="B46" s="190">
        <v>2588</v>
      </c>
      <c r="C46" s="4">
        <v>107</v>
      </c>
      <c r="D46" s="4"/>
      <c r="E46" s="190">
        <v>2011</v>
      </c>
      <c r="F46" s="4">
        <v>30</v>
      </c>
      <c r="G46" s="190">
        <v>8037</v>
      </c>
      <c r="H46"/>
      <c r="I46" s="171"/>
      <c r="J46"/>
      <c r="K46"/>
      <c r="L46"/>
      <c r="M46"/>
      <c r="N46"/>
      <c r="O46" s="171"/>
    </row>
    <row r="47" spans="1:15" ht="13.5" customHeight="1">
      <c r="A47" s="611" t="s">
        <v>480</v>
      </c>
      <c r="B47" s="4">
        <v>882</v>
      </c>
      <c r="C47" s="4"/>
      <c r="D47" s="4"/>
      <c r="E47" s="4">
        <v>739</v>
      </c>
      <c r="F47" s="4"/>
      <c r="G47" s="190">
        <v>5004</v>
      </c>
      <c r="H47"/>
      <c r="I47" s="171"/>
      <c r="J47" s="171"/>
      <c r="K47"/>
      <c r="L47" s="171"/>
      <c r="M47"/>
      <c r="N47"/>
      <c r="O47" s="171"/>
    </row>
    <row r="48" spans="1:15" ht="13.5" customHeight="1">
      <c r="A48" s="611" t="s">
        <v>481</v>
      </c>
      <c r="B48" s="190">
        <v>8285</v>
      </c>
      <c r="C48" s="190">
        <v>1498</v>
      </c>
      <c r="D48" s="4"/>
      <c r="E48" s="190">
        <v>15742</v>
      </c>
      <c r="F48" s="4">
        <v>823</v>
      </c>
      <c r="G48" s="190">
        <v>26982</v>
      </c>
      <c r="H48"/>
      <c r="I48" s="171"/>
      <c r="J48"/>
      <c r="K48" s="171"/>
      <c r="L48" s="171"/>
      <c r="M48"/>
      <c r="N48"/>
      <c r="O48" s="171"/>
    </row>
    <row r="49" spans="1:15" ht="13.5" customHeight="1">
      <c r="A49" s="611" t="s">
        <v>482</v>
      </c>
      <c r="B49" s="190">
        <v>2883</v>
      </c>
      <c r="C49" s="4">
        <v>330</v>
      </c>
      <c r="D49" s="190">
        <v>1720</v>
      </c>
      <c r="E49" s="190">
        <v>2109</v>
      </c>
      <c r="F49" s="4">
        <v>15</v>
      </c>
      <c r="G49" s="190">
        <v>12533</v>
      </c>
      <c r="H49"/>
      <c r="I49" s="171"/>
      <c r="J49"/>
      <c r="K49"/>
      <c r="L49" s="171"/>
      <c r="M49"/>
      <c r="N49"/>
      <c r="O49" s="171"/>
    </row>
    <row r="50" spans="1:15" ht="13.5" customHeight="1">
      <c r="A50" s="611" t="s">
        <v>483</v>
      </c>
      <c r="B50" s="190">
        <v>4089</v>
      </c>
      <c r="C50" s="4"/>
      <c r="D50" s="4">
        <v>515</v>
      </c>
      <c r="E50" s="190">
        <v>3766</v>
      </c>
      <c r="F50" s="4">
        <v>634</v>
      </c>
      <c r="G50" s="190">
        <v>18811</v>
      </c>
    </row>
    <row r="51" spans="1:15" ht="12.75" customHeight="1">
      <c r="A51" s="611"/>
      <c r="B51" s="190"/>
      <c r="C51" s="4"/>
      <c r="D51" s="4"/>
      <c r="E51" s="190"/>
      <c r="F51" s="4"/>
      <c r="G51" s="190"/>
    </row>
    <row r="52" spans="1:15" ht="13.5" customHeight="1">
      <c r="A52" s="126" t="s">
        <v>590</v>
      </c>
      <c r="B52" s="143"/>
      <c r="C52" s="143"/>
      <c r="D52" s="143"/>
      <c r="E52" s="143"/>
      <c r="F52" s="143"/>
      <c r="G52" s="444"/>
    </row>
    <row r="53" spans="1:15" ht="12.75" customHeight="1">
      <c r="A53" s="126"/>
      <c r="B53" s="143"/>
      <c r="C53" s="143"/>
      <c r="D53" s="143"/>
      <c r="E53" s="143"/>
      <c r="F53" s="143"/>
      <c r="G53" s="444"/>
    </row>
    <row r="54" spans="1:15" ht="13.5" customHeight="1">
      <c r="A54" s="28" t="s">
        <v>411</v>
      </c>
      <c r="B54" s="41">
        <f>MEDIAN(B4:B50,'Total Nonbook A-L '!B4:B55)</f>
        <v>2246</v>
      </c>
      <c r="C54" s="41">
        <f>MEDIAN(C4:C50,'Total Nonbook A-L '!C4:C55)</f>
        <v>275</v>
      </c>
      <c r="D54" s="41">
        <f>MEDIAN(D4:D50,'Total Nonbook A-L '!D4:D55)</f>
        <v>2237</v>
      </c>
      <c r="E54" s="41">
        <f>MEDIAN(E4:E50,'Total Nonbook A-L '!E4:E55)</f>
        <v>2547</v>
      </c>
      <c r="F54" s="41">
        <f>MEDIAN(F4:F50,'Total Nonbook A-L '!F4:F55)</f>
        <v>161.5</v>
      </c>
      <c r="G54" s="41">
        <f>MEDIAN(G4:G50,'Total Nonbook A-L '!G4:G55)</f>
        <v>9757</v>
      </c>
    </row>
    <row r="55" spans="1:15" ht="13.5" customHeight="1">
      <c r="A55" s="28" t="s">
        <v>410</v>
      </c>
      <c r="B55" s="41">
        <f>AVERAGE(B4:B50,'Total Nonbook A-L '!B4:B55)</f>
        <v>2974.9494949494951</v>
      </c>
      <c r="C55" s="41">
        <f>AVERAGE(C4:C50,'Total Nonbook A-L '!C4:C55)</f>
        <v>597.31666666666672</v>
      </c>
      <c r="D55" s="41">
        <f>AVERAGE(D4:D50,'Total Nonbook A-L '!D4:D55)</f>
        <v>11236.23076923077</v>
      </c>
      <c r="E55" s="41">
        <f>AVERAGE(E4:E50,'Total Nonbook A-L '!E4:E55)</f>
        <v>3954.8924731182797</v>
      </c>
      <c r="F55" s="41">
        <f>AVERAGE(F4:F50,'Total Nonbook A-L '!F4:F55)</f>
        <v>325.36904761904759</v>
      </c>
      <c r="G55" s="41">
        <f>AVERAGE(G4:G50,'Total Nonbook A-L '!G4:G55)</f>
        <v>11415.171717171717</v>
      </c>
    </row>
    <row r="56" spans="1:15" ht="13.5" customHeight="1">
      <c r="A56" s="28" t="s">
        <v>359</v>
      </c>
      <c r="B56" s="41">
        <f>SUM(B4:B50,'Total Nonbook A-L '!B4:B55)</f>
        <v>294520</v>
      </c>
      <c r="C56" s="41">
        <f>SUM(C4:C50,'Total Nonbook A-L '!C4:C55)</f>
        <v>35839</v>
      </c>
      <c r="D56" s="41">
        <f>SUM(D4:D50,'Total Nonbook A-L '!D4:D55)</f>
        <v>584284</v>
      </c>
      <c r="E56" s="41">
        <f>SUM(E4:E50,'Total Nonbook A-L '!E4:E55)</f>
        <v>367805</v>
      </c>
      <c r="F56" s="41">
        <f>SUM(F4:F50,'Total Nonbook A-L '!F4:F55)</f>
        <v>27331</v>
      </c>
      <c r="G56" s="41">
        <f>SUM(G4:G50,'Total Nonbook A-L '!G4:G55)</f>
        <v>1130102</v>
      </c>
    </row>
    <row r="57" spans="1:15" ht="13.5" customHeight="1"/>
    <row r="58" spans="1:15" ht="13.5" customHeight="1"/>
    <row r="59" spans="1:15" ht="13.5" customHeight="1"/>
    <row r="60" spans="1:15" ht="13.5" customHeight="1"/>
    <row r="61" spans="1:15" ht="13.5" customHeight="1"/>
    <row r="62" spans="1:15" ht="13.5" customHeight="1"/>
    <row r="63" spans="1:15" ht="13.5" customHeight="1"/>
    <row r="64" spans="1:15"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sheetData>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2011/12&amp;C&amp;9&amp;P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N489"/>
  <sheetViews>
    <sheetView topLeftCell="B1" zoomScaleNormal="100" workbookViewId="0">
      <pane ySplit="3" topLeftCell="A4" activePane="bottomLeft" state="frozen"/>
      <selection activeCell="B24" sqref="B24"/>
      <selection pane="bottomLeft" activeCell="C42" sqref="C42"/>
    </sheetView>
  </sheetViews>
  <sheetFormatPr defaultRowHeight="12.75" customHeight="1"/>
  <cols>
    <col min="1" max="1" width="20.5703125" style="22" customWidth="1"/>
    <col min="2" max="2" width="10.85546875" style="22" customWidth="1"/>
    <col min="3" max="3" width="12.28515625" style="22" customWidth="1"/>
    <col min="4" max="4" width="10.42578125" style="22" customWidth="1"/>
    <col min="5" max="5" width="10.85546875" style="22" customWidth="1"/>
    <col min="6" max="6" width="9.85546875" style="22" customWidth="1"/>
    <col min="7" max="7" width="15.85546875" style="32" customWidth="1"/>
    <col min="8" max="16384" width="9.140625" style="22"/>
  </cols>
  <sheetData>
    <row r="1" spans="1:14" ht="15.75" customHeight="1">
      <c r="A1" s="39" t="s">
        <v>617</v>
      </c>
    </row>
    <row r="2" spans="1:14" ht="13.5" customHeight="1">
      <c r="A2" s="39"/>
    </row>
    <row r="3" spans="1:14" ht="27" customHeight="1">
      <c r="A3" s="35"/>
      <c r="B3" s="372" t="s">
        <v>51</v>
      </c>
      <c r="C3" s="372" t="s">
        <v>78</v>
      </c>
      <c r="D3" s="372" t="s">
        <v>79</v>
      </c>
      <c r="E3" s="706" t="s">
        <v>586</v>
      </c>
      <c r="F3" s="372" t="s">
        <v>80</v>
      </c>
      <c r="G3" s="482" t="s">
        <v>77</v>
      </c>
      <c r="H3" s="10"/>
      <c r="I3" s="10"/>
      <c r="J3" s="10"/>
      <c r="K3" s="10"/>
      <c r="L3" s="10"/>
      <c r="M3" s="10"/>
      <c r="N3" s="10"/>
    </row>
    <row r="4" spans="1:14" ht="13.5" customHeight="1">
      <c r="A4" s="611" t="s">
        <v>457</v>
      </c>
      <c r="B4" s="4">
        <v>85</v>
      </c>
      <c r="C4" s="4"/>
      <c r="D4" s="4"/>
      <c r="E4" s="190">
        <v>6457</v>
      </c>
      <c r="F4" s="4"/>
      <c r="G4" s="190">
        <v>43026</v>
      </c>
    </row>
    <row r="5" spans="1:14" ht="13.5" customHeight="1">
      <c r="A5" s="611" t="s">
        <v>339</v>
      </c>
      <c r="B5" s="4"/>
      <c r="C5" s="4"/>
      <c r="D5" s="4"/>
      <c r="E5" s="190">
        <v>1829</v>
      </c>
      <c r="F5" s="4"/>
      <c r="G5" s="190">
        <v>22748</v>
      </c>
    </row>
    <row r="6" spans="1:14" ht="13.5" customHeight="1">
      <c r="A6" s="611" t="s">
        <v>458</v>
      </c>
      <c r="B6" s="4"/>
      <c r="C6" s="4">
        <v>125</v>
      </c>
      <c r="D6" s="4"/>
      <c r="E6" s="190">
        <v>1955</v>
      </c>
      <c r="F6" s="4"/>
      <c r="G6" s="190">
        <v>21971</v>
      </c>
    </row>
    <row r="7" spans="1:14" ht="13.5" customHeight="1">
      <c r="A7" s="611" t="s">
        <v>459</v>
      </c>
      <c r="B7" s="4"/>
      <c r="C7" s="4">
        <v>63</v>
      </c>
      <c r="D7" s="4"/>
      <c r="E7" s="190">
        <v>2296</v>
      </c>
      <c r="F7" s="190">
        <v>2354</v>
      </c>
      <c r="G7" s="190">
        <v>17029</v>
      </c>
    </row>
    <row r="8" spans="1:14" ht="13.5" customHeight="1">
      <c r="A8" s="611" t="s">
        <v>460</v>
      </c>
      <c r="B8" s="4"/>
      <c r="C8" s="4"/>
      <c r="D8" s="4"/>
      <c r="E8" s="190">
        <v>2551</v>
      </c>
      <c r="F8" s="4"/>
      <c r="G8" s="190">
        <v>22310</v>
      </c>
    </row>
    <row r="9" spans="1:14" ht="13.5" customHeight="1">
      <c r="A9" s="611" t="s">
        <v>168</v>
      </c>
      <c r="B9" s="4"/>
      <c r="C9" s="4"/>
      <c r="D9" s="4"/>
      <c r="E9" s="190">
        <v>1475</v>
      </c>
      <c r="F9" s="4"/>
      <c r="G9" s="190">
        <v>8570</v>
      </c>
    </row>
    <row r="10" spans="1:14" ht="13.5" customHeight="1">
      <c r="A10" s="611" t="s">
        <v>340</v>
      </c>
      <c r="B10" s="4"/>
      <c r="C10" s="4"/>
      <c r="D10" s="4"/>
      <c r="E10" s="190">
        <v>5148</v>
      </c>
      <c r="F10" s="4"/>
      <c r="G10" s="190">
        <v>13098</v>
      </c>
    </row>
    <row r="11" spans="1:14" ht="13.5" customHeight="1">
      <c r="A11" s="611" t="s">
        <v>461</v>
      </c>
      <c r="B11" s="4"/>
      <c r="C11" s="4"/>
      <c r="D11" s="4"/>
      <c r="E11" s="190">
        <v>2070</v>
      </c>
      <c r="F11" s="4"/>
      <c r="G11" s="190">
        <v>15343</v>
      </c>
    </row>
    <row r="12" spans="1:14" ht="13.5" customHeight="1">
      <c r="A12" s="611" t="s">
        <v>462</v>
      </c>
      <c r="B12" s="4"/>
      <c r="C12" s="4">
        <v>585</v>
      </c>
      <c r="D12" s="4"/>
      <c r="E12" s="190">
        <v>1975</v>
      </c>
      <c r="F12" s="190">
        <v>11247</v>
      </c>
      <c r="G12" s="190">
        <v>392668</v>
      </c>
    </row>
    <row r="13" spans="1:14" ht="13.5" customHeight="1">
      <c r="A13" s="611" t="s">
        <v>463</v>
      </c>
      <c r="B13" s="4"/>
      <c r="C13" s="4"/>
      <c r="D13" s="4"/>
      <c r="E13" s="190">
        <v>2070</v>
      </c>
      <c r="F13" s="4"/>
      <c r="G13" s="190">
        <v>43396</v>
      </c>
    </row>
    <row r="14" spans="1:14" ht="13.5" customHeight="1">
      <c r="A14" s="174" t="s">
        <v>685</v>
      </c>
      <c r="B14" s="4"/>
      <c r="C14" s="4"/>
      <c r="D14" s="4"/>
      <c r="E14" s="190">
        <v>1475</v>
      </c>
      <c r="F14" s="190">
        <v>2207</v>
      </c>
      <c r="G14" s="190">
        <v>25051</v>
      </c>
    </row>
    <row r="15" spans="1:14" ht="13.5" customHeight="1">
      <c r="A15" s="611" t="s">
        <v>341</v>
      </c>
      <c r="B15" s="4"/>
      <c r="C15" s="4">
        <v>562</v>
      </c>
      <c r="D15" s="4"/>
      <c r="E15" s="190">
        <v>37825</v>
      </c>
      <c r="F15" s="4"/>
      <c r="G15" s="190">
        <v>48296</v>
      </c>
    </row>
    <row r="16" spans="1:14" ht="13.5" customHeight="1">
      <c r="A16" s="611" t="s">
        <v>552</v>
      </c>
      <c r="B16" s="4"/>
      <c r="C16" s="4">
        <v>12</v>
      </c>
      <c r="D16" s="4"/>
      <c r="E16" s="190">
        <v>1527</v>
      </c>
      <c r="F16" s="4"/>
      <c r="G16" s="190">
        <v>6583</v>
      </c>
    </row>
    <row r="17" spans="1:7" ht="13.5" customHeight="1">
      <c r="A17" s="611" t="s">
        <v>554</v>
      </c>
      <c r="B17" s="4"/>
      <c r="C17" s="4"/>
      <c r="D17" s="4"/>
      <c r="E17" s="190">
        <v>1475</v>
      </c>
      <c r="F17" s="4"/>
      <c r="G17" s="190">
        <v>11694</v>
      </c>
    </row>
    <row r="18" spans="1:7" ht="13.5" customHeight="1">
      <c r="A18" s="611" t="s">
        <v>464</v>
      </c>
      <c r="B18" s="4"/>
      <c r="C18" s="4"/>
      <c r="D18" s="4"/>
      <c r="E18" s="190">
        <v>3061</v>
      </c>
      <c r="F18" s="4">
        <v>790</v>
      </c>
      <c r="G18" s="190">
        <v>42760</v>
      </c>
    </row>
    <row r="19" spans="1:7" ht="13.5" customHeight="1">
      <c r="A19" s="611" t="s">
        <v>465</v>
      </c>
      <c r="B19" s="4"/>
      <c r="C19" s="190">
        <v>2033</v>
      </c>
      <c r="D19" s="4"/>
      <c r="E19" s="190">
        <v>3577</v>
      </c>
      <c r="F19" s="190">
        <v>3938</v>
      </c>
      <c r="G19" s="190">
        <v>90706</v>
      </c>
    </row>
    <row r="20" spans="1:7" ht="13.5" customHeight="1">
      <c r="A20" s="611" t="s">
        <v>466</v>
      </c>
      <c r="B20" s="4"/>
      <c r="C20" s="4"/>
      <c r="D20" s="4"/>
      <c r="E20" s="190">
        <v>1475</v>
      </c>
      <c r="F20" s="4"/>
      <c r="G20" s="190">
        <v>19224</v>
      </c>
    </row>
    <row r="21" spans="1:7" ht="13.5" customHeight="1">
      <c r="A21" s="234" t="s">
        <v>21</v>
      </c>
      <c r="B21" s="4"/>
      <c r="C21" s="4"/>
      <c r="D21" s="4">
        <v>277</v>
      </c>
      <c r="E21" s="190">
        <v>2429</v>
      </c>
      <c r="F21" s="190">
        <v>1214</v>
      </c>
      <c r="G21" s="190">
        <v>21929</v>
      </c>
    </row>
    <row r="22" spans="1:7" ht="13.5" customHeight="1">
      <c r="A22" s="611" t="s">
        <v>467</v>
      </c>
      <c r="B22" s="4"/>
      <c r="C22" s="4">
        <v>393</v>
      </c>
      <c r="D22" s="4"/>
      <c r="E22" s="190">
        <v>6470</v>
      </c>
      <c r="F22" s="190">
        <v>1000</v>
      </c>
      <c r="G22" s="190">
        <v>23713</v>
      </c>
    </row>
    <row r="23" spans="1:7" ht="13.5" customHeight="1">
      <c r="A23" s="611" t="s">
        <v>468</v>
      </c>
      <c r="B23" s="4">
        <v>442</v>
      </c>
      <c r="C23" s="190">
        <v>2301</v>
      </c>
      <c r="D23" s="4"/>
      <c r="E23" s="190">
        <v>3054</v>
      </c>
      <c r="F23" s="4">
        <v>80</v>
      </c>
      <c r="G23" s="190">
        <v>32723</v>
      </c>
    </row>
    <row r="24" spans="1:7" ht="13.5" customHeight="1">
      <c r="A24" s="611" t="s">
        <v>343</v>
      </c>
      <c r="B24" s="4"/>
      <c r="C24" s="4">
        <v>898</v>
      </c>
      <c r="D24" s="4"/>
      <c r="E24" s="190">
        <v>2333</v>
      </c>
      <c r="F24" s="190">
        <v>3522</v>
      </c>
      <c r="G24" s="190">
        <v>65304</v>
      </c>
    </row>
    <row r="25" spans="1:7" ht="13.5" customHeight="1">
      <c r="A25" s="611" t="s">
        <v>344</v>
      </c>
      <c r="B25" s="4">
        <v>140</v>
      </c>
      <c r="C25" s="4">
        <v>8</v>
      </c>
      <c r="D25" s="4"/>
      <c r="E25" s="190">
        <v>1475</v>
      </c>
      <c r="F25" s="4">
        <v>15</v>
      </c>
      <c r="G25" s="190">
        <v>9442</v>
      </c>
    </row>
    <row r="26" spans="1:7" ht="13.5" customHeight="1">
      <c r="A26" s="611" t="s">
        <v>345</v>
      </c>
      <c r="B26" s="4"/>
      <c r="C26" s="4"/>
      <c r="D26" s="4"/>
      <c r="E26" s="190">
        <v>2460</v>
      </c>
      <c r="F26" s="190">
        <v>2224</v>
      </c>
      <c r="G26" s="190">
        <v>37094</v>
      </c>
    </row>
    <row r="27" spans="1:7" ht="13.5" customHeight="1">
      <c r="A27" s="611" t="s">
        <v>469</v>
      </c>
      <c r="B27" s="4"/>
      <c r="C27" s="4"/>
      <c r="D27" s="190">
        <v>19397</v>
      </c>
      <c r="E27" s="190">
        <v>1475</v>
      </c>
      <c r="F27" s="4">
        <v>159</v>
      </c>
      <c r="G27" s="190">
        <v>65501</v>
      </c>
    </row>
    <row r="28" spans="1:7" ht="13.5" customHeight="1">
      <c r="A28" s="611" t="s">
        <v>470</v>
      </c>
      <c r="B28" s="4"/>
      <c r="C28" s="4">
        <v>726</v>
      </c>
      <c r="D28" s="4"/>
      <c r="E28" s="190">
        <v>1475</v>
      </c>
      <c r="F28" s="4"/>
      <c r="G28" s="190">
        <v>30250</v>
      </c>
    </row>
    <row r="29" spans="1:7" ht="13.5" customHeight="1">
      <c r="A29" s="611" t="s">
        <v>471</v>
      </c>
      <c r="B29" s="4">
        <v>182</v>
      </c>
      <c r="C29" s="4"/>
      <c r="D29" s="4"/>
      <c r="E29" s="190">
        <v>7712</v>
      </c>
      <c r="F29" s="4">
        <v>611</v>
      </c>
      <c r="G29" s="190">
        <v>29237</v>
      </c>
    </row>
    <row r="30" spans="1:7" ht="13.5" customHeight="1">
      <c r="A30" s="611" t="s">
        <v>306</v>
      </c>
      <c r="B30" s="4"/>
      <c r="C30" s="190">
        <v>1031</v>
      </c>
      <c r="D30" s="4"/>
      <c r="E30" s="190">
        <v>2004</v>
      </c>
      <c r="F30" s="4">
        <v>2</v>
      </c>
      <c r="G30" s="190">
        <v>20734</v>
      </c>
    </row>
    <row r="31" spans="1:7" ht="13.5" customHeight="1">
      <c r="A31" s="611" t="s">
        <v>307</v>
      </c>
      <c r="B31" s="4">
        <v>31</v>
      </c>
      <c r="C31" s="4"/>
      <c r="D31" s="4"/>
      <c r="E31" s="190">
        <v>1497</v>
      </c>
      <c r="F31" s="4"/>
      <c r="G31" s="190">
        <v>11943</v>
      </c>
    </row>
    <row r="32" spans="1:7" ht="13.5" customHeight="1">
      <c r="A32" s="611" t="s">
        <v>186</v>
      </c>
      <c r="B32" s="4"/>
      <c r="C32" s="4"/>
      <c r="D32" s="4"/>
      <c r="E32" s="190">
        <v>1475</v>
      </c>
      <c r="F32" s="4">
        <v>38</v>
      </c>
      <c r="G32" s="190">
        <v>9872</v>
      </c>
    </row>
    <row r="33" spans="1:7" ht="13.5" customHeight="1">
      <c r="A33" s="611" t="s">
        <v>346</v>
      </c>
      <c r="B33" s="4"/>
      <c r="C33" s="4">
        <v>54</v>
      </c>
      <c r="D33" s="4"/>
      <c r="E33" s="190">
        <v>5804</v>
      </c>
      <c r="F33" s="190">
        <v>5390</v>
      </c>
      <c r="G33" s="190">
        <v>30302</v>
      </c>
    </row>
    <row r="34" spans="1:7" ht="13.5" customHeight="1">
      <c r="A34" s="611" t="s">
        <v>473</v>
      </c>
      <c r="B34" s="4"/>
      <c r="C34" s="4"/>
      <c r="D34" s="4"/>
      <c r="E34" s="190">
        <v>2668</v>
      </c>
      <c r="F34" s="4"/>
      <c r="G34" s="190">
        <v>11152</v>
      </c>
    </row>
    <row r="35" spans="1:7" ht="13.5" customHeight="1">
      <c r="A35" s="611" t="s">
        <v>474</v>
      </c>
      <c r="B35" s="4">
        <v>37</v>
      </c>
      <c r="C35" s="4"/>
      <c r="D35" s="4"/>
      <c r="E35" s="190">
        <v>5040</v>
      </c>
      <c r="F35" s="4">
        <v>123</v>
      </c>
      <c r="G35" s="190">
        <v>45488</v>
      </c>
    </row>
    <row r="36" spans="1:7" ht="13.5" customHeight="1">
      <c r="A36" s="611" t="s">
        <v>476</v>
      </c>
      <c r="B36" s="4"/>
      <c r="C36" s="190">
        <v>1024</v>
      </c>
      <c r="D36" s="190">
        <v>4096</v>
      </c>
      <c r="E36" s="190">
        <v>1475</v>
      </c>
      <c r="F36" s="4"/>
      <c r="G36" s="190">
        <v>79291</v>
      </c>
    </row>
    <row r="37" spans="1:7" ht="13.5" customHeight="1">
      <c r="A37" s="611" t="s">
        <v>310</v>
      </c>
      <c r="B37" s="4"/>
      <c r="C37" s="4"/>
      <c r="D37" s="4">
        <v>29</v>
      </c>
      <c r="E37" s="190">
        <v>1475</v>
      </c>
      <c r="F37" s="190">
        <v>1423</v>
      </c>
      <c r="G37" s="190">
        <v>10409</v>
      </c>
    </row>
    <row r="38" spans="1:7" ht="13.5" customHeight="1">
      <c r="A38" s="174" t="s">
        <v>679</v>
      </c>
      <c r="B38" s="4">
        <v>141</v>
      </c>
      <c r="C38" s="4"/>
      <c r="D38" s="4"/>
      <c r="E38" s="190">
        <v>1475</v>
      </c>
      <c r="F38" s="4">
        <v>464</v>
      </c>
      <c r="G38" s="190">
        <v>13463</v>
      </c>
    </row>
    <row r="39" spans="1:7" ht="13.5" customHeight="1">
      <c r="A39" s="611" t="s">
        <v>356</v>
      </c>
      <c r="B39" s="4"/>
      <c r="C39" s="4">
        <v>33</v>
      </c>
      <c r="D39" s="4"/>
      <c r="E39" s="190">
        <v>1475</v>
      </c>
      <c r="F39" s="4"/>
      <c r="G39" s="190">
        <v>18018</v>
      </c>
    </row>
    <row r="40" spans="1:7" ht="13.5" customHeight="1">
      <c r="A40" s="611" t="s">
        <v>317</v>
      </c>
      <c r="B40" s="4"/>
      <c r="C40" s="4">
        <v>4</v>
      </c>
      <c r="D40" s="4"/>
      <c r="E40" s="190">
        <v>2103</v>
      </c>
      <c r="F40" s="4"/>
      <c r="G40" s="190">
        <v>6996</v>
      </c>
    </row>
    <row r="41" spans="1:7" ht="13.5" customHeight="1">
      <c r="A41" s="611" t="s">
        <v>477</v>
      </c>
      <c r="B41" s="4"/>
      <c r="C41" s="4">
        <v>159</v>
      </c>
      <c r="D41" s="4"/>
      <c r="E41" s="190">
        <v>1635</v>
      </c>
      <c r="F41" s="4">
        <v>425</v>
      </c>
      <c r="G41" s="190">
        <v>50778</v>
      </c>
    </row>
    <row r="42" spans="1:7" ht="13.5" customHeight="1">
      <c r="A42" s="611" t="s">
        <v>478</v>
      </c>
      <c r="B42" s="4"/>
      <c r="C42" s="4"/>
      <c r="D42" s="4"/>
      <c r="E42" s="190">
        <v>2900</v>
      </c>
      <c r="F42" s="190">
        <v>2096</v>
      </c>
      <c r="G42" s="190">
        <v>28589</v>
      </c>
    </row>
    <row r="43" spans="1:7" ht="13.5" customHeight="1">
      <c r="A43" s="611" t="s">
        <v>323</v>
      </c>
      <c r="B43" s="4">
        <v>21</v>
      </c>
      <c r="C43" s="4">
        <v>34</v>
      </c>
      <c r="D43" s="4"/>
      <c r="E43" s="190">
        <v>1475</v>
      </c>
      <c r="F43" s="4">
        <v>152</v>
      </c>
      <c r="G43" s="190">
        <v>7261</v>
      </c>
    </row>
    <row r="44" spans="1:7" ht="13.5" customHeight="1">
      <c r="A44" s="611" t="s">
        <v>348</v>
      </c>
      <c r="B44" s="4"/>
      <c r="C44" s="4"/>
      <c r="D44" s="4"/>
      <c r="E44" s="190">
        <v>1531</v>
      </c>
      <c r="F44" s="190">
        <v>1709</v>
      </c>
      <c r="G44" s="190">
        <v>23110</v>
      </c>
    </row>
    <row r="45" spans="1:7" ht="13.5" customHeight="1">
      <c r="A45" s="611" t="s">
        <v>479</v>
      </c>
      <c r="B45" s="4"/>
      <c r="C45" s="4"/>
      <c r="D45" s="190">
        <v>2996</v>
      </c>
      <c r="E45" s="190">
        <v>1984</v>
      </c>
      <c r="F45" s="190">
        <v>3593</v>
      </c>
      <c r="G45" s="190">
        <v>42413</v>
      </c>
    </row>
    <row r="46" spans="1:7" ht="13.5" customHeight="1">
      <c r="A46" s="611" t="s">
        <v>324</v>
      </c>
      <c r="B46" s="4"/>
      <c r="C46" s="4"/>
      <c r="D46" s="4"/>
      <c r="E46" s="190">
        <v>1475</v>
      </c>
      <c r="F46" s="4"/>
      <c r="G46" s="190">
        <v>14248</v>
      </c>
    </row>
    <row r="47" spans="1:7" ht="13.5" customHeight="1">
      <c r="A47" s="611" t="s">
        <v>480</v>
      </c>
      <c r="B47" s="4"/>
      <c r="C47" s="4"/>
      <c r="D47" s="4"/>
      <c r="E47" s="190">
        <v>1475</v>
      </c>
      <c r="F47" s="4"/>
      <c r="G47" s="190">
        <v>8100</v>
      </c>
    </row>
    <row r="48" spans="1:7" ht="13.5" customHeight="1">
      <c r="A48" s="611" t="s">
        <v>481</v>
      </c>
      <c r="B48" s="4"/>
      <c r="C48" s="4">
        <v>215</v>
      </c>
      <c r="D48" s="4"/>
      <c r="E48" s="190">
        <v>1475</v>
      </c>
      <c r="F48" s="190">
        <v>4006</v>
      </c>
      <c r="G48" s="190">
        <v>59026</v>
      </c>
    </row>
    <row r="49" spans="1:8" ht="13.5" customHeight="1">
      <c r="A49" s="611" t="s">
        <v>482</v>
      </c>
      <c r="B49" s="4"/>
      <c r="C49" s="4"/>
      <c r="D49" s="4"/>
      <c r="E49" s="190">
        <v>1475</v>
      </c>
      <c r="F49" s="4">
        <v>46</v>
      </c>
      <c r="G49" s="190">
        <v>21111</v>
      </c>
    </row>
    <row r="50" spans="1:8" ht="13.5" customHeight="1">
      <c r="A50" s="611" t="s">
        <v>483</v>
      </c>
      <c r="B50" s="4"/>
      <c r="C50" s="4"/>
      <c r="D50" s="4"/>
      <c r="E50" s="190">
        <v>1475</v>
      </c>
      <c r="F50" s="190">
        <v>2738</v>
      </c>
      <c r="G50" s="190">
        <v>32028</v>
      </c>
    </row>
    <row r="51" spans="1:8" ht="13.5" customHeight="1">
      <c r="A51" s="443"/>
      <c r="B51" s="445"/>
      <c r="C51" s="445"/>
      <c r="D51" s="445"/>
      <c r="E51" s="445"/>
      <c r="F51" s="445"/>
      <c r="G51" s="445"/>
      <c r="H51" s="193"/>
    </row>
    <row r="52" spans="1:8" ht="13.5" customHeight="1">
      <c r="A52" s="126" t="s">
        <v>591</v>
      </c>
      <c r="B52" s="25"/>
      <c r="C52" s="25"/>
      <c r="D52" s="25"/>
      <c r="E52" s="25"/>
      <c r="F52" s="55"/>
      <c r="G52" s="486"/>
      <c r="H52" s="193"/>
    </row>
    <row r="53" spans="1:8" ht="13.5" customHeight="1">
      <c r="A53" s="126"/>
      <c r="B53" s="25"/>
      <c r="C53" s="25"/>
      <c r="D53" s="25"/>
      <c r="E53" s="25"/>
      <c r="F53" s="55"/>
      <c r="G53" s="486"/>
      <c r="H53" s="193"/>
    </row>
    <row r="54" spans="1:8" ht="13.5" customHeight="1">
      <c r="A54" s="28" t="s">
        <v>411</v>
      </c>
      <c r="B54" s="274">
        <f>MEDIAN(B4:B50,'Total nonbook A-L pt 2'!B4:B55)</f>
        <v>39</v>
      </c>
      <c r="C54" s="274">
        <f>MEDIAN(C4:C50,'Total nonbook A-L pt 2'!C4:C55)</f>
        <v>191</v>
      </c>
      <c r="D54" s="274">
        <f>MEDIAN(D4:D50,'Total nonbook A-L pt 2'!D4:D55)</f>
        <v>704</v>
      </c>
      <c r="E54" s="274">
        <f>MEDIAN(E4:E50,'Total nonbook A-L pt 2'!E4:E55)</f>
        <v>1531</v>
      </c>
      <c r="F54" s="274">
        <f>MEDIAN(F4:F50,'Total nonbook A-L pt 2'!F4:F55)</f>
        <v>604</v>
      </c>
      <c r="G54" s="274">
        <f>MEDIAN(G4:G50,'Total nonbook A-L pt 2'!G4:G55)</f>
        <v>20610</v>
      </c>
      <c r="H54" s="193"/>
    </row>
    <row r="55" spans="1:8" ht="13.5" customHeight="1">
      <c r="A55" s="28" t="s">
        <v>410</v>
      </c>
      <c r="B55" s="307">
        <f>AVERAGE(B4:B50,'Total nonbook A-L pt 2'!B4:B55)</f>
        <v>78.681818181818187</v>
      </c>
      <c r="C55" s="307">
        <f>AVERAGE(C4:C50,'Total nonbook A-L pt 2'!C4:C55)</f>
        <v>409.46341463414632</v>
      </c>
      <c r="D55" s="307">
        <f>AVERAGE(D4:D50,'Total nonbook A-L pt 2'!D4:D55)</f>
        <v>3035.909090909091</v>
      </c>
      <c r="E55" s="307">
        <f>AVERAGE(E4:E50,'Total nonbook A-L pt 2'!E4:E55)</f>
        <v>2601.6060606060605</v>
      </c>
      <c r="F55" s="307">
        <f>AVERAGE(F4:F50,'Total nonbook A-L pt 2'!F4:F55)</f>
        <v>1796.3015873015872</v>
      </c>
      <c r="G55" s="307">
        <f>AVERAGE(G4:G50,'Total nonbook A-L pt 2'!G4:G55)</f>
        <v>28914.353535353537</v>
      </c>
      <c r="H55" s="193"/>
    </row>
    <row r="56" spans="1:8" ht="13.5" customHeight="1">
      <c r="A56" s="28" t="s">
        <v>359</v>
      </c>
      <c r="B56" s="274">
        <f>SUM(B4:B50,'Total nonbook A-L pt 2'!B4:B55)</f>
        <v>1731</v>
      </c>
      <c r="C56" s="274">
        <f>SUM(C4:C50,'Total nonbook A-L pt 2'!C4:C55)</f>
        <v>16788</v>
      </c>
      <c r="D56" s="274">
        <f>SUM(D4:D50,'Total nonbook A-L pt 2'!D4:D55)</f>
        <v>33395</v>
      </c>
      <c r="E56" s="274">
        <f>SUM(E4:E50,'Total nonbook A-L pt 2'!E4:E55)</f>
        <v>257559</v>
      </c>
      <c r="F56" s="274">
        <f>SUM(F4:F50,'Total nonbook A-L pt 2'!F4:F55)</f>
        <v>113167</v>
      </c>
      <c r="G56" s="274">
        <f>SUM(G4:G50,'Total nonbook A-L pt 2'!G4:G55)</f>
        <v>2862521</v>
      </c>
      <c r="H56" s="193"/>
    </row>
    <row r="57" spans="1:8" ht="13.5" customHeight="1"/>
    <row r="58" spans="1:8" ht="13.5" customHeight="1"/>
    <row r="59" spans="1:8" ht="13.5" customHeight="1"/>
    <row r="60" spans="1:8" ht="13.5" customHeight="1"/>
    <row r="61" spans="1:8" ht="13.5" customHeight="1"/>
    <row r="62" spans="1:8" ht="13.5" customHeight="1"/>
    <row r="63" spans="1:8" ht="13.5" customHeight="1"/>
    <row r="64" spans="1:8"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sheetData>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2011/12&amp;C&amp;9&amp;P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W533"/>
  <sheetViews>
    <sheetView zoomScaleNormal="100" workbookViewId="0">
      <pane ySplit="3" topLeftCell="A13" activePane="bottomLeft" state="frozen"/>
      <selection activeCell="B24" sqref="B24"/>
      <selection pane="bottomLeft" activeCell="J34" sqref="J34"/>
    </sheetView>
  </sheetViews>
  <sheetFormatPr defaultRowHeight="12.75" customHeight="1"/>
  <cols>
    <col min="1" max="1" width="14.85546875" style="22" customWidth="1"/>
    <col min="2" max="5" width="10.7109375" style="22" bestFit="1" customWidth="1"/>
    <col min="6" max="6" width="12.28515625" style="22" customWidth="1"/>
    <col min="7" max="7" width="10.85546875" style="50" customWidth="1"/>
    <col min="8" max="8" width="10" style="487" customWidth="1"/>
    <col min="9" max="9" width="12.42578125" style="26" bestFit="1" customWidth="1"/>
    <col min="10" max="10" width="14" style="299" customWidth="1"/>
    <col min="11" max="11" width="12.28515625" style="299" customWidth="1"/>
    <col min="12" max="13" width="10.42578125" style="299" customWidth="1"/>
    <col min="14" max="18" width="9.140625" style="299"/>
    <col min="19" max="16384" width="9.140625" style="22"/>
  </cols>
  <sheetData>
    <row r="1" spans="1:23" ht="13.7" customHeight="1">
      <c r="A1" s="39" t="s">
        <v>618</v>
      </c>
      <c r="I1" s="215"/>
    </row>
    <row r="2" spans="1:23" ht="12.75" customHeight="1">
      <c r="A2" s="51"/>
    </row>
    <row r="3" spans="1:23" ht="31.5" customHeight="1">
      <c r="A3" s="36"/>
      <c r="B3" s="519" t="s">
        <v>29</v>
      </c>
      <c r="C3" s="519" t="s">
        <v>30</v>
      </c>
      <c r="D3" s="519" t="s">
        <v>31</v>
      </c>
      <c r="E3" s="519" t="s">
        <v>32</v>
      </c>
      <c r="F3" s="372" t="s">
        <v>28</v>
      </c>
      <c r="G3" s="706" t="s">
        <v>589</v>
      </c>
      <c r="H3" s="372" t="s">
        <v>27</v>
      </c>
      <c r="I3" s="10"/>
      <c r="J3" s="436"/>
      <c r="K3" s="436"/>
      <c r="L3" s="436"/>
      <c r="M3" s="436"/>
      <c r="N3" s="436"/>
      <c r="O3" s="436"/>
      <c r="P3" s="436"/>
      <c r="Q3" s="436"/>
      <c r="R3" s="436"/>
      <c r="S3" s="359"/>
      <c r="T3" s="359"/>
      <c r="U3" s="359"/>
      <c r="V3" s="359"/>
      <c r="W3" s="359"/>
    </row>
    <row r="4" spans="1:23" ht="13.5" customHeight="1">
      <c r="A4" s="4" t="s">
        <v>572</v>
      </c>
      <c r="B4" s="4">
        <v>156</v>
      </c>
      <c r="C4" s="4">
        <v>4</v>
      </c>
      <c r="D4" s="4"/>
      <c r="E4" s="4">
        <v>160</v>
      </c>
      <c r="F4" s="4">
        <v>16</v>
      </c>
      <c r="G4" s="190">
        <v>6334</v>
      </c>
      <c r="H4" s="190">
        <v>6510</v>
      </c>
    </row>
    <row r="5" spans="1:23" ht="13.5" customHeight="1">
      <c r="A5" s="4" t="s">
        <v>333</v>
      </c>
      <c r="B5" s="4">
        <v>93</v>
      </c>
      <c r="C5" s="4">
        <v>5</v>
      </c>
      <c r="D5" s="4"/>
      <c r="E5" s="4">
        <v>98</v>
      </c>
      <c r="F5" s="4">
        <v>11</v>
      </c>
      <c r="G5" s="190">
        <v>6334</v>
      </c>
      <c r="H5" s="190">
        <v>6443</v>
      </c>
    </row>
    <row r="6" spans="1:23" ht="13.5" customHeight="1">
      <c r="A6" s="4" t="s">
        <v>423</v>
      </c>
      <c r="B6" s="4">
        <v>164</v>
      </c>
      <c r="C6" s="4">
        <v>13</v>
      </c>
      <c r="D6" s="4">
        <v>4</v>
      </c>
      <c r="E6" s="4">
        <v>181</v>
      </c>
      <c r="F6" s="4">
        <v>12</v>
      </c>
      <c r="G6" s="190">
        <v>6359</v>
      </c>
      <c r="H6" s="190">
        <v>6552</v>
      </c>
    </row>
    <row r="7" spans="1:23" ht="13.5" customHeight="1">
      <c r="A7" s="4" t="s">
        <v>424</v>
      </c>
      <c r="B7" s="4">
        <v>167</v>
      </c>
      <c r="C7" s="4">
        <v>7</v>
      </c>
      <c r="D7" s="4">
        <v>23</v>
      </c>
      <c r="E7" s="4">
        <v>197</v>
      </c>
      <c r="F7" s="4">
        <v>26</v>
      </c>
      <c r="G7" s="190">
        <v>6336</v>
      </c>
      <c r="H7" s="190">
        <v>6559</v>
      </c>
    </row>
    <row r="8" spans="1:23" ht="13.5" customHeight="1">
      <c r="A8" s="4" t="s">
        <v>487</v>
      </c>
      <c r="B8" s="4">
        <v>11</v>
      </c>
      <c r="C8" s="4"/>
      <c r="D8" s="4"/>
      <c r="E8" s="4">
        <v>11</v>
      </c>
      <c r="F8" s="4"/>
      <c r="G8" s="190">
        <v>6334</v>
      </c>
      <c r="H8" s="190">
        <v>6345</v>
      </c>
    </row>
    <row r="9" spans="1:23" ht="13.5" customHeight="1">
      <c r="A9" s="4" t="s">
        <v>426</v>
      </c>
      <c r="B9" s="4">
        <v>451</v>
      </c>
      <c r="C9" s="4">
        <v>4</v>
      </c>
      <c r="D9" s="4">
        <v>29</v>
      </c>
      <c r="E9" s="4">
        <v>484</v>
      </c>
      <c r="F9" s="4">
        <v>50</v>
      </c>
      <c r="G9" s="190">
        <v>8384</v>
      </c>
      <c r="H9" s="190">
        <v>8918</v>
      </c>
    </row>
    <row r="10" spans="1:23" ht="13.5" customHeight="1">
      <c r="A10" s="4" t="s">
        <v>488</v>
      </c>
      <c r="B10" s="4">
        <v>84</v>
      </c>
      <c r="C10" s="4">
        <v>4</v>
      </c>
      <c r="D10" s="4">
        <v>3</v>
      </c>
      <c r="E10" s="4">
        <v>91</v>
      </c>
      <c r="F10" s="4">
        <v>10</v>
      </c>
      <c r="G10" s="190">
        <v>6334</v>
      </c>
      <c r="H10" s="190">
        <v>6435</v>
      </c>
    </row>
    <row r="11" spans="1:23" ht="13.5" customHeight="1">
      <c r="A11" s="4" t="s">
        <v>489</v>
      </c>
      <c r="B11" s="4">
        <v>85</v>
      </c>
      <c r="C11" s="4">
        <v>5</v>
      </c>
      <c r="D11" s="4">
        <v>1</v>
      </c>
      <c r="E11" s="4">
        <v>91</v>
      </c>
      <c r="F11" s="4">
        <v>16</v>
      </c>
      <c r="G11" s="190">
        <v>6335</v>
      </c>
      <c r="H11" s="190">
        <v>6442</v>
      </c>
    </row>
    <row r="12" spans="1:23" ht="13.5" customHeight="1">
      <c r="A12" s="4" t="s">
        <v>492</v>
      </c>
      <c r="B12" s="4">
        <v>20</v>
      </c>
      <c r="C12" s="4">
        <v>1</v>
      </c>
      <c r="D12" s="4">
        <v>2</v>
      </c>
      <c r="E12" s="4">
        <v>23</v>
      </c>
      <c r="F12" s="4">
        <v>5</v>
      </c>
      <c r="G12" s="190">
        <v>6334</v>
      </c>
      <c r="H12" s="190">
        <v>6362</v>
      </c>
    </row>
    <row r="13" spans="1:23" ht="13.5" customHeight="1">
      <c r="A13" s="4" t="s">
        <v>429</v>
      </c>
      <c r="B13" s="4">
        <v>251</v>
      </c>
      <c r="C13" s="4">
        <v>27</v>
      </c>
      <c r="D13" s="4">
        <v>22</v>
      </c>
      <c r="E13" s="4">
        <v>300</v>
      </c>
      <c r="F13" s="4">
        <v>30</v>
      </c>
      <c r="G13" s="190">
        <v>6357</v>
      </c>
      <c r="H13" s="190">
        <v>6687</v>
      </c>
    </row>
    <row r="14" spans="1:23" ht="13.5" customHeight="1">
      <c r="A14" s="4" t="s">
        <v>493</v>
      </c>
      <c r="B14" s="4">
        <v>32</v>
      </c>
      <c r="C14" s="4">
        <v>4</v>
      </c>
      <c r="D14" s="4">
        <v>3</v>
      </c>
      <c r="E14" s="4">
        <v>39</v>
      </c>
      <c r="F14" s="4">
        <v>6</v>
      </c>
      <c r="G14" s="190">
        <v>6334</v>
      </c>
      <c r="H14" s="190">
        <v>6379</v>
      </c>
    </row>
    <row r="15" spans="1:23" ht="13.5" customHeight="1">
      <c r="A15" s="4" t="s">
        <v>431</v>
      </c>
      <c r="B15" s="4">
        <v>256</v>
      </c>
      <c r="C15" s="4"/>
      <c r="D15" s="4"/>
      <c r="E15" s="4">
        <v>256</v>
      </c>
      <c r="F15" s="4">
        <v>17</v>
      </c>
      <c r="G15" s="190">
        <v>6334</v>
      </c>
      <c r="H15" s="190">
        <v>6607</v>
      </c>
    </row>
    <row r="16" spans="1:23" ht="13.5" customHeight="1">
      <c r="A16" s="4" t="s">
        <v>184</v>
      </c>
      <c r="B16" s="4">
        <v>99</v>
      </c>
      <c r="C16" s="4">
        <v>5</v>
      </c>
      <c r="D16" s="4">
        <v>2</v>
      </c>
      <c r="E16" s="4">
        <v>106</v>
      </c>
      <c r="F16" s="4">
        <v>6</v>
      </c>
      <c r="G16" s="190">
        <v>6334</v>
      </c>
      <c r="H16" s="190">
        <v>6446</v>
      </c>
    </row>
    <row r="17" spans="1:8" ht="13.5" customHeight="1">
      <c r="A17" s="4" t="s">
        <v>498</v>
      </c>
      <c r="B17" s="4">
        <v>33</v>
      </c>
      <c r="C17" s="4"/>
      <c r="D17" s="4">
        <v>1</v>
      </c>
      <c r="E17" s="4">
        <v>34</v>
      </c>
      <c r="F17" s="4"/>
      <c r="G17" s="190">
        <v>6334</v>
      </c>
      <c r="H17" s="190">
        <v>6368</v>
      </c>
    </row>
    <row r="18" spans="1:8" ht="13.5" customHeight="1">
      <c r="A18" s="4" t="s">
        <v>500</v>
      </c>
      <c r="B18" s="4">
        <v>52</v>
      </c>
      <c r="C18" s="4">
        <v>3</v>
      </c>
      <c r="D18" s="4">
        <v>3</v>
      </c>
      <c r="E18" s="4">
        <v>58</v>
      </c>
      <c r="F18" s="4">
        <v>8</v>
      </c>
      <c r="G18" s="190">
        <v>6335</v>
      </c>
      <c r="H18" s="190">
        <v>6401</v>
      </c>
    </row>
    <row r="19" spans="1:8" ht="13.5" customHeight="1">
      <c r="A19" s="4" t="s">
        <v>434</v>
      </c>
      <c r="B19" s="4">
        <v>76</v>
      </c>
      <c r="C19" s="4"/>
      <c r="D19" s="4">
        <v>9</v>
      </c>
      <c r="E19" s="4">
        <v>85</v>
      </c>
      <c r="F19" s="4">
        <v>10</v>
      </c>
      <c r="G19" s="190">
        <v>6334</v>
      </c>
      <c r="H19" s="190">
        <v>6429</v>
      </c>
    </row>
    <row r="20" spans="1:8" ht="13.5" customHeight="1">
      <c r="A20" s="4" t="s">
        <v>435</v>
      </c>
      <c r="B20" s="4">
        <v>173</v>
      </c>
      <c r="C20" s="4">
        <v>18</v>
      </c>
      <c r="D20" s="4">
        <v>12</v>
      </c>
      <c r="E20" s="4">
        <v>203</v>
      </c>
      <c r="F20" s="4">
        <v>9</v>
      </c>
      <c r="G20" s="190">
        <v>6337</v>
      </c>
      <c r="H20" s="190">
        <v>6549</v>
      </c>
    </row>
    <row r="21" spans="1:8" ht="13.5" customHeight="1">
      <c r="A21" s="4" t="s">
        <v>436</v>
      </c>
      <c r="B21" s="4">
        <v>215</v>
      </c>
      <c r="C21" s="4">
        <v>16</v>
      </c>
      <c r="D21" s="4">
        <v>12</v>
      </c>
      <c r="E21" s="4">
        <v>243</v>
      </c>
      <c r="F21" s="4">
        <v>9</v>
      </c>
      <c r="G21" s="190">
        <v>6334</v>
      </c>
      <c r="H21" s="190">
        <v>6586</v>
      </c>
    </row>
    <row r="22" spans="1:8" ht="13.5" customHeight="1">
      <c r="A22" s="4" t="s">
        <v>208</v>
      </c>
      <c r="B22" s="4">
        <v>174</v>
      </c>
      <c r="C22" s="4">
        <v>6</v>
      </c>
      <c r="D22" s="4">
        <v>1</v>
      </c>
      <c r="E22" s="4">
        <v>181</v>
      </c>
      <c r="F22" s="4">
        <v>13</v>
      </c>
      <c r="G22" s="190">
        <v>6338</v>
      </c>
      <c r="H22" s="190">
        <v>6532</v>
      </c>
    </row>
    <row r="23" spans="1:8" ht="13.5" customHeight="1">
      <c r="A23" s="4" t="s">
        <v>437</v>
      </c>
      <c r="B23" s="4">
        <v>199</v>
      </c>
      <c r="C23" s="4">
        <v>6</v>
      </c>
      <c r="D23" s="4">
        <v>4</v>
      </c>
      <c r="E23" s="4">
        <v>209</v>
      </c>
      <c r="F23" s="4">
        <v>17</v>
      </c>
      <c r="G23" s="190">
        <v>6338</v>
      </c>
      <c r="H23" s="190">
        <v>6564</v>
      </c>
    </row>
    <row r="24" spans="1:8" ht="13.5" customHeight="1">
      <c r="A24" s="4" t="s">
        <v>334</v>
      </c>
      <c r="B24" s="4">
        <v>22</v>
      </c>
      <c r="C24" s="4"/>
      <c r="D24" s="4"/>
      <c r="E24" s="4">
        <v>22</v>
      </c>
      <c r="F24" s="4">
        <v>5</v>
      </c>
      <c r="G24" s="190">
        <v>6334</v>
      </c>
      <c r="H24" s="190">
        <v>6361</v>
      </c>
    </row>
    <row r="25" spans="1:8" ht="13.5" customHeight="1">
      <c r="A25" s="4" t="s">
        <v>335</v>
      </c>
      <c r="B25" s="4">
        <v>158</v>
      </c>
      <c r="C25" s="4"/>
      <c r="D25" s="4"/>
      <c r="E25" s="4">
        <v>158</v>
      </c>
      <c r="F25" s="4">
        <v>14</v>
      </c>
      <c r="G25" s="190">
        <v>6334</v>
      </c>
      <c r="H25" s="190">
        <v>6506</v>
      </c>
    </row>
    <row r="26" spans="1:8" ht="13.5" customHeight="1">
      <c r="A26" s="4" t="s">
        <v>209</v>
      </c>
      <c r="B26" s="4">
        <v>183</v>
      </c>
      <c r="C26" s="4">
        <v>10</v>
      </c>
      <c r="D26" s="4"/>
      <c r="E26" s="4">
        <v>193</v>
      </c>
      <c r="F26" s="4">
        <v>12</v>
      </c>
      <c r="G26" s="190">
        <v>6334</v>
      </c>
      <c r="H26" s="190">
        <v>6539</v>
      </c>
    </row>
    <row r="27" spans="1:8" ht="13.5" customHeight="1">
      <c r="A27" s="4" t="s">
        <v>439</v>
      </c>
      <c r="B27" s="4">
        <v>211</v>
      </c>
      <c r="C27" s="4"/>
      <c r="D27" s="4"/>
      <c r="E27" s="4">
        <v>211</v>
      </c>
      <c r="F27" s="4">
        <v>6</v>
      </c>
      <c r="G27" s="190">
        <v>6334</v>
      </c>
      <c r="H27" s="190">
        <v>6551</v>
      </c>
    </row>
    <row r="28" spans="1:8" ht="13.5" customHeight="1">
      <c r="A28" s="4" t="s">
        <v>336</v>
      </c>
      <c r="B28" s="4">
        <v>128</v>
      </c>
      <c r="C28" s="4">
        <v>11</v>
      </c>
      <c r="D28" s="4">
        <v>13</v>
      </c>
      <c r="E28" s="4">
        <v>152</v>
      </c>
      <c r="F28" s="4">
        <v>33</v>
      </c>
      <c r="G28" s="190">
        <v>6334</v>
      </c>
      <c r="H28" s="190">
        <v>6519</v>
      </c>
    </row>
    <row r="29" spans="1:8" ht="13.5" customHeight="1">
      <c r="A29" s="4" t="s">
        <v>506</v>
      </c>
      <c r="B29" s="4">
        <v>28</v>
      </c>
      <c r="C29" s="4">
        <v>1</v>
      </c>
      <c r="D29" s="4">
        <v>2</v>
      </c>
      <c r="E29" s="4">
        <v>31</v>
      </c>
      <c r="F29" s="4">
        <v>3</v>
      </c>
      <c r="G29" s="190">
        <v>6334</v>
      </c>
      <c r="H29" s="190">
        <v>6368</v>
      </c>
    </row>
    <row r="30" spans="1:8" ht="13.5" customHeight="1">
      <c r="A30" s="4" t="s">
        <v>507</v>
      </c>
      <c r="B30" s="4">
        <v>144</v>
      </c>
      <c r="C30" s="4">
        <v>3</v>
      </c>
      <c r="D30" s="4">
        <v>5</v>
      </c>
      <c r="E30" s="4">
        <v>152</v>
      </c>
      <c r="F30" s="4">
        <v>8</v>
      </c>
      <c r="G30" s="190">
        <v>6334</v>
      </c>
      <c r="H30" s="190">
        <v>6494</v>
      </c>
    </row>
    <row r="31" spans="1:8" ht="13.5" customHeight="1">
      <c r="A31" s="4" t="s">
        <v>520</v>
      </c>
      <c r="B31" s="4">
        <v>67</v>
      </c>
      <c r="C31" s="4">
        <v>7</v>
      </c>
      <c r="D31" s="4">
        <v>6</v>
      </c>
      <c r="E31" s="4">
        <v>80</v>
      </c>
      <c r="F31" s="4">
        <v>13</v>
      </c>
      <c r="G31" s="190">
        <v>6334</v>
      </c>
      <c r="H31" s="190">
        <v>6427</v>
      </c>
    </row>
    <row r="32" spans="1:8" ht="13.5" customHeight="1">
      <c r="A32" s="4" t="s">
        <v>440</v>
      </c>
      <c r="B32" s="4">
        <v>162</v>
      </c>
      <c r="C32" s="4"/>
      <c r="D32" s="4">
        <v>12</v>
      </c>
      <c r="E32" s="4">
        <v>174</v>
      </c>
      <c r="F32" s="4">
        <v>26</v>
      </c>
      <c r="G32" s="190">
        <v>6334</v>
      </c>
      <c r="H32" s="190">
        <v>6534</v>
      </c>
    </row>
    <row r="33" spans="1:8" ht="13.5" customHeight="1">
      <c r="A33" s="4" t="s">
        <v>166</v>
      </c>
      <c r="B33" s="4">
        <v>45</v>
      </c>
      <c r="C33" s="4">
        <v>1</v>
      </c>
      <c r="D33" s="4"/>
      <c r="E33" s="4">
        <v>46</v>
      </c>
      <c r="F33" s="4">
        <v>5</v>
      </c>
      <c r="G33" s="190">
        <v>6334</v>
      </c>
      <c r="H33" s="190">
        <v>6385</v>
      </c>
    </row>
    <row r="34" spans="1:8" ht="13.5" customHeight="1">
      <c r="A34" s="4" t="s">
        <v>441</v>
      </c>
      <c r="B34" s="4">
        <v>205</v>
      </c>
      <c r="C34" s="4">
        <v>7</v>
      </c>
      <c r="D34" s="4">
        <v>23</v>
      </c>
      <c r="E34" s="4">
        <v>235</v>
      </c>
      <c r="F34" s="4">
        <v>7</v>
      </c>
      <c r="G34" s="190">
        <v>6335</v>
      </c>
      <c r="H34" s="190">
        <v>6577</v>
      </c>
    </row>
    <row r="35" spans="1:8" ht="13.5" customHeight="1">
      <c r="A35" s="4" t="s">
        <v>524</v>
      </c>
      <c r="B35" s="4">
        <v>138</v>
      </c>
      <c r="C35" s="4">
        <v>13</v>
      </c>
      <c r="D35" s="4">
        <v>3</v>
      </c>
      <c r="E35" s="4">
        <v>154</v>
      </c>
      <c r="F35" s="4"/>
      <c r="G35" s="190">
        <v>6334</v>
      </c>
      <c r="H35" s="190">
        <v>6488</v>
      </c>
    </row>
    <row r="36" spans="1:8" ht="13.5" customHeight="1">
      <c r="A36" s="4" t="s">
        <v>525</v>
      </c>
      <c r="B36" s="4">
        <v>255</v>
      </c>
      <c r="C36" s="4">
        <v>21</v>
      </c>
      <c r="D36" s="4">
        <v>14</v>
      </c>
      <c r="E36" s="4">
        <v>290</v>
      </c>
      <c r="F36" s="4">
        <v>23</v>
      </c>
      <c r="G36" s="190">
        <v>6334</v>
      </c>
      <c r="H36" s="190">
        <v>6647</v>
      </c>
    </row>
    <row r="37" spans="1:8" ht="13.5" customHeight="1">
      <c r="A37" s="4" t="s">
        <v>185</v>
      </c>
      <c r="B37" s="4">
        <v>27</v>
      </c>
      <c r="C37" s="4"/>
      <c r="D37" s="4"/>
      <c r="E37" s="4">
        <v>27</v>
      </c>
      <c r="F37" s="4">
        <v>2</v>
      </c>
      <c r="G37" s="190">
        <v>6334</v>
      </c>
      <c r="H37" s="190">
        <v>6363</v>
      </c>
    </row>
    <row r="38" spans="1:8" ht="13.5" customHeight="1">
      <c r="A38" s="4" t="s">
        <v>528</v>
      </c>
      <c r="B38" s="4">
        <v>15</v>
      </c>
      <c r="C38" s="4">
        <v>4</v>
      </c>
      <c r="D38" s="4"/>
      <c r="E38" s="4">
        <v>19</v>
      </c>
      <c r="F38" s="4">
        <v>4</v>
      </c>
      <c r="G38" s="190">
        <v>6336</v>
      </c>
      <c r="H38" s="190">
        <v>6359</v>
      </c>
    </row>
    <row r="39" spans="1:8" ht="13.5" customHeight="1">
      <c r="A39" s="4" t="s">
        <v>529</v>
      </c>
      <c r="B39" s="4">
        <v>17</v>
      </c>
      <c r="C39" s="4">
        <v>2</v>
      </c>
      <c r="D39" s="4">
        <v>1</v>
      </c>
      <c r="E39" s="4">
        <v>20</v>
      </c>
      <c r="F39" s="4">
        <v>4</v>
      </c>
      <c r="G39" s="190">
        <v>6334</v>
      </c>
      <c r="H39" s="190">
        <v>6358</v>
      </c>
    </row>
    <row r="40" spans="1:8" ht="13.5" customHeight="1">
      <c r="A40" s="4" t="s">
        <v>443</v>
      </c>
      <c r="B40" s="4">
        <v>111</v>
      </c>
      <c r="C40" s="4">
        <v>4</v>
      </c>
      <c r="D40" s="4"/>
      <c r="E40" s="4">
        <v>115</v>
      </c>
      <c r="F40" s="4">
        <v>8</v>
      </c>
      <c r="G40" s="190">
        <v>6334</v>
      </c>
      <c r="H40" s="190">
        <v>6457</v>
      </c>
    </row>
    <row r="41" spans="1:8" ht="13.5" customHeight="1">
      <c r="A41" s="4" t="s">
        <v>563</v>
      </c>
      <c r="B41" s="4">
        <v>224</v>
      </c>
      <c r="C41" s="4">
        <v>7</v>
      </c>
      <c r="D41" s="4">
        <v>12</v>
      </c>
      <c r="E41" s="4">
        <v>243</v>
      </c>
      <c r="F41" s="4">
        <v>15</v>
      </c>
      <c r="G41" s="190">
        <v>8840</v>
      </c>
      <c r="H41" s="190">
        <v>9098</v>
      </c>
    </row>
    <row r="42" spans="1:8" ht="13.5" customHeight="1">
      <c r="A42" s="4" t="s">
        <v>445</v>
      </c>
      <c r="B42" s="4">
        <v>103</v>
      </c>
      <c r="C42" s="4">
        <v>5</v>
      </c>
      <c r="D42" s="4"/>
      <c r="E42" s="4">
        <v>108</v>
      </c>
      <c r="F42" s="4">
        <v>13</v>
      </c>
      <c r="G42" s="190">
        <v>6334</v>
      </c>
      <c r="H42" s="190">
        <v>6455</v>
      </c>
    </row>
    <row r="43" spans="1:8" ht="13.5" customHeight="1">
      <c r="A43" s="4" t="s">
        <v>446</v>
      </c>
      <c r="B43" s="4">
        <v>349</v>
      </c>
      <c r="C43" s="4">
        <v>14</v>
      </c>
      <c r="D43" s="4">
        <v>10</v>
      </c>
      <c r="E43" s="4">
        <v>373</v>
      </c>
      <c r="F43" s="4">
        <v>26</v>
      </c>
      <c r="G43" s="190">
        <v>6334</v>
      </c>
      <c r="H43" s="190">
        <v>6733</v>
      </c>
    </row>
    <row r="44" spans="1:8" ht="13.5" customHeight="1">
      <c r="A44" s="4" t="s">
        <v>448</v>
      </c>
      <c r="B44" s="4">
        <v>270</v>
      </c>
      <c r="C44" s="4">
        <v>7</v>
      </c>
      <c r="D44" s="4">
        <v>11</v>
      </c>
      <c r="E44" s="4">
        <v>288</v>
      </c>
      <c r="F44" s="4">
        <v>9</v>
      </c>
      <c r="G44" s="190">
        <v>15021</v>
      </c>
      <c r="H44" s="190">
        <v>15318</v>
      </c>
    </row>
    <row r="45" spans="1:8" ht="13.5" customHeight="1">
      <c r="A45" s="4" t="s">
        <v>533</v>
      </c>
      <c r="B45" s="4">
        <v>59</v>
      </c>
      <c r="C45" s="4">
        <v>1</v>
      </c>
      <c r="D45" s="4">
        <v>3</v>
      </c>
      <c r="E45" s="4">
        <v>63</v>
      </c>
      <c r="F45" s="4">
        <v>7</v>
      </c>
      <c r="G45" s="190">
        <v>6334</v>
      </c>
      <c r="H45" s="190">
        <v>6404</v>
      </c>
    </row>
    <row r="46" spans="1:8" ht="13.5" customHeight="1">
      <c r="A46" s="4" t="s">
        <v>536</v>
      </c>
      <c r="B46" s="4">
        <v>41</v>
      </c>
      <c r="C46" s="4">
        <v>2</v>
      </c>
      <c r="D46" s="4"/>
      <c r="E46" s="4">
        <v>43</v>
      </c>
      <c r="F46" s="4">
        <v>4</v>
      </c>
      <c r="G46" s="190">
        <v>6339</v>
      </c>
      <c r="H46" s="190">
        <v>6386</v>
      </c>
    </row>
    <row r="47" spans="1:8" ht="13.5" customHeight="1">
      <c r="A47" s="4" t="s">
        <v>450</v>
      </c>
      <c r="B47" s="4">
        <v>62</v>
      </c>
      <c r="C47" s="4">
        <v>7</v>
      </c>
      <c r="D47" s="4">
        <v>6</v>
      </c>
      <c r="E47" s="4">
        <v>75</v>
      </c>
      <c r="F47" s="4">
        <v>9</v>
      </c>
      <c r="G47" s="190">
        <v>6334</v>
      </c>
      <c r="H47" s="190">
        <v>6418</v>
      </c>
    </row>
    <row r="48" spans="1:8" ht="13.5" customHeight="1">
      <c r="A48" s="4" t="s">
        <v>451</v>
      </c>
      <c r="B48" s="4">
        <v>125</v>
      </c>
      <c r="C48" s="4">
        <v>24</v>
      </c>
      <c r="D48" s="4">
        <v>21</v>
      </c>
      <c r="E48" s="4">
        <v>170</v>
      </c>
      <c r="F48" s="4">
        <v>13</v>
      </c>
      <c r="G48" s="190">
        <v>6334</v>
      </c>
      <c r="H48" s="190">
        <v>6517</v>
      </c>
    </row>
    <row r="49" spans="1:8" ht="13.5" customHeight="1">
      <c r="A49" s="4" t="s">
        <v>216</v>
      </c>
      <c r="B49" s="4">
        <v>271</v>
      </c>
      <c r="C49" s="4">
        <v>15</v>
      </c>
      <c r="D49" s="4">
        <v>2</v>
      </c>
      <c r="E49" s="4">
        <v>288</v>
      </c>
      <c r="F49" s="4">
        <v>15</v>
      </c>
      <c r="G49" s="190">
        <v>6334</v>
      </c>
      <c r="H49" s="190">
        <v>6637</v>
      </c>
    </row>
    <row r="50" spans="1:8" ht="13.5" customHeight="1">
      <c r="A50" s="4" t="s">
        <v>538</v>
      </c>
      <c r="B50" s="4">
        <v>19</v>
      </c>
      <c r="C50" s="4">
        <v>1</v>
      </c>
      <c r="D50" s="4"/>
      <c r="E50" s="4">
        <v>20</v>
      </c>
      <c r="F50" s="4">
        <v>4</v>
      </c>
      <c r="G50" s="190">
        <v>6334</v>
      </c>
      <c r="H50" s="190">
        <v>6358</v>
      </c>
    </row>
    <row r="51" spans="1:8" ht="13.5" customHeight="1">
      <c r="A51" s="4" t="s">
        <v>454</v>
      </c>
      <c r="B51" s="4">
        <v>411</v>
      </c>
      <c r="C51" s="4">
        <v>48</v>
      </c>
      <c r="D51" s="4">
        <v>27</v>
      </c>
      <c r="E51" s="4">
        <v>486</v>
      </c>
      <c r="F51" s="4">
        <v>9</v>
      </c>
      <c r="G51" s="190">
        <v>6341</v>
      </c>
      <c r="H51" s="190">
        <v>6836</v>
      </c>
    </row>
    <row r="52" spans="1:8" ht="13.5" customHeight="1">
      <c r="A52" s="4" t="s">
        <v>455</v>
      </c>
      <c r="B52" s="4">
        <v>148</v>
      </c>
      <c r="C52" s="4">
        <v>6</v>
      </c>
      <c r="D52" s="4">
        <v>4</v>
      </c>
      <c r="E52" s="4">
        <v>158</v>
      </c>
      <c r="F52" s="4">
        <v>12</v>
      </c>
      <c r="G52" s="190">
        <v>15893</v>
      </c>
      <c r="H52" s="190">
        <v>16063</v>
      </c>
    </row>
    <row r="53" spans="1:8" ht="13.5" customHeight="1">
      <c r="A53" s="4" t="s">
        <v>539</v>
      </c>
      <c r="B53" s="4">
        <v>68</v>
      </c>
      <c r="C53" s="4">
        <v>3</v>
      </c>
      <c r="D53" s="4">
        <v>4</v>
      </c>
      <c r="E53" s="4">
        <v>75</v>
      </c>
      <c r="F53" s="4">
        <v>7</v>
      </c>
      <c r="G53" s="190">
        <v>6336</v>
      </c>
      <c r="H53" s="190">
        <v>6418</v>
      </c>
    </row>
    <row r="54" spans="1:8" ht="12.95" customHeight="1">
      <c r="A54" s="4" t="s">
        <v>456</v>
      </c>
      <c r="B54" s="4">
        <v>253</v>
      </c>
      <c r="C54" s="4">
        <v>10</v>
      </c>
      <c r="D54" s="4">
        <v>8</v>
      </c>
      <c r="E54" s="4">
        <v>271</v>
      </c>
      <c r="F54" s="4">
        <v>12</v>
      </c>
      <c r="G54" s="190">
        <v>6334</v>
      </c>
      <c r="H54" s="190">
        <v>6617</v>
      </c>
    </row>
    <row r="55" spans="1:8" ht="12.95" customHeight="1">
      <c r="A55" s="4" t="s">
        <v>541</v>
      </c>
      <c r="B55" s="4">
        <v>75</v>
      </c>
      <c r="C55" s="4">
        <v>1</v>
      </c>
      <c r="D55" s="4">
        <v>2</v>
      </c>
      <c r="E55" s="4">
        <v>78</v>
      </c>
      <c r="F55" s="4">
        <v>7</v>
      </c>
      <c r="G55" s="190">
        <v>6334</v>
      </c>
      <c r="H55" s="190">
        <v>6419</v>
      </c>
    </row>
    <row r="56" spans="1:8" ht="12.95" customHeight="1"/>
    <row r="57" spans="1:8" ht="12.95" customHeight="1">
      <c r="A57" s="126" t="s">
        <v>592</v>
      </c>
    </row>
    <row r="58" spans="1:8" ht="12.95" customHeight="1"/>
    <row r="59" spans="1:8" ht="12.95" customHeight="1"/>
    <row r="60" spans="1:8" ht="12.95" customHeight="1"/>
    <row r="61" spans="1:8" ht="12.95" customHeight="1"/>
    <row r="62" spans="1:8" ht="12.95" customHeight="1"/>
    <row r="63" spans="1:8" ht="12.95" customHeight="1"/>
    <row r="64" spans="1:8" ht="12.95" customHeight="1"/>
    <row r="65" ht="12.95" customHeight="1"/>
    <row r="66" ht="12.95" customHeight="1"/>
    <row r="67" ht="12.95" customHeight="1"/>
    <row r="68" ht="12.95" customHeight="1"/>
    <row r="69" ht="12.95" customHeight="1"/>
    <row r="70" ht="12.95" customHeight="1"/>
    <row r="71" ht="12.95" customHeight="1"/>
    <row r="72" ht="12.95" customHeight="1"/>
    <row r="73" ht="12.95" customHeight="1"/>
    <row r="74" ht="12.95" customHeight="1"/>
    <row r="75" ht="12.95" customHeight="1"/>
    <row r="76" ht="12.95" customHeight="1"/>
    <row r="77" ht="12.95" customHeight="1"/>
    <row r="78" ht="12.95" customHeight="1"/>
    <row r="79" ht="12.95" customHeight="1"/>
    <row r="80" ht="12.95" customHeight="1"/>
    <row r="81" ht="12.95" customHeight="1"/>
    <row r="82" ht="12.95" customHeight="1"/>
    <row r="83" ht="12.95" customHeight="1"/>
    <row r="84" ht="12.95" customHeight="1"/>
    <row r="85" ht="12.95" customHeight="1"/>
    <row r="86" ht="12.95" customHeight="1"/>
    <row r="87" ht="12.95" customHeight="1"/>
    <row r="88" ht="12.95" customHeight="1"/>
    <row r="89" ht="12.95" customHeight="1"/>
    <row r="90" ht="12.95" customHeight="1"/>
    <row r="91" ht="12.95" customHeight="1"/>
    <row r="92" ht="12.95" customHeight="1"/>
    <row r="93" ht="12.95" customHeight="1"/>
    <row r="94" ht="12.95" customHeight="1"/>
    <row r="95" ht="12.95" customHeight="1"/>
    <row r="96" ht="12.95" customHeight="1"/>
    <row r="97" spans="1:8" ht="12.95" customHeight="1"/>
    <row r="98" spans="1:8" ht="12.95" customHeight="1"/>
    <row r="99" spans="1:8" ht="12.95" customHeight="1"/>
    <row r="100" spans="1:8" ht="12.95" customHeight="1"/>
    <row r="101" spans="1:8" ht="12.95" customHeight="1"/>
    <row r="102" spans="1:8" ht="12.95" customHeight="1">
      <c r="A102" s="28"/>
      <c r="B102"/>
      <c r="C102"/>
      <c r="D102"/>
      <c r="E102"/>
      <c r="F102"/>
      <c r="G102"/>
      <c r="H102" s="489"/>
    </row>
    <row r="103" spans="1:8" ht="12.95" customHeight="1">
      <c r="A103" s="26"/>
      <c r="B103"/>
      <c r="C103"/>
      <c r="D103"/>
      <c r="E103"/>
      <c r="F103"/>
      <c r="G103"/>
      <c r="H103" s="489"/>
    </row>
    <row r="104" spans="1:8" ht="12.95" customHeight="1">
      <c r="A104" s="26"/>
      <c r="B104"/>
      <c r="C104"/>
      <c r="D104"/>
      <c r="E104"/>
      <c r="F104"/>
      <c r="G104"/>
      <c r="H104" s="489"/>
    </row>
    <row r="105" spans="1:8" ht="12.95" customHeight="1">
      <c r="A105" s="26"/>
      <c r="B105" s="25"/>
      <c r="C105" s="25"/>
      <c r="D105" s="25"/>
      <c r="E105" s="25"/>
      <c r="F105" s="25"/>
      <c r="G105" s="55"/>
      <c r="H105" s="490"/>
    </row>
    <row r="106" spans="1:8" ht="12.95" customHeight="1">
      <c r="A106" s="26"/>
      <c r="B106" s="25"/>
      <c r="C106" s="25"/>
      <c r="D106" s="25"/>
      <c r="E106" s="25"/>
      <c r="F106" s="25"/>
      <c r="G106" s="55"/>
      <c r="H106" s="490"/>
    </row>
    <row r="107" spans="1:8" ht="12.95" customHeight="1">
      <c r="A107" s="26"/>
      <c r="B107" s="26"/>
      <c r="C107" s="26"/>
      <c r="D107" s="26"/>
      <c r="E107" s="26"/>
      <c r="F107" s="26"/>
      <c r="G107" s="57"/>
      <c r="H107" s="491"/>
    </row>
    <row r="108" spans="1:8" ht="12.95" customHeight="1">
      <c r="A108" s="26"/>
      <c r="B108" s="26"/>
      <c r="C108" s="26"/>
      <c r="D108" s="26"/>
      <c r="E108" s="26"/>
      <c r="F108" s="26"/>
      <c r="G108" s="57"/>
      <c r="H108" s="491"/>
    </row>
    <row r="109" spans="1:8" ht="12.95" customHeight="1">
      <c r="A109" s="26"/>
      <c r="B109" s="26"/>
      <c r="C109" s="26"/>
      <c r="D109" s="26"/>
      <c r="E109" s="26"/>
      <c r="F109" s="26"/>
      <c r="G109" s="57"/>
      <c r="H109" s="491"/>
    </row>
    <row r="110" spans="1:8" ht="12.95" customHeight="1">
      <c r="A110" s="26"/>
      <c r="B110" s="26"/>
      <c r="C110" s="26"/>
      <c r="D110" s="26"/>
      <c r="E110" s="26"/>
      <c r="F110" s="26"/>
      <c r="G110" s="57"/>
      <c r="H110" s="491"/>
    </row>
    <row r="111" spans="1:8" ht="12.95" customHeight="1">
      <c r="A111" s="26"/>
      <c r="B111" s="26"/>
      <c r="C111" s="26"/>
      <c r="D111" s="26"/>
      <c r="E111" s="26"/>
      <c r="F111" s="26"/>
      <c r="G111" s="57"/>
      <c r="H111" s="491"/>
    </row>
    <row r="112" spans="1:8" ht="12.95" customHeight="1">
      <c r="A112" s="26"/>
      <c r="B112" s="26"/>
      <c r="C112" s="26"/>
      <c r="D112" s="26"/>
      <c r="E112" s="26"/>
      <c r="F112" s="26"/>
      <c r="G112" s="57"/>
      <c r="H112" s="491"/>
    </row>
    <row r="113" spans="1:8" ht="12.95" customHeight="1">
      <c r="A113" s="26"/>
      <c r="B113" s="26"/>
      <c r="C113" s="26"/>
      <c r="D113" s="26"/>
      <c r="E113" s="26"/>
      <c r="F113" s="26"/>
      <c r="G113" s="57"/>
      <c r="H113" s="491"/>
    </row>
    <row r="114" spans="1:8" ht="12.95" customHeight="1">
      <c r="A114" s="26"/>
      <c r="B114" s="26"/>
      <c r="C114" s="26"/>
      <c r="D114" s="26"/>
      <c r="E114" s="26"/>
      <c r="F114" s="26"/>
      <c r="G114" s="57"/>
      <c r="H114" s="491"/>
    </row>
    <row r="115" spans="1:8" ht="12.95" customHeight="1">
      <c r="A115" s="26"/>
      <c r="B115" s="26"/>
      <c r="C115" s="26"/>
      <c r="D115" s="26"/>
      <c r="E115" s="26"/>
      <c r="F115" s="26"/>
      <c r="G115" s="57"/>
      <c r="H115" s="491"/>
    </row>
    <row r="116" spans="1:8" ht="12.95" customHeight="1">
      <c r="A116" s="26"/>
      <c r="B116" s="26"/>
      <c r="C116" s="26"/>
      <c r="D116" s="26"/>
      <c r="E116" s="26"/>
      <c r="F116" s="26"/>
      <c r="G116" s="57"/>
      <c r="H116" s="491"/>
    </row>
    <row r="117" spans="1:8" ht="12.95" customHeight="1">
      <c r="A117" s="26"/>
      <c r="B117" s="26"/>
      <c r="C117" s="26"/>
      <c r="D117" s="26"/>
      <c r="E117" s="26"/>
      <c r="F117" s="26"/>
      <c r="G117" s="57"/>
      <c r="H117" s="491"/>
    </row>
    <row r="118" spans="1:8" ht="12.95" customHeight="1">
      <c r="A118" s="26"/>
      <c r="B118" s="26"/>
      <c r="C118" s="26"/>
      <c r="D118" s="26"/>
      <c r="E118" s="26"/>
      <c r="F118" s="26"/>
      <c r="G118" s="57"/>
      <c r="H118" s="491"/>
    </row>
    <row r="119" spans="1:8" ht="12.95" customHeight="1">
      <c r="A119" s="26"/>
      <c r="B119" s="26"/>
      <c r="C119" s="26"/>
      <c r="D119" s="26"/>
      <c r="E119" s="26"/>
      <c r="F119" s="26"/>
      <c r="G119" s="57"/>
      <c r="H119" s="491"/>
    </row>
    <row r="120" spans="1:8" ht="12.95" customHeight="1">
      <c r="A120" s="26"/>
      <c r="B120" s="26"/>
      <c r="C120" s="26"/>
      <c r="D120" s="26"/>
      <c r="E120" s="26"/>
      <c r="F120" s="26"/>
      <c r="G120" s="57"/>
      <c r="H120" s="491"/>
    </row>
    <row r="121" spans="1:8" ht="12.95" customHeight="1">
      <c r="A121" s="26"/>
      <c r="B121" s="26"/>
      <c r="C121" s="26"/>
      <c r="D121" s="26"/>
      <c r="E121" s="26"/>
      <c r="F121" s="26"/>
      <c r="G121" s="57"/>
      <c r="H121" s="491"/>
    </row>
    <row r="122" spans="1:8" ht="12.95" customHeight="1">
      <c r="A122" s="26"/>
      <c r="B122" s="26"/>
      <c r="C122" s="26"/>
      <c r="D122" s="26"/>
      <c r="E122" s="26"/>
      <c r="F122" s="26"/>
      <c r="G122" s="57"/>
      <c r="H122" s="491"/>
    </row>
    <row r="123" spans="1:8" ht="12.95" customHeight="1">
      <c r="A123" s="26"/>
      <c r="B123" s="26"/>
      <c r="C123" s="26"/>
      <c r="D123" s="26"/>
      <c r="E123" s="26"/>
      <c r="F123" s="26"/>
      <c r="G123" s="57"/>
      <c r="H123" s="491"/>
    </row>
    <row r="124" spans="1:8" ht="12.95" customHeight="1">
      <c r="A124" s="26"/>
      <c r="B124" s="26"/>
      <c r="C124" s="26"/>
      <c r="D124" s="26"/>
      <c r="E124" s="26"/>
      <c r="F124" s="26"/>
      <c r="G124" s="57"/>
      <c r="H124" s="491"/>
    </row>
    <row r="125" spans="1:8" ht="12.95" customHeight="1">
      <c r="A125" s="26"/>
      <c r="B125" s="26"/>
      <c r="C125" s="26"/>
      <c r="D125" s="26"/>
      <c r="E125" s="26"/>
      <c r="F125" s="26"/>
      <c r="G125" s="57"/>
      <c r="H125" s="491"/>
    </row>
    <row r="126" spans="1:8" ht="12.95" customHeight="1">
      <c r="A126" s="26"/>
      <c r="B126" s="26"/>
      <c r="C126" s="26"/>
      <c r="D126" s="26"/>
      <c r="E126" s="26"/>
      <c r="F126" s="26"/>
      <c r="G126" s="57"/>
      <c r="H126" s="491"/>
    </row>
    <row r="127" spans="1:8" ht="12.95" customHeight="1">
      <c r="A127" s="26"/>
      <c r="B127" s="26"/>
      <c r="C127" s="26"/>
      <c r="D127" s="26"/>
      <c r="E127" s="26"/>
      <c r="F127" s="26"/>
      <c r="G127" s="57"/>
      <c r="H127" s="491"/>
    </row>
    <row r="128" spans="1:8" ht="12.95" customHeight="1">
      <c r="A128" s="26"/>
      <c r="B128" s="26"/>
      <c r="C128" s="26"/>
      <c r="D128" s="26"/>
      <c r="E128" s="26"/>
      <c r="F128" s="26"/>
      <c r="G128" s="57"/>
      <c r="H128" s="491"/>
    </row>
    <row r="129" spans="1:8" ht="12.95" customHeight="1">
      <c r="A129" s="26"/>
      <c r="B129" s="26"/>
      <c r="C129" s="26"/>
      <c r="D129" s="26"/>
      <c r="E129" s="26"/>
      <c r="F129" s="26"/>
      <c r="G129" s="57"/>
      <c r="H129" s="491"/>
    </row>
    <row r="130" spans="1:8" ht="12.95" customHeight="1">
      <c r="A130" s="26"/>
      <c r="B130" s="26"/>
      <c r="C130" s="26"/>
      <c r="D130" s="26"/>
      <c r="E130" s="26"/>
      <c r="F130" s="26"/>
      <c r="G130" s="57"/>
      <c r="H130" s="491"/>
    </row>
    <row r="131" spans="1:8" ht="12.95" customHeight="1">
      <c r="A131" s="26"/>
      <c r="B131" s="26"/>
      <c r="C131" s="26"/>
      <c r="D131" s="26"/>
      <c r="E131" s="26"/>
      <c r="F131" s="26"/>
      <c r="G131" s="57"/>
      <c r="H131" s="491"/>
    </row>
    <row r="132" spans="1:8" ht="12.95" customHeight="1">
      <c r="A132" s="26"/>
      <c r="B132" s="26"/>
      <c r="C132" s="26"/>
      <c r="D132" s="26"/>
      <c r="E132" s="26"/>
      <c r="F132" s="26"/>
      <c r="G132" s="57"/>
      <c r="H132" s="491"/>
    </row>
    <row r="133" spans="1:8" ht="12.95" customHeight="1">
      <c r="A133" s="26"/>
      <c r="B133" s="26"/>
      <c r="C133" s="26"/>
      <c r="D133" s="26"/>
      <c r="E133" s="26"/>
      <c r="F133" s="26"/>
      <c r="G133" s="57"/>
      <c r="H133" s="491"/>
    </row>
    <row r="134" spans="1:8" ht="12.95" customHeight="1">
      <c r="A134" s="26"/>
      <c r="B134" s="26"/>
      <c r="C134" s="26"/>
      <c r="D134" s="26"/>
      <c r="E134" s="26"/>
      <c r="F134" s="26"/>
      <c r="G134" s="57"/>
      <c r="H134" s="491"/>
    </row>
    <row r="135" spans="1:8" ht="12.95" customHeight="1">
      <c r="A135" s="26"/>
      <c r="B135" s="26"/>
      <c r="C135" s="26"/>
      <c r="D135" s="26"/>
      <c r="E135" s="26"/>
      <c r="F135" s="26"/>
      <c r="G135" s="57"/>
      <c r="H135" s="491"/>
    </row>
    <row r="136" spans="1:8" ht="12.95" customHeight="1">
      <c r="A136" s="26"/>
      <c r="B136" s="26"/>
      <c r="C136" s="26"/>
      <c r="D136" s="26"/>
      <c r="E136" s="26"/>
      <c r="F136" s="26"/>
      <c r="G136" s="57"/>
      <c r="H136" s="491"/>
    </row>
    <row r="137" spans="1:8" ht="12.95" customHeight="1">
      <c r="A137" s="26"/>
      <c r="B137" s="26"/>
      <c r="C137" s="26"/>
      <c r="D137" s="26"/>
      <c r="E137" s="26"/>
      <c r="F137" s="26"/>
      <c r="G137" s="57"/>
      <c r="H137" s="491"/>
    </row>
    <row r="138" spans="1:8" ht="12.95" customHeight="1">
      <c r="A138" s="26"/>
      <c r="B138" s="26"/>
      <c r="C138" s="26"/>
      <c r="D138" s="26"/>
      <c r="E138" s="26"/>
      <c r="F138" s="26"/>
      <c r="G138" s="57"/>
      <c r="H138" s="491"/>
    </row>
    <row r="139" spans="1:8" ht="12.95" customHeight="1">
      <c r="A139" s="26"/>
      <c r="B139" s="26"/>
      <c r="C139" s="26"/>
      <c r="D139" s="26"/>
      <c r="E139" s="26"/>
      <c r="F139" s="26"/>
      <c r="G139" s="57"/>
      <c r="H139" s="491"/>
    </row>
    <row r="140" spans="1:8" ht="12.95" customHeight="1">
      <c r="A140" s="26"/>
      <c r="B140" s="26"/>
      <c r="C140" s="26"/>
      <c r="D140" s="26"/>
      <c r="E140" s="26"/>
      <c r="F140" s="26"/>
      <c r="G140" s="57"/>
      <c r="H140" s="491"/>
    </row>
    <row r="141" spans="1:8" ht="12.95" customHeight="1">
      <c r="A141" s="26"/>
      <c r="B141" s="26"/>
      <c r="C141" s="26"/>
      <c r="D141" s="26"/>
      <c r="E141" s="26"/>
      <c r="F141" s="26"/>
      <c r="G141" s="57"/>
      <c r="H141" s="491"/>
    </row>
    <row r="142" spans="1:8" ht="12.95" customHeight="1">
      <c r="A142" s="26"/>
      <c r="B142" s="26"/>
      <c r="C142" s="26"/>
      <c r="D142" s="26"/>
      <c r="E142" s="26"/>
      <c r="F142" s="26"/>
      <c r="G142" s="57"/>
      <c r="H142" s="491"/>
    </row>
    <row r="143" spans="1:8" ht="12.95" customHeight="1">
      <c r="A143" s="26"/>
      <c r="B143" s="26"/>
      <c r="C143" s="26"/>
      <c r="D143" s="26"/>
      <c r="E143" s="26"/>
      <c r="F143" s="26"/>
      <c r="G143" s="57"/>
      <c r="H143" s="491"/>
    </row>
    <row r="144" spans="1:8" ht="12.95" customHeight="1">
      <c r="A144" s="26"/>
      <c r="B144" s="26"/>
      <c r="C144" s="26"/>
      <c r="D144" s="26"/>
      <c r="E144" s="26"/>
      <c r="F144" s="26"/>
      <c r="G144" s="57"/>
      <c r="H144" s="491"/>
    </row>
    <row r="145" spans="1:8" ht="12.95" customHeight="1">
      <c r="A145" s="26"/>
      <c r="B145" s="26"/>
      <c r="C145" s="26"/>
      <c r="D145" s="26"/>
      <c r="E145" s="26"/>
      <c r="F145" s="26"/>
      <c r="G145" s="57"/>
      <c r="H145" s="491"/>
    </row>
    <row r="146" spans="1:8" ht="12.95" customHeight="1">
      <c r="A146" s="26"/>
      <c r="B146" s="26"/>
      <c r="C146" s="26"/>
      <c r="D146" s="26"/>
      <c r="E146" s="26"/>
      <c r="F146" s="26"/>
      <c r="G146" s="57"/>
      <c r="H146" s="491"/>
    </row>
    <row r="147" spans="1:8" ht="12.95" customHeight="1">
      <c r="A147" s="26"/>
      <c r="B147" s="26"/>
      <c r="C147" s="26"/>
      <c r="D147" s="26"/>
      <c r="E147" s="26"/>
      <c r="F147" s="26"/>
      <c r="G147" s="57"/>
      <c r="H147" s="491"/>
    </row>
    <row r="148" spans="1:8" ht="12.75" customHeight="1">
      <c r="A148" s="26"/>
      <c r="B148" s="26"/>
      <c r="C148" s="26"/>
      <c r="D148" s="26"/>
      <c r="E148" s="26"/>
      <c r="F148" s="26"/>
      <c r="G148" s="57"/>
      <c r="H148" s="491"/>
    </row>
    <row r="149" spans="1:8" ht="12.75" customHeight="1">
      <c r="A149" s="26"/>
      <c r="B149" s="26"/>
      <c r="C149" s="26"/>
      <c r="D149" s="26"/>
      <c r="E149" s="26"/>
      <c r="F149" s="26"/>
      <c r="G149" s="57"/>
      <c r="H149" s="491"/>
    </row>
    <row r="150" spans="1:8" ht="12.75" customHeight="1">
      <c r="A150" s="26"/>
      <c r="B150" s="26"/>
      <c r="C150" s="26"/>
      <c r="D150" s="26"/>
      <c r="E150" s="26"/>
      <c r="F150" s="26"/>
      <c r="G150" s="57"/>
      <c r="H150" s="491"/>
    </row>
    <row r="151" spans="1:8" ht="12.75" customHeight="1">
      <c r="A151" s="26"/>
      <c r="B151" s="26"/>
      <c r="C151" s="26"/>
      <c r="D151" s="26"/>
      <c r="E151" s="26"/>
      <c r="F151" s="26"/>
      <c r="G151" s="57"/>
      <c r="H151" s="491"/>
    </row>
    <row r="152" spans="1:8" ht="12.75" customHeight="1">
      <c r="A152" s="26"/>
      <c r="B152" s="26"/>
      <c r="C152" s="26"/>
      <c r="D152" s="26"/>
      <c r="E152" s="26"/>
      <c r="F152" s="26"/>
      <c r="G152" s="57"/>
      <c r="H152" s="491"/>
    </row>
    <row r="153" spans="1:8" ht="12.75" customHeight="1">
      <c r="A153" s="26"/>
      <c r="B153" s="26"/>
      <c r="C153" s="26"/>
      <c r="D153" s="26"/>
      <c r="E153" s="26"/>
      <c r="F153" s="26"/>
      <c r="G153" s="57"/>
      <c r="H153" s="491"/>
    </row>
    <row r="154" spans="1:8" ht="12.75" customHeight="1">
      <c r="A154" s="26"/>
      <c r="B154" s="26"/>
      <c r="C154" s="26"/>
      <c r="D154" s="26"/>
      <c r="E154" s="26"/>
      <c r="F154" s="26"/>
      <c r="G154" s="57"/>
      <c r="H154" s="491"/>
    </row>
    <row r="155" spans="1:8" ht="12.75" customHeight="1">
      <c r="A155" s="26"/>
      <c r="B155" s="26"/>
      <c r="C155" s="26"/>
      <c r="D155" s="26"/>
      <c r="E155" s="26"/>
      <c r="F155" s="26"/>
      <c r="G155" s="57"/>
      <c r="H155" s="491"/>
    </row>
    <row r="156" spans="1:8" ht="12.75" customHeight="1">
      <c r="A156" s="26"/>
      <c r="B156" s="26"/>
      <c r="C156" s="26"/>
      <c r="D156" s="26"/>
      <c r="E156" s="26"/>
      <c r="F156" s="26"/>
      <c r="G156" s="57"/>
      <c r="H156" s="491"/>
    </row>
    <row r="157" spans="1:8" ht="12.75" customHeight="1">
      <c r="A157" s="26"/>
      <c r="B157" s="26"/>
      <c r="C157" s="26"/>
      <c r="D157" s="26"/>
      <c r="E157" s="26"/>
      <c r="F157" s="26"/>
      <c r="G157" s="57"/>
      <c r="H157" s="491"/>
    </row>
    <row r="158" spans="1:8" ht="12.75" customHeight="1">
      <c r="A158" s="26"/>
      <c r="B158" s="26"/>
      <c r="C158" s="26"/>
      <c r="D158" s="26"/>
      <c r="E158" s="26"/>
      <c r="F158" s="26"/>
      <c r="G158" s="57"/>
      <c r="H158" s="491"/>
    </row>
    <row r="159" spans="1:8" ht="12.75" customHeight="1">
      <c r="A159" s="26"/>
      <c r="B159" s="26"/>
      <c r="C159" s="26"/>
      <c r="D159" s="26"/>
      <c r="E159" s="26"/>
      <c r="F159" s="26"/>
      <c r="G159" s="57"/>
      <c r="H159" s="491"/>
    </row>
    <row r="160" spans="1:8" ht="12.75" customHeight="1">
      <c r="A160" s="26"/>
      <c r="B160" s="26"/>
      <c r="C160" s="26"/>
      <c r="D160" s="26"/>
      <c r="E160" s="26"/>
      <c r="F160" s="26"/>
      <c r="G160" s="57"/>
      <c r="H160" s="491"/>
    </row>
    <row r="161" spans="1:8" ht="12.75" customHeight="1">
      <c r="A161" s="26"/>
      <c r="B161" s="26"/>
      <c r="C161" s="26"/>
      <c r="D161" s="26"/>
      <c r="E161" s="26"/>
      <c r="F161" s="26"/>
      <c r="G161" s="57"/>
      <c r="H161" s="491"/>
    </row>
    <row r="162" spans="1:8" ht="12.75" customHeight="1">
      <c r="A162" s="26"/>
      <c r="B162" s="26"/>
      <c r="C162" s="26"/>
      <c r="D162" s="26"/>
      <c r="E162" s="26"/>
      <c r="F162" s="26"/>
      <c r="G162" s="57"/>
      <c r="H162" s="491"/>
    </row>
    <row r="163" spans="1:8" ht="12.75" customHeight="1">
      <c r="A163" s="26"/>
      <c r="B163" s="26"/>
      <c r="C163" s="26"/>
      <c r="D163" s="26"/>
      <c r="E163" s="26"/>
      <c r="F163" s="26"/>
      <c r="G163" s="57"/>
      <c r="H163" s="491"/>
    </row>
    <row r="164" spans="1:8" ht="12.75" customHeight="1">
      <c r="A164" s="26"/>
      <c r="B164" s="26"/>
      <c r="C164" s="26"/>
      <c r="D164" s="26"/>
      <c r="E164" s="26"/>
      <c r="F164" s="26"/>
      <c r="G164" s="57"/>
      <c r="H164" s="491"/>
    </row>
    <row r="165" spans="1:8" ht="12.75" customHeight="1">
      <c r="A165" s="26"/>
      <c r="B165" s="26"/>
      <c r="C165" s="26"/>
      <c r="D165" s="26"/>
      <c r="E165" s="26"/>
      <c r="F165" s="26"/>
      <c r="G165" s="57"/>
      <c r="H165" s="491"/>
    </row>
    <row r="166" spans="1:8" ht="12.75" customHeight="1">
      <c r="A166" s="26"/>
      <c r="B166" s="26"/>
      <c r="C166" s="26"/>
      <c r="D166" s="26"/>
      <c r="E166" s="26"/>
      <c r="F166" s="26"/>
      <c r="G166" s="57"/>
      <c r="H166" s="491"/>
    </row>
    <row r="167" spans="1:8" ht="12.75" customHeight="1">
      <c r="A167" s="26"/>
      <c r="B167" s="26"/>
      <c r="C167" s="26"/>
      <c r="D167" s="26"/>
      <c r="E167" s="26"/>
      <c r="F167" s="26"/>
      <c r="G167" s="57"/>
      <c r="H167" s="491"/>
    </row>
    <row r="168" spans="1:8" ht="12.75" customHeight="1">
      <c r="A168" s="26"/>
      <c r="B168" s="26"/>
      <c r="C168" s="26"/>
      <c r="D168" s="26"/>
      <c r="E168" s="26"/>
      <c r="F168" s="26"/>
      <c r="G168" s="57"/>
      <c r="H168" s="491"/>
    </row>
    <row r="169" spans="1:8" ht="12.75" customHeight="1">
      <c r="A169" s="26"/>
      <c r="B169" s="26"/>
      <c r="C169" s="26"/>
      <c r="D169" s="26"/>
      <c r="E169" s="26"/>
      <c r="F169" s="26"/>
      <c r="G169" s="57"/>
      <c r="H169" s="491"/>
    </row>
    <row r="170" spans="1:8" ht="12.75" customHeight="1">
      <c r="A170" s="26"/>
      <c r="B170" s="26"/>
      <c r="C170" s="26"/>
      <c r="D170" s="26"/>
      <c r="E170" s="26"/>
      <c r="F170" s="26"/>
      <c r="G170" s="57"/>
      <c r="H170" s="491"/>
    </row>
    <row r="171" spans="1:8" ht="12.75" customHeight="1">
      <c r="A171" s="26"/>
      <c r="B171" s="26"/>
      <c r="C171" s="26"/>
      <c r="D171" s="26"/>
      <c r="E171" s="26"/>
      <c r="F171" s="26"/>
      <c r="G171" s="57"/>
      <c r="H171" s="491"/>
    </row>
    <row r="172" spans="1:8" ht="12.75" customHeight="1">
      <c r="A172" s="26"/>
      <c r="B172" s="26"/>
      <c r="C172" s="26"/>
      <c r="D172" s="26"/>
      <c r="E172" s="26"/>
      <c r="F172" s="26"/>
      <c r="G172" s="57"/>
      <c r="H172" s="491"/>
    </row>
    <row r="173" spans="1:8" ht="12.75" customHeight="1">
      <c r="A173" s="26"/>
      <c r="B173" s="26"/>
      <c r="C173" s="26"/>
      <c r="D173" s="26"/>
      <c r="E173" s="26"/>
      <c r="F173" s="26"/>
      <c r="G173" s="57"/>
      <c r="H173" s="491"/>
    </row>
    <row r="174" spans="1:8" ht="12.75" customHeight="1">
      <c r="A174" s="26"/>
      <c r="B174" s="26"/>
      <c r="C174" s="26"/>
      <c r="D174" s="26"/>
      <c r="E174" s="26"/>
      <c r="F174" s="26"/>
      <c r="G174" s="57"/>
      <c r="H174" s="491"/>
    </row>
    <row r="175" spans="1:8" ht="12.75" customHeight="1">
      <c r="A175" s="26"/>
      <c r="B175" s="26"/>
      <c r="C175" s="26"/>
      <c r="D175" s="26"/>
      <c r="E175" s="26"/>
      <c r="F175" s="26"/>
      <c r="G175" s="57"/>
      <c r="H175" s="491"/>
    </row>
    <row r="176" spans="1:8" ht="12.75" customHeight="1">
      <c r="A176" s="26"/>
      <c r="B176" s="26"/>
      <c r="C176" s="26"/>
      <c r="D176" s="26"/>
      <c r="E176" s="26"/>
      <c r="F176" s="26"/>
      <c r="G176" s="57"/>
      <c r="H176" s="491"/>
    </row>
    <row r="177" spans="1:8" ht="12.75" customHeight="1">
      <c r="A177" s="26"/>
      <c r="B177" s="26"/>
      <c r="C177" s="26"/>
      <c r="D177" s="26"/>
      <c r="E177" s="26"/>
      <c r="F177" s="26"/>
      <c r="G177" s="57"/>
      <c r="H177" s="491"/>
    </row>
    <row r="178" spans="1:8" ht="12.75" customHeight="1">
      <c r="A178" s="26"/>
      <c r="B178" s="26"/>
      <c r="C178" s="26"/>
      <c r="D178" s="26"/>
      <c r="E178" s="26"/>
      <c r="F178" s="26"/>
      <c r="G178" s="57"/>
      <c r="H178" s="491"/>
    </row>
    <row r="179" spans="1:8" ht="12.75" customHeight="1">
      <c r="A179" s="26"/>
      <c r="B179" s="26"/>
      <c r="C179" s="26"/>
      <c r="D179" s="26"/>
      <c r="E179" s="26"/>
      <c r="F179" s="26"/>
      <c r="G179" s="57"/>
      <c r="H179" s="491"/>
    </row>
    <row r="180" spans="1:8" ht="12.75" customHeight="1">
      <c r="A180" s="26"/>
      <c r="B180" s="26"/>
      <c r="C180" s="26"/>
      <c r="D180" s="26"/>
      <c r="E180" s="26"/>
      <c r="F180" s="26"/>
      <c r="G180" s="57"/>
      <c r="H180" s="491"/>
    </row>
    <row r="181" spans="1:8" ht="12.75" customHeight="1">
      <c r="A181" s="26"/>
      <c r="B181" s="26"/>
      <c r="C181" s="26"/>
      <c r="D181" s="26"/>
      <c r="E181" s="26"/>
      <c r="F181" s="26"/>
      <c r="G181" s="57"/>
      <c r="H181" s="491"/>
    </row>
    <row r="182" spans="1:8" ht="12.75" customHeight="1">
      <c r="A182" s="26"/>
      <c r="B182" s="26"/>
      <c r="C182" s="26"/>
      <c r="D182" s="26"/>
      <c r="E182" s="26"/>
      <c r="F182" s="26"/>
      <c r="G182" s="57"/>
      <c r="H182" s="491"/>
    </row>
    <row r="183" spans="1:8" ht="12.75" customHeight="1">
      <c r="A183" s="26"/>
      <c r="B183" s="26"/>
      <c r="C183" s="26"/>
      <c r="D183" s="26"/>
      <c r="E183" s="26"/>
      <c r="F183" s="26"/>
      <c r="G183" s="57"/>
      <c r="H183" s="491"/>
    </row>
    <row r="184" spans="1:8" ht="12.75" customHeight="1">
      <c r="A184" s="26"/>
      <c r="B184" s="26"/>
      <c r="C184" s="26"/>
      <c r="D184" s="26"/>
      <c r="E184" s="26"/>
      <c r="F184" s="26"/>
      <c r="G184" s="57"/>
      <c r="H184" s="491"/>
    </row>
    <row r="185" spans="1:8" ht="12.75" customHeight="1">
      <c r="A185" s="26"/>
      <c r="B185" s="26"/>
      <c r="C185" s="26"/>
      <c r="D185" s="26"/>
      <c r="E185" s="26"/>
      <c r="F185" s="26"/>
      <c r="G185" s="57"/>
      <c r="H185" s="491"/>
    </row>
    <row r="186" spans="1:8" ht="12.75" customHeight="1">
      <c r="A186" s="26"/>
      <c r="B186" s="26"/>
      <c r="C186" s="26"/>
      <c r="D186" s="26"/>
      <c r="E186" s="26"/>
      <c r="F186" s="26"/>
      <c r="G186" s="57"/>
      <c r="H186" s="491"/>
    </row>
    <row r="187" spans="1:8" ht="12.75" customHeight="1">
      <c r="A187" s="26"/>
      <c r="B187" s="26"/>
      <c r="C187" s="26"/>
      <c r="D187" s="26"/>
      <c r="E187" s="26"/>
      <c r="F187" s="26"/>
      <c r="G187" s="57"/>
      <c r="H187" s="491"/>
    </row>
    <row r="188" spans="1:8" ht="12.75" customHeight="1">
      <c r="A188" s="26"/>
      <c r="B188" s="26"/>
      <c r="C188" s="26"/>
      <c r="D188" s="26"/>
      <c r="E188" s="26"/>
      <c r="F188" s="26"/>
      <c r="G188" s="57"/>
      <c r="H188" s="491"/>
    </row>
    <row r="189" spans="1:8" ht="12.75" customHeight="1">
      <c r="A189" s="26"/>
      <c r="B189" s="26"/>
      <c r="C189" s="26"/>
      <c r="D189" s="26"/>
      <c r="E189" s="26"/>
      <c r="F189" s="26"/>
      <c r="G189" s="57"/>
      <c r="H189" s="491"/>
    </row>
    <row r="190" spans="1:8" ht="12.75" customHeight="1">
      <c r="A190" s="26"/>
      <c r="B190" s="26"/>
      <c r="C190" s="26"/>
      <c r="D190" s="26"/>
      <c r="E190" s="26"/>
      <c r="F190" s="26"/>
      <c r="G190" s="57"/>
      <c r="H190" s="491"/>
    </row>
    <row r="191" spans="1:8" ht="12.75" customHeight="1">
      <c r="A191" s="26"/>
      <c r="B191" s="26"/>
      <c r="C191" s="26"/>
      <c r="D191" s="26"/>
      <c r="E191" s="26"/>
      <c r="F191" s="26"/>
      <c r="G191" s="57"/>
      <c r="H191" s="491"/>
    </row>
    <row r="192" spans="1:8" ht="12.75" customHeight="1">
      <c r="A192" s="26"/>
      <c r="B192" s="26"/>
      <c r="C192" s="26"/>
      <c r="D192" s="26"/>
      <c r="E192" s="26"/>
      <c r="F192" s="26"/>
      <c r="G192" s="57"/>
      <c r="H192" s="491"/>
    </row>
    <row r="193" spans="1:8" ht="12.75" customHeight="1">
      <c r="A193" s="26"/>
      <c r="B193" s="26"/>
      <c r="C193" s="26"/>
      <c r="D193" s="26"/>
      <c r="E193" s="26"/>
      <c r="F193" s="26"/>
      <c r="G193" s="57"/>
      <c r="H193" s="491"/>
    </row>
    <row r="194" spans="1:8" ht="12.75" customHeight="1">
      <c r="A194" s="26"/>
      <c r="B194" s="26"/>
      <c r="C194" s="26"/>
      <c r="D194" s="26"/>
      <c r="E194" s="26"/>
      <c r="F194" s="26"/>
      <c r="G194" s="57"/>
      <c r="H194" s="491"/>
    </row>
    <row r="195" spans="1:8" ht="12.75" customHeight="1">
      <c r="A195" s="26"/>
      <c r="B195" s="26"/>
      <c r="C195" s="26"/>
      <c r="D195" s="26"/>
      <c r="E195" s="26"/>
      <c r="F195" s="26"/>
      <c r="G195" s="57"/>
      <c r="H195" s="491"/>
    </row>
    <row r="196" spans="1:8" ht="12.75" customHeight="1">
      <c r="A196" s="26"/>
      <c r="B196" s="26"/>
      <c r="C196" s="26"/>
      <c r="D196" s="26"/>
      <c r="E196" s="26"/>
      <c r="F196" s="26"/>
      <c r="G196" s="57"/>
      <c r="H196" s="491"/>
    </row>
    <row r="197" spans="1:8" ht="12.75" customHeight="1">
      <c r="A197" s="26"/>
      <c r="B197" s="26"/>
      <c r="C197" s="26"/>
      <c r="D197" s="26"/>
      <c r="E197" s="26"/>
      <c r="F197" s="26"/>
      <c r="G197" s="57"/>
      <c r="H197" s="491"/>
    </row>
    <row r="198" spans="1:8" ht="12.75" customHeight="1">
      <c r="A198" s="26"/>
      <c r="B198" s="26"/>
      <c r="C198" s="26"/>
      <c r="D198" s="26"/>
      <c r="E198" s="26"/>
      <c r="F198" s="26"/>
      <c r="G198" s="57"/>
      <c r="H198" s="491"/>
    </row>
    <row r="199" spans="1:8" ht="12.75" customHeight="1">
      <c r="A199" s="26"/>
      <c r="B199" s="26"/>
      <c r="C199" s="26"/>
      <c r="D199" s="26"/>
      <c r="E199" s="26"/>
      <c r="F199" s="26"/>
      <c r="G199" s="57"/>
      <c r="H199" s="491"/>
    </row>
    <row r="200" spans="1:8" ht="12.75" customHeight="1">
      <c r="A200" s="26"/>
      <c r="B200" s="26"/>
      <c r="C200" s="26"/>
      <c r="D200" s="26"/>
      <c r="E200" s="26"/>
      <c r="F200" s="26"/>
      <c r="G200" s="57"/>
      <c r="H200" s="491"/>
    </row>
    <row r="201" spans="1:8" ht="12.75" customHeight="1">
      <c r="A201" s="26"/>
      <c r="B201" s="26"/>
      <c r="C201" s="26"/>
      <c r="D201" s="26"/>
      <c r="E201" s="26"/>
      <c r="F201" s="26"/>
      <c r="G201" s="57"/>
      <c r="H201" s="491"/>
    </row>
    <row r="202" spans="1:8" ht="12.75" customHeight="1">
      <c r="A202" s="26"/>
      <c r="B202" s="26"/>
      <c r="C202" s="26"/>
      <c r="D202" s="26"/>
      <c r="E202" s="26"/>
      <c r="F202" s="26"/>
      <c r="G202" s="57"/>
      <c r="H202" s="491"/>
    </row>
    <row r="203" spans="1:8" ht="12.75" customHeight="1">
      <c r="A203" s="26"/>
      <c r="B203" s="26"/>
      <c r="C203" s="26"/>
      <c r="D203" s="26"/>
      <c r="E203" s="26"/>
      <c r="F203" s="26"/>
      <c r="G203" s="57"/>
      <c r="H203" s="491"/>
    </row>
    <row r="204" spans="1:8" ht="12.75" customHeight="1">
      <c r="A204" s="26"/>
      <c r="B204" s="26"/>
      <c r="C204" s="26"/>
      <c r="D204" s="26"/>
      <c r="E204" s="26"/>
      <c r="F204" s="26"/>
      <c r="G204" s="57"/>
      <c r="H204" s="491"/>
    </row>
    <row r="205" spans="1:8" ht="12.75" customHeight="1">
      <c r="A205" s="26"/>
      <c r="B205" s="26"/>
      <c r="C205" s="26"/>
      <c r="D205" s="26"/>
      <c r="E205" s="26"/>
      <c r="F205" s="26"/>
      <c r="G205" s="57"/>
      <c r="H205" s="491"/>
    </row>
    <row r="206" spans="1:8" ht="12.75" customHeight="1">
      <c r="A206" s="26"/>
      <c r="B206" s="26"/>
      <c r="C206" s="26"/>
      <c r="D206" s="26"/>
      <c r="E206" s="26"/>
      <c r="F206" s="26"/>
      <c r="G206" s="57"/>
      <c r="H206" s="491"/>
    </row>
    <row r="207" spans="1:8" ht="12.75" customHeight="1">
      <c r="A207" s="26"/>
      <c r="B207" s="26"/>
      <c r="C207" s="26"/>
      <c r="D207" s="26"/>
      <c r="E207" s="26"/>
      <c r="F207" s="26"/>
      <c r="G207" s="57"/>
      <c r="H207" s="491"/>
    </row>
    <row r="208" spans="1:8" ht="12.75" customHeight="1">
      <c r="A208" s="26"/>
      <c r="B208" s="26"/>
      <c r="C208" s="26"/>
      <c r="D208" s="26"/>
      <c r="E208" s="26"/>
      <c r="F208" s="26"/>
      <c r="G208" s="57"/>
      <c r="H208" s="491"/>
    </row>
    <row r="209" spans="1:8" ht="12.75" customHeight="1">
      <c r="A209" s="26"/>
      <c r="B209" s="26"/>
      <c r="C209" s="26"/>
      <c r="D209" s="26"/>
      <c r="E209" s="26"/>
      <c r="F209" s="26"/>
      <c r="G209" s="57"/>
      <c r="H209" s="491"/>
    </row>
    <row r="210" spans="1:8" ht="12.75" customHeight="1">
      <c r="A210" s="26"/>
      <c r="B210" s="26"/>
      <c r="C210" s="26"/>
      <c r="D210" s="26"/>
      <c r="E210" s="26"/>
      <c r="F210" s="26"/>
      <c r="G210" s="57"/>
      <c r="H210" s="491"/>
    </row>
    <row r="211" spans="1:8" ht="12.75" customHeight="1">
      <c r="A211" s="26"/>
      <c r="B211" s="26"/>
      <c r="C211" s="26"/>
      <c r="D211" s="26"/>
      <c r="E211" s="26"/>
      <c r="F211" s="26"/>
      <c r="G211" s="57"/>
      <c r="H211" s="491"/>
    </row>
    <row r="212" spans="1:8" ht="12.75" customHeight="1">
      <c r="A212" s="26"/>
      <c r="B212" s="26"/>
      <c r="C212" s="26"/>
      <c r="D212" s="26"/>
      <c r="E212" s="26"/>
      <c r="F212" s="26"/>
      <c r="G212" s="57"/>
      <c r="H212" s="491"/>
    </row>
    <row r="213" spans="1:8" ht="12.75" customHeight="1">
      <c r="A213" s="26"/>
      <c r="B213" s="26"/>
      <c r="C213" s="26"/>
      <c r="D213" s="26"/>
      <c r="E213" s="26"/>
      <c r="F213" s="26"/>
      <c r="G213" s="57"/>
      <c r="H213" s="491"/>
    </row>
    <row r="214" spans="1:8" ht="12.75" customHeight="1">
      <c r="A214" s="26"/>
      <c r="B214" s="26"/>
      <c r="C214" s="26"/>
      <c r="D214" s="26"/>
      <c r="E214" s="26"/>
      <c r="F214" s="26"/>
      <c r="G214" s="57"/>
      <c r="H214" s="491"/>
    </row>
    <row r="215" spans="1:8" ht="12.75" customHeight="1">
      <c r="A215" s="26"/>
      <c r="B215" s="26"/>
      <c r="C215" s="26"/>
      <c r="D215" s="26"/>
      <c r="E215" s="26"/>
      <c r="F215" s="26"/>
      <c r="G215" s="57"/>
      <c r="H215" s="491"/>
    </row>
    <row r="216" spans="1:8" ht="12.75" customHeight="1">
      <c r="A216" s="26"/>
      <c r="B216" s="26"/>
      <c r="C216" s="26"/>
      <c r="D216" s="26"/>
      <c r="E216" s="26"/>
      <c r="F216" s="26"/>
      <c r="G216" s="57"/>
      <c r="H216" s="491"/>
    </row>
    <row r="217" spans="1:8" ht="12.75" customHeight="1">
      <c r="A217" s="26"/>
      <c r="B217" s="26"/>
      <c r="C217" s="26"/>
      <c r="D217" s="26"/>
      <c r="E217" s="26"/>
      <c r="F217" s="26"/>
      <c r="G217" s="57"/>
      <c r="H217" s="491"/>
    </row>
    <row r="218" spans="1:8" ht="12.75" customHeight="1">
      <c r="A218" s="26"/>
      <c r="B218" s="26"/>
      <c r="C218" s="26"/>
      <c r="D218" s="26"/>
      <c r="E218" s="26"/>
      <c r="F218" s="26"/>
      <c r="G218" s="57"/>
      <c r="H218" s="491"/>
    </row>
    <row r="219" spans="1:8" ht="12.75" customHeight="1">
      <c r="A219" s="26"/>
      <c r="B219" s="26"/>
      <c r="C219" s="26"/>
      <c r="D219" s="26"/>
      <c r="E219" s="26"/>
      <c r="F219" s="26"/>
      <c r="G219" s="57"/>
      <c r="H219" s="491"/>
    </row>
    <row r="220" spans="1:8" ht="12.75" customHeight="1">
      <c r="A220" s="26"/>
      <c r="B220" s="26"/>
      <c r="C220" s="26"/>
      <c r="D220" s="26"/>
      <c r="E220" s="26"/>
      <c r="F220" s="26"/>
      <c r="G220" s="57"/>
      <c r="H220" s="491"/>
    </row>
    <row r="221" spans="1:8" ht="12.75" customHeight="1">
      <c r="A221" s="26"/>
      <c r="B221" s="26"/>
      <c r="C221" s="26"/>
      <c r="D221" s="26"/>
      <c r="E221" s="26"/>
      <c r="F221" s="26"/>
      <c r="G221" s="57"/>
      <c r="H221" s="491"/>
    </row>
    <row r="222" spans="1:8" ht="12.75" customHeight="1">
      <c r="A222" s="26"/>
      <c r="B222" s="26"/>
      <c r="C222" s="26"/>
      <c r="D222" s="26"/>
      <c r="E222" s="26"/>
      <c r="F222" s="26"/>
      <c r="G222" s="57"/>
      <c r="H222" s="491"/>
    </row>
    <row r="223" spans="1:8" ht="12.75" customHeight="1">
      <c r="A223" s="26"/>
      <c r="B223" s="26"/>
      <c r="C223" s="26"/>
      <c r="D223" s="26"/>
      <c r="E223" s="26"/>
      <c r="F223" s="26"/>
      <c r="G223" s="57"/>
      <c r="H223" s="491"/>
    </row>
    <row r="224" spans="1:8" ht="12.75" customHeight="1">
      <c r="A224" s="26"/>
      <c r="B224" s="26"/>
      <c r="C224" s="26"/>
      <c r="D224" s="26"/>
      <c r="E224" s="26"/>
      <c r="F224" s="26"/>
      <c r="G224" s="57"/>
      <c r="H224" s="491"/>
    </row>
    <row r="225" spans="1:8" ht="12.75" customHeight="1">
      <c r="A225" s="26"/>
      <c r="B225" s="26"/>
      <c r="C225" s="26"/>
      <c r="D225" s="26"/>
      <c r="E225" s="26"/>
      <c r="F225" s="26"/>
      <c r="G225" s="57"/>
      <c r="H225" s="491"/>
    </row>
    <row r="226" spans="1:8" ht="12.75" customHeight="1">
      <c r="A226" s="26"/>
      <c r="B226" s="26"/>
      <c r="C226" s="26"/>
      <c r="D226" s="26"/>
      <c r="E226" s="26"/>
      <c r="F226" s="26"/>
      <c r="G226" s="57"/>
      <c r="H226" s="491"/>
    </row>
    <row r="227" spans="1:8" ht="12.75" customHeight="1">
      <c r="A227" s="26"/>
      <c r="B227" s="26"/>
      <c r="C227" s="26"/>
      <c r="D227" s="26"/>
      <c r="E227" s="26"/>
      <c r="F227" s="26"/>
      <c r="G227" s="57"/>
      <c r="H227" s="491"/>
    </row>
    <row r="228" spans="1:8" ht="12.75" customHeight="1">
      <c r="A228" s="26"/>
      <c r="B228" s="26"/>
      <c r="C228" s="26"/>
      <c r="D228" s="26"/>
      <c r="E228" s="26"/>
      <c r="F228" s="26"/>
      <c r="G228" s="57"/>
      <c r="H228" s="491"/>
    </row>
    <row r="229" spans="1:8" ht="12.75" customHeight="1">
      <c r="A229" s="26"/>
      <c r="B229" s="26"/>
      <c r="C229" s="26"/>
      <c r="D229" s="26"/>
      <c r="E229" s="26"/>
      <c r="F229" s="26"/>
      <c r="G229" s="57"/>
      <c r="H229" s="491"/>
    </row>
    <row r="230" spans="1:8" ht="12.75" customHeight="1">
      <c r="A230" s="26"/>
      <c r="B230" s="26"/>
      <c r="C230" s="26"/>
      <c r="D230" s="26"/>
      <c r="E230" s="26"/>
      <c r="F230" s="26"/>
      <c r="G230" s="57"/>
      <c r="H230" s="491"/>
    </row>
    <row r="231" spans="1:8" ht="12.75" customHeight="1">
      <c r="A231" s="26"/>
      <c r="B231" s="26"/>
      <c r="C231" s="26"/>
      <c r="D231" s="26"/>
      <c r="E231" s="26"/>
      <c r="F231" s="26"/>
      <c r="G231" s="57"/>
      <c r="H231" s="491"/>
    </row>
    <row r="232" spans="1:8" ht="12.75" customHeight="1">
      <c r="A232" s="26"/>
      <c r="B232" s="26"/>
      <c r="C232" s="26"/>
      <c r="D232" s="26"/>
      <c r="E232" s="26"/>
      <c r="F232" s="26"/>
      <c r="G232" s="57"/>
      <c r="H232" s="491"/>
    </row>
    <row r="233" spans="1:8" ht="12.75" customHeight="1">
      <c r="A233" s="26"/>
      <c r="B233" s="26"/>
      <c r="C233" s="26"/>
      <c r="D233" s="26"/>
      <c r="E233" s="26"/>
      <c r="F233" s="26"/>
      <c r="G233" s="57"/>
      <c r="H233" s="491"/>
    </row>
    <row r="234" spans="1:8" ht="12.75" customHeight="1">
      <c r="A234" s="26"/>
      <c r="B234" s="26"/>
      <c r="C234" s="26"/>
      <c r="D234" s="26"/>
      <c r="E234" s="26"/>
      <c r="F234" s="26"/>
      <c r="G234" s="57"/>
      <c r="H234" s="491"/>
    </row>
    <row r="235" spans="1:8" ht="12.75" customHeight="1">
      <c r="A235" s="26"/>
      <c r="B235" s="26"/>
      <c r="C235" s="26"/>
      <c r="D235" s="26"/>
      <c r="E235" s="26"/>
      <c r="F235" s="26"/>
      <c r="G235" s="57"/>
      <c r="H235" s="491"/>
    </row>
    <row r="236" spans="1:8" ht="12.75" customHeight="1">
      <c r="A236" s="26"/>
      <c r="B236" s="26"/>
      <c r="C236" s="26"/>
      <c r="D236" s="26"/>
      <c r="E236" s="26"/>
      <c r="F236" s="26"/>
      <c r="G236" s="57"/>
      <c r="H236" s="491"/>
    </row>
    <row r="237" spans="1:8" ht="12.75" customHeight="1">
      <c r="A237" s="26"/>
      <c r="B237" s="26"/>
      <c r="C237" s="26"/>
      <c r="D237" s="26"/>
      <c r="E237" s="26"/>
      <c r="F237" s="26"/>
      <c r="G237" s="57"/>
      <c r="H237" s="491"/>
    </row>
    <row r="238" spans="1:8" ht="12.75" customHeight="1">
      <c r="A238" s="26"/>
      <c r="B238" s="26"/>
      <c r="C238" s="26"/>
      <c r="D238" s="26"/>
      <c r="E238" s="26"/>
      <c r="F238" s="26"/>
      <c r="G238" s="57"/>
      <c r="H238" s="491"/>
    </row>
    <row r="239" spans="1:8" ht="12.75" customHeight="1">
      <c r="A239" s="26"/>
      <c r="B239" s="26"/>
      <c r="C239" s="26"/>
      <c r="D239" s="26"/>
      <c r="E239" s="26"/>
      <c r="F239" s="26"/>
      <c r="G239" s="57"/>
      <c r="H239" s="491"/>
    </row>
    <row r="240" spans="1:8" ht="12.75" customHeight="1">
      <c r="A240" s="26"/>
      <c r="B240" s="26"/>
      <c r="C240" s="26"/>
      <c r="D240" s="26"/>
      <c r="E240" s="26"/>
      <c r="F240" s="26"/>
      <c r="G240" s="57"/>
      <c r="H240" s="491"/>
    </row>
    <row r="241" spans="1:8" ht="12.75" customHeight="1">
      <c r="A241" s="26"/>
      <c r="B241" s="26"/>
      <c r="C241" s="26"/>
      <c r="D241" s="26"/>
      <c r="E241" s="26"/>
      <c r="F241" s="26"/>
      <c r="G241" s="57"/>
      <c r="H241" s="491"/>
    </row>
    <row r="242" spans="1:8" ht="12.75" customHeight="1">
      <c r="A242" s="26"/>
      <c r="B242" s="26"/>
      <c r="C242" s="26"/>
      <c r="D242" s="26"/>
      <c r="E242" s="26"/>
      <c r="F242" s="26"/>
      <c r="G242" s="57"/>
      <c r="H242" s="491"/>
    </row>
    <row r="243" spans="1:8" ht="12.75" customHeight="1">
      <c r="A243" s="26"/>
      <c r="B243" s="26"/>
      <c r="C243" s="26"/>
      <c r="D243" s="26"/>
      <c r="E243" s="26"/>
      <c r="F243" s="26"/>
      <c r="G243" s="57"/>
      <c r="H243" s="491"/>
    </row>
    <row r="244" spans="1:8" ht="12.75" customHeight="1">
      <c r="A244" s="26"/>
      <c r="B244" s="26"/>
      <c r="C244" s="26"/>
      <c r="D244" s="26"/>
      <c r="E244" s="26"/>
      <c r="F244" s="26"/>
      <c r="G244" s="57"/>
      <c r="H244" s="491"/>
    </row>
    <row r="245" spans="1:8" ht="12.75" customHeight="1">
      <c r="A245" s="26"/>
      <c r="B245" s="26"/>
      <c r="C245" s="26"/>
      <c r="D245" s="26"/>
      <c r="E245" s="26"/>
      <c r="F245" s="26"/>
      <c r="G245" s="57"/>
      <c r="H245" s="491"/>
    </row>
    <row r="246" spans="1:8" ht="12.75" customHeight="1">
      <c r="A246" s="26"/>
      <c r="B246" s="26"/>
      <c r="C246" s="26"/>
      <c r="D246" s="26"/>
      <c r="E246" s="26"/>
      <c r="F246" s="26"/>
      <c r="G246" s="57"/>
      <c r="H246" s="491"/>
    </row>
    <row r="247" spans="1:8" ht="12.75" customHeight="1">
      <c r="A247" s="26"/>
      <c r="B247" s="26"/>
      <c r="C247" s="26"/>
      <c r="D247" s="26"/>
      <c r="E247" s="26"/>
      <c r="F247" s="26"/>
      <c r="G247" s="57"/>
      <c r="H247" s="491"/>
    </row>
    <row r="248" spans="1:8" ht="12.75" customHeight="1">
      <c r="A248" s="26"/>
      <c r="B248" s="26"/>
      <c r="C248" s="26"/>
      <c r="D248" s="26"/>
      <c r="E248" s="26"/>
      <c r="F248" s="26"/>
      <c r="G248" s="57"/>
      <c r="H248" s="491"/>
    </row>
    <row r="249" spans="1:8" ht="12.75" customHeight="1">
      <c r="A249" s="26"/>
      <c r="B249" s="26"/>
      <c r="C249" s="26"/>
      <c r="D249" s="26"/>
      <c r="E249" s="26"/>
      <c r="F249" s="26"/>
      <c r="G249" s="57"/>
      <c r="H249" s="491"/>
    </row>
    <row r="250" spans="1:8" ht="12.75" customHeight="1">
      <c r="A250" s="26"/>
      <c r="B250" s="26"/>
      <c r="C250" s="26"/>
      <c r="D250" s="26"/>
      <c r="E250" s="26"/>
      <c r="F250" s="26"/>
      <c r="G250" s="57"/>
      <c r="H250" s="491"/>
    </row>
    <row r="251" spans="1:8" ht="12.75" customHeight="1">
      <c r="A251" s="26"/>
      <c r="B251" s="26"/>
      <c r="C251" s="26"/>
      <c r="D251" s="26"/>
      <c r="E251" s="26"/>
      <c r="F251" s="26"/>
      <c r="G251" s="57"/>
      <c r="H251" s="491"/>
    </row>
    <row r="252" spans="1:8" ht="12.75" customHeight="1">
      <c r="A252" s="26"/>
      <c r="B252" s="26"/>
      <c r="C252" s="26"/>
      <c r="D252" s="26"/>
      <c r="E252" s="26"/>
      <c r="F252" s="26"/>
      <c r="G252" s="57"/>
      <c r="H252" s="491"/>
    </row>
    <row r="253" spans="1:8" ht="12.75" customHeight="1">
      <c r="A253" s="26"/>
      <c r="B253" s="26"/>
      <c r="C253" s="26"/>
      <c r="D253" s="26"/>
      <c r="E253" s="26"/>
      <c r="F253" s="26"/>
      <c r="G253" s="57"/>
      <c r="H253" s="491"/>
    </row>
    <row r="254" spans="1:8" ht="12.75" customHeight="1">
      <c r="A254" s="26"/>
      <c r="B254" s="26"/>
      <c r="C254" s="26"/>
      <c r="D254" s="26"/>
      <c r="E254" s="26"/>
      <c r="F254" s="26"/>
      <c r="G254" s="57"/>
      <c r="H254" s="491"/>
    </row>
    <row r="255" spans="1:8" ht="12.75" customHeight="1">
      <c r="A255" s="26"/>
      <c r="B255" s="26"/>
      <c r="C255" s="26"/>
      <c r="D255" s="26"/>
      <c r="E255" s="26"/>
      <c r="F255" s="26"/>
      <c r="G255" s="57"/>
      <c r="H255" s="491"/>
    </row>
    <row r="256" spans="1:8" ht="12.75" customHeight="1">
      <c r="A256" s="26"/>
      <c r="B256" s="26"/>
      <c r="C256" s="26"/>
      <c r="D256" s="26"/>
      <c r="E256" s="26"/>
      <c r="F256" s="26"/>
      <c r="G256" s="57"/>
      <c r="H256" s="491"/>
    </row>
    <row r="257" spans="1:8" ht="12.75" customHeight="1">
      <c r="A257" s="26"/>
      <c r="B257" s="26"/>
      <c r="C257" s="26"/>
      <c r="D257" s="26"/>
      <c r="E257" s="26"/>
      <c r="F257" s="26"/>
      <c r="G257" s="57"/>
      <c r="H257" s="491"/>
    </row>
    <row r="258" spans="1:8" ht="12.75" customHeight="1">
      <c r="A258" s="26"/>
      <c r="B258" s="26"/>
      <c r="C258" s="26"/>
      <c r="D258" s="26"/>
      <c r="E258" s="26"/>
      <c r="F258" s="26"/>
      <c r="G258" s="57"/>
      <c r="H258" s="491"/>
    </row>
    <row r="259" spans="1:8" ht="12.75" customHeight="1">
      <c r="A259" s="26"/>
      <c r="B259" s="26"/>
      <c r="C259" s="26"/>
      <c r="D259" s="26"/>
      <c r="E259" s="26"/>
      <c r="F259" s="26"/>
      <c r="G259" s="57"/>
      <c r="H259" s="491"/>
    </row>
    <row r="260" spans="1:8" ht="12.75" customHeight="1">
      <c r="A260" s="26"/>
      <c r="B260" s="26"/>
      <c r="C260" s="26"/>
      <c r="D260" s="26"/>
      <c r="E260" s="26"/>
      <c r="F260" s="26"/>
      <c r="G260" s="57"/>
      <c r="H260" s="491"/>
    </row>
    <row r="261" spans="1:8" ht="12.75" customHeight="1">
      <c r="A261" s="26"/>
      <c r="B261" s="26"/>
      <c r="C261" s="26"/>
      <c r="D261" s="26"/>
      <c r="E261" s="26"/>
      <c r="F261" s="26"/>
      <c r="G261" s="57"/>
      <c r="H261" s="491"/>
    </row>
    <row r="262" spans="1:8" ht="12.75" customHeight="1">
      <c r="A262" s="26"/>
      <c r="B262" s="26"/>
      <c r="C262" s="26"/>
      <c r="D262" s="26"/>
      <c r="E262" s="26"/>
      <c r="F262" s="26"/>
      <c r="G262" s="57"/>
      <c r="H262" s="491"/>
    </row>
    <row r="263" spans="1:8" ht="12.75" customHeight="1">
      <c r="A263" s="26"/>
      <c r="B263" s="26"/>
      <c r="C263" s="26"/>
      <c r="D263" s="26"/>
      <c r="E263" s="26"/>
      <c r="F263" s="26"/>
      <c r="G263" s="57"/>
      <c r="H263" s="491"/>
    </row>
    <row r="264" spans="1:8" ht="12.75" customHeight="1">
      <c r="A264" s="26"/>
      <c r="B264" s="26"/>
      <c r="C264" s="26"/>
      <c r="D264" s="26"/>
      <c r="E264" s="26"/>
      <c r="F264" s="26"/>
      <c r="G264" s="57"/>
      <c r="H264" s="491"/>
    </row>
    <row r="265" spans="1:8" ht="12.75" customHeight="1">
      <c r="A265" s="26"/>
      <c r="B265" s="26"/>
      <c r="C265" s="26"/>
      <c r="D265" s="26"/>
      <c r="E265" s="26"/>
      <c r="F265" s="26"/>
      <c r="G265" s="57"/>
      <c r="H265" s="491"/>
    </row>
    <row r="266" spans="1:8" ht="12.75" customHeight="1">
      <c r="A266" s="26"/>
      <c r="B266" s="26"/>
      <c r="C266" s="26"/>
      <c r="D266" s="26"/>
      <c r="E266" s="26"/>
      <c r="F266" s="26"/>
      <c r="G266" s="57"/>
      <c r="H266" s="491"/>
    </row>
    <row r="267" spans="1:8" ht="12.75" customHeight="1">
      <c r="A267" s="26"/>
      <c r="B267" s="26"/>
      <c r="C267" s="26"/>
      <c r="D267" s="26"/>
      <c r="E267" s="26"/>
      <c r="F267" s="26"/>
      <c r="G267" s="57"/>
      <c r="H267" s="491"/>
    </row>
    <row r="268" spans="1:8" ht="12.75" customHeight="1">
      <c r="A268" s="26"/>
      <c r="B268" s="26"/>
      <c r="C268" s="26"/>
      <c r="D268" s="26"/>
      <c r="E268" s="26"/>
      <c r="F268" s="26"/>
      <c r="G268" s="57"/>
      <c r="H268" s="491"/>
    </row>
    <row r="269" spans="1:8" ht="12.75" customHeight="1">
      <c r="A269" s="26"/>
      <c r="B269" s="26"/>
      <c r="C269" s="26"/>
      <c r="D269" s="26"/>
      <c r="E269" s="26"/>
      <c r="F269" s="26"/>
      <c r="G269" s="57"/>
      <c r="H269" s="491"/>
    </row>
    <row r="270" spans="1:8" ht="12.75" customHeight="1">
      <c r="A270" s="26"/>
      <c r="B270" s="26"/>
      <c r="C270" s="26"/>
      <c r="D270" s="26"/>
      <c r="E270" s="26"/>
      <c r="F270" s="26"/>
      <c r="G270" s="57"/>
      <c r="H270" s="491"/>
    </row>
    <row r="271" spans="1:8" ht="12.75" customHeight="1">
      <c r="A271" s="26"/>
      <c r="B271" s="26"/>
      <c r="C271" s="26"/>
      <c r="D271" s="26"/>
      <c r="E271" s="26"/>
      <c r="F271" s="26"/>
      <c r="G271" s="57"/>
      <c r="H271" s="491"/>
    </row>
    <row r="272" spans="1:8" ht="12.75" customHeight="1">
      <c r="A272" s="26"/>
      <c r="B272" s="26"/>
      <c r="C272" s="26"/>
      <c r="D272" s="26"/>
      <c r="E272" s="26"/>
      <c r="F272" s="26"/>
      <c r="G272" s="57"/>
      <c r="H272" s="491"/>
    </row>
    <row r="273" spans="1:8" ht="12.75" customHeight="1">
      <c r="A273" s="26"/>
      <c r="B273" s="26"/>
      <c r="C273" s="26"/>
      <c r="D273" s="26"/>
      <c r="E273" s="26"/>
      <c r="F273" s="26"/>
      <c r="G273" s="57"/>
      <c r="H273" s="491"/>
    </row>
    <row r="274" spans="1:8" ht="12.75" customHeight="1">
      <c r="A274" s="26"/>
      <c r="B274" s="26"/>
      <c r="C274" s="26"/>
      <c r="D274" s="26"/>
      <c r="E274" s="26"/>
      <c r="F274" s="26"/>
      <c r="G274" s="57"/>
      <c r="H274" s="491"/>
    </row>
    <row r="275" spans="1:8" ht="12.75" customHeight="1">
      <c r="A275" s="26"/>
      <c r="B275" s="26"/>
      <c r="C275" s="26"/>
      <c r="D275" s="26"/>
      <c r="E275" s="26"/>
      <c r="F275" s="26"/>
      <c r="G275" s="57"/>
      <c r="H275" s="491"/>
    </row>
    <row r="276" spans="1:8" ht="12.75" customHeight="1">
      <c r="A276" s="26"/>
      <c r="B276" s="26"/>
      <c r="C276" s="26"/>
      <c r="D276" s="26"/>
      <c r="E276" s="26"/>
      <c r="F276" s="26"/>
      <c r="G276" s="57"/>
      <c r="H276" s="491"/>
    </row>
    <row r="277" spans="1:8" ht="12.75" customHeight="1">
      <c r="A277" s="26"/>
      <c r="B277" s="26"/>
      <c r="C277" s="26"/>
      <c r="D277" s="26"/>
      <c r="E277" s="26"/>
      <c r="F277" s="26"/>
      <c r="G277" s="57"/>
      <c r="H277" s="491"/>
    </row>
    <row r="278" spans="1:8" ht="12.75" customHeight="1">
      <c r="A278" s="26"/>
      <c r="B278" s="26"/>
      <c r="C278" s="26"/>
      <c r="D278" s="26"/>
      <c r="E278" s="26"/>
      <c r="F278" s="26"/>
      <c r="G278" s="57"/>
      <c r="H278" s="491"/>
    </row>
    <row r="279" spans="1:8" ht="12.75" customHeight="1">
      <c r="A279" s="26"/>
      <c r="B279" s="26"/>
      <c r="C279" s="26"/>
      <c r="D279" s="26"/>
      <c r="E279" s="26"/>
      <c r="F279" s="26"/>
      <c r="G279" s="57"/>
      <c r="H279" s="491"/>
    </row>
    <row r="280" spans="1:8" ht="12.75" customHeight="1">
      <c r="A280" s="26"/>
      <c r="B280" s="26"/>
      <c r="C280" s="26"/>
      <c r="D280" s="26"/>
      <c r="E280" s="26"/>
      <c r="F280" s="26"/>
      <c r="G280" s="57"/>
      <c r="H280" s="491"/>
    </row>
    <row r="281" spans="1:8" ht="12.75" customHeight="1">
      <c r="A281" s="26"/>
      <c r="B281" s="26"/>
      <c r="C281" s="26"/>
      <c r="D281" s="26"/>
      <c r="E281" s="26"/>
      <c r="F281" s="26"/>
      <c r="G281" s="57"/>
      <c r="H281" s="491"/>
    </row>
    <row r="282" spans="1:8" ht="12.75" customHeight="1">
      <c r="A282" s="26"/>
      <c r="B282" s="26"/>
      <c r="C282" s="26"/>
      <c r="D282" s="26"/>
      <c r="E282" s="26"/>
      <c r="F282" s="26"/>
      <c r="G282" s="57"/>
      <c r="H282" s="491"/>
    </row>
    <row r="283" spans="1:8" ht="12.75" customHeight="1">
      <c r="A283" s="26"/>
      <c r="B283" s="26"/>
      <c r="C283" s="26"/>
      <c r="D283" s="26"/>
      <c r="E283" s="26"/>
      <c r="F283" s="26"/>
      <c r="G283" s="57"/>
      <c r="H283" s="491"/>
    </row>
    <row r="284" spans="1:8" ht="12.75" customHeight="1">
      <c r="A284" s="26"/>
      <c r="B284" s="26"/>
      <c r="C284" s="26"/>
      <c r="D284" s="26"/>
      <c r="E284" s="26"/>
      <c r="F284" s="26"/>
      <c r="G284" s="57"/>
      <c r="H284" s="491"/>
    </row>
    <row r="285" spans="1:8" ht="12.75" customHeight="1">
      <c r="A285" s="26"/>
      <c r="B285" s="26"/>
      <c r="C285" s="26"/>
      <c r="D285" s="26"/>
      <c r="E285" s="26"/>
      <c r="F285" s="26"/>
      <c r="G285" s="57"/>
      <c r="H285" s="491"/>
    </row>
    <row r="286" spans="1:8" ht="12.75" customHeight="1">
      <c r="A286" s="26"/>
      <c r="B286" s="26"/>
      <c r="C286" s="26"/>
      <c r="D286" s="26"/>
      <c r="E286" s="26"/>
      <c r="F286" s="26"/>
      <c r="G286" s="57"/>
      <c r="H286" s="491"/>
    </row>
    <row r="287" spans="1:8" ht="12.75" customHeight="1">
      <c r="A287" s="26"/>
      <c r="B287" s="26"/>
      <c r="C287" s="26"/>
      <c r="D287" s="26"/>
      <c r="E287" s="26"/>
      <c r="F287" s="26"/>
      <c r="G287" s="57"/>
      <c r="H287" s="491"/>
    </row>
    <row r="288" spans="1:8" ht="12.75" customHeight="1">
      <c r="A288" s="26"/>
      <c r="B288" s="26"/>
      <c r="C288" s="26"/>
      <c r="D288" s="26"/>
      <c r="E288" s="26"/>
      <c r="F288" s="26"/>
      <c r="G288" s="57"/>
      <c r="H288" s="491"/>
    </row>
    <row r="289" spans="1:8" ht="12.75" customHeight="1">
      <c r="A289" s="26"/>
      <c r="B289" s="26"/>
      <c r="C289" s="26"/>
      <c r="D289" s="26"/>
      <c r="E289" s="26"/>
      <c r="F289" s="26"/>
      <c r="G289" s="57"/>
      <c r="H289" s="491"/>
    </row>
    <row r="290" spans="1:8" ht="12.75" customHeight="1">
      <c r="A290" s="26"/>
      <c r="B290" s="26"/>
      <c r="C290" s="26"/>
      <c r="D290" s="26"/>
      <c r="E290" s="26"/>
      <c r="F290" s="26"/>
      <c r="G290" s="57"/>
      <c r="H290" s="491"/>
    </row>
    <row r="291" spans="1:8" ht="12.75" customHeight="1">
      <c r="A291" s="26"/>
      <c r="B291" s="26"/>
      <c r="C291" s="26"/>
      <c r="D291" s="26"/>
      <c r="E291" s="26"/>
      <c r="F291" s="26"/>
      <c r="G291" s="57"/>
      <c r="H291" s="491"/>
    </row>
    <row r="292" spans="1:8" ht="12.75" customHeight="1">
      <c r="A292" s="26"/>
      <c r="B292" s="26"/>
      <c r="C292" s="26"/>
      <c r="D292" s="26"/>
      <c r="E292" s="26"/>
      <c r="F292" s="26"/>
      <c r="G292" s="57"/>
      <c r="H292" s="491"/>
    </row>
    <row r="293" spans="1:8" ht="12.75" customHeight="1">
      <c r="A293" s="26"/>
      <c r="B293" s="26"/>
      <c r="C293" s="26"/>
      <c r="D293" s="26"/>
      <c r="E293" s="26"/>
      <c r="F293" s="26"/>
      <c r="G293" s="57"/>
      <c r="H293" s="491"/>
    </row>
    <row r="294" spans="1:8" ht="12.75" customHeight="1">
      <c r="A294" s="26"/>
      <c r="B294" s="26"/>
      <c r="C294" s="26"/>
      <c r="D294" s="26"/>
      <c r="E294" s="26"/>
      <c r="F294" s="26"/>
      <c r="G294" s="57"/>
      <c r="H294" s="491"/>
    </row>
    <row r="295" spans="1:8" ht="12.75" customHeight="1">
      <c r="A295" s="26"/>
      <c r="B295" s="26"/>
      <c r="C295" s="26"/>
      <c r="D295" s="26"/>
      <c r="E295" s="26"/>
      <c r="F295" s="26"/>
      <c r="G295" s="57"/>
      <c r="H295" s="491"/>
    </row>
    <row r="296" spans="1:8" ht="12.75" customHeight="1">
      <c r="A296" s="26"/>
      <c r="B296" s="26"/>
      <c r="C296" s="26"/>
      <c r="D296" s="26"/>
      <c r="E296" s="26"/>
      <c r="F296" s="26"/>
      <c r="G296" s="57"/>
      <c r="H296" s="491"/>
    </row>
    <row r="297" spans="1:8" ht="12.75" customHeight="1">
      <c r="A297" s="26"/>
      <c r="B297" s="26"/>
      <c r="C297" s="26"/>
      <c r="D297" s="26"/>
      <c r="E297" s="26"/>
      <c r="F297" s="26"/>
      <c r="G297" s="57"/>
      <c r="H297" s="491"/>
    </row>
    <row r="298" spans="1:8" ht="12.75" customHeight="1">
      <c r="A298" s="26"/>
      <c r="B298" s="26"/>
      <c r="C298" s="26"/>
      <c r="D298" s="26"/>
      <c r="E298" s="26"/>
      <c r="F298" s="26"/>
      <c r="G298" s="57"/>
      <c r="H298" s="491"/>
    </row>
    <row r="299" spans="1:8" ht="12.75" customHeight="1">
      <c r="A299" s="26"/>
      <c r="B299" s="26"/>
      <c r="C299" s="26"/>
      <c r="D299" s="26"/>
      <c r="E299" s="26"/>
      <c r="F299" s="26"/>
      <c r="G299" s="57"/>
      <c r="H299" s="491"/>
    </row>
    <row r="300" spans="1:8" ht="12.75" customHeight="1">
      <c r="A300" s="26"/>
      <c r="B300" s="26"/>
      <c r="C300" s="26"/>
      <c r="D300" s="26"/>
      <c r="E300" s="26"/>
      <c r="F300" s="26"/>
      <c r="G300" s="57"/>
      <c r="H300" s="491"/>
    </row>
    <row r="301" spans="1:8" ht="12.75" customHeight="1">
      <c r="A301" s="26"/>
      <c r="B301" s="26"/>
      <c r="C301" s="26"/>
      <c r="D301" s="26"/>
      <c r="E301" s="26"/>
      <c r="F301" s="26"/>
      <c r="G301" s="57"/>
      <c r="H301" s="491"/>
    </row>
    <row r="302" spans="1:8" ht="12.75" customHeight="1">
      <c r="A302" s="26"/>
      <c r="B302" s="26"/>
      <c r="C302" s="26"/>
      <c r="D302" s="26"/>
      <c r="E302" s="26"/>
      <c r="F302" s="26"/>
      <c r="G302" s="57"/>
      <c r="H302" s="491"/>
    </row>
    <row r="303" spans="1:8" ht="12.75" customHeight="1">
      <c r="A303" s="26"/>
      <c r="B303" s="26"/>
      <c r="C303" s="26"/>
      <c r="D303" s="26"/>
      <c r="E303" s="26"/>
      <c r="F303" s="26"/>
      <c r="G303" s="57"/>
      <c r="H303" s="491"/>
    </row>
    <row r="304" spans="1:8" ht="12.75" customHeight="1">
      <c r="A304" s="26"/>
      <c r="B304" s="26"/>
      <c r="C304" s="26"/>
      <c r="D304" s="26"/>
      <c r="E304" s="26"/>
      <c r="F304" s="26"/>
      <c r="G304" s="57"/>
      <c r="H304" s="491"/>
    </row>
    <row r="305" spans="1:8" ht="12.75" customHeight="1">
      <c r="A305" s="26"/>
      <c r="B305" s="26"/>
      <c r="C305" s="26"/>
      <c r="D305" s="26"/>
      <c r="E305" s="26"/>
      <c r="F305" s="26"/>
      <c r="G305" s="57"/>
      <c r="H305" s="491"/>
    </row>
    <row r="306" spans="1:8" ht="12.75" customHeight="1">
      <c r="A306" s="26"/>
      <c r="B306" s="26"/>
      <c r="C306" s="26"/>
      <c r="D306" s="26"/>
      <c r="E306" s="26"/>
      <c r="F306" s="26"/>
      <c r="G306" s="57"/>
      <c r="H306" s="491"/>
    </row>
    <row r="307" spans="1:8" ht="12.75" customHeight="1">
      <c r="A307" s="26"/>
      <c r="B307" s="26"/>
      <c r="C307" s="26"/>
      <c r="D307" s="26"/>
      <c r="E307" s="26"/>
      <c r="F307" s="26"/>
      <c r="G307" s="57"/>
      <c r="H307" s="491"/>
    </row>
    <row r="308" spans="1:8" ht="12.75" customHeight="1">
      <c r="A308" s="26"/>
      <c r="B308" s="26"/>
      <c r="C308" s="26"/>
      <c r="D308" s="26"/>
      <c r="E308" s="26"/>
      <c r="F308" s="26"/>
      <c r="G308" s="57"/>
      <c r="H308" s="491"/>
    </row>
    <row r="309" spans="1:8" ht="12.75" customHeight="1">
      <c r="A309" s="26"/>
      <c r="B309" s="26"/>
      <c r="C309" s="26"/>
      <c r="D309" s="26"/>
      <c r="E309" s="26"/>
      <c r="F309" s="26"/>
      <c r="G309" s="57"/>
      <c r="H309" s="491"/>
    </row>
    <row r="310" spans="1:8" ht="12.75" customHeight="1">
      <c r="A310" s="26"/>
      <c r="B310" s="26"/>
      <c r="C310" s="26"/>
      <c r="D310" s="26"/>
      <c r="E310" s="26"/>
      <c r="F310" s="26"/>
      <c r="G310" s="57"/>
      <c r="H310" s="491"/>
    </row>
    <row r="311" spans="1:8" ht="12.75" customHeight="1">
      <c r="A311" s="26"/>
      <c r="B311" s="26"/>
      <c r="C311" s="26"/>
      <c r="D311" s="26"/>
      <c r="E311" s="26"/>
      <c r="F311" s="26"/>
      <c r="G311" s="57"/>
      <c r="H311" s="491"/>
    </row>
    <row r="312" spans="1:8" ht="12.75" customHeight="1">
      <c r="A312" s="26"/>
      <c r="B312" s="26"/>
      <c r="C312" s="26"/>
      <c r="D312" s="26"/>
      <c r="E312" s="26"/>
      <c r="F312" s="26"/>
      <c r="G312" s="57"/>
      <c r="H312" s="491"/>
    </row>
    <row r="313" spans="1:8" ht="12.75" customHeight="1">
      <c r="A313" s="26"/>
      <c r="B313" s="26"/>
      <c r="C313" s="26"/>
      <c r="D313" s="26"/>
      <c r="E313" s="26"/>
      <c r="F313" s="26"/>
      <c r="G313" s="57"/>
      <c r="H313" s="491"/>
    </row>
    <row r="314" spans="1:8" ht="12.75" customHeight="1">
      <c r="A314" s="26"/>
      <c r="B314" s="26"/>
      <c r="C314" s="26"/>
      <c r="D314" s="26"/>
      <c r="E314" s="26"/>
      <c r="F314" s="26"/>
      <c r="G314" s="57"/>
      <c r="H314" s="491"/>
    </row>
    <row r="315" spans="1:8" ht="12.75" customHeight="1">
      <c r="A315" s="26"/>
      <c r="B315" s="26"/>
      <c r="C315" s="26"/>
      <c r="D315" s="26"/>
      <c r="E315" s="26"/>
      <c r="F315" s="26"/>
      <c r="G315" s="57"/>
      <c r="H315" s="491"/>
    </row>
    <row r="316" spans="1:8" ht="12.75" customHeight="1">
      <c r="A316" s="26"/>
      <c r="B316" s="26"/>
      <c r="C316" s="26"/>
      <c r="D316" s="26"/>
      <c r="E316" s="26"/>
      <c r="F316" s="26"/>
      <c r="G316" s="57"/>
      <c r="H316" s="491"/>
    </row>
    <row r="317" spans="1:8" ht="12.75" customHeight="1">
      <c r="A317" s="26"/>
      <c r="B317" s="26"/>
      <c r="C317" s="26"/>
      <c r="D317" s="26"/>
      <c r="E317" s="26"/>
      <c r="F317" s="26"/>
      <c r="G317" s="57"/>
      <c r="H317" s="491"/>
    </row>
    <row r="318" spans="1:8" ht="12.75" customHeight="1">
      <c r="A318" s="26"/>
      <c r="B318" s="26"/>
      <c r="C318" s="26"/>
      <c r="D318" s="26"/>
      <c r="E318" s="26"/>
      <c r="F318" s="26"/>
      <c r="G318" s="57"/>
      <c r="H318" s="491"/>
    </row>
    <row r="319" spans="1:8" ht="12.75" customHeight="1">
      <c r="A319" s="26"/>
      <c r="B319" s="26"/>
      <c r="C319" s="26"/>
      <c r="D319" s="26"/>
      <c r="E319" s="26"/>
      <c r="F319" s="26"/>
      <c r="G319" s="57"/>
      <c r="H319" s="491"/>
    </row>
    <row r="320" spans="1:8" ht="12.75" customHeight="1">
      <c r="A320" s="26"/>
      <c r="B320" s="26"/>
      <c r="C320" s="26"/>
      <c r="D320" s="26"/>
      <c r="E320" s="26"/>
      <c r="F320" s="26"/>
      <c r="G320" s="57"/>
      <c r="H320" s="491"/>
    </row>
    <row r="321" spans="1:8" ht="12.75" customHeight="1">
      <c r="A321" s="26"/>
      <c r="B321" s="26"/>
      <c r="C321" s="26"/>
      <c r="D321" s="26"/>
      <c r="E321" s="26"/>
      <c r="F321" s="26"/>
      <c r="G321" s="57"/>
      <c r="H321" s="491"/>
    </row>
    <row r="322" spans="1:8" ht="12.75" customHeight="1">
      <c r="A322" s="26"/>
      <c r="B322" s="26"/>
      <c r="C322" s="26"/>
      <c r="D322" s="26"/>
      <c r="E322" s="26"/>
      <c r="F322" s="26"/>
      <c r="G322" s="57"/>
      <c r="H322" s="491"/>
    </row>
    <row r="323" spans="1:8" ht="12.75" customHeight="1">
      <c r="A323" s="26"/>
      <c r="B323" s="26"/>
      <c r="C323" s="26"/>
      <c r="D323" s="26"/>
      <c r="E323" s="26"/>
      <c r="F323" s="26"/>
      <c r="G323" s="57"/>
      <c r="H323" s="491"/>
    </row>
    <row r="324" spans="1:8" ht="12.75" customHeight="1">
      <c r="A324" s="26"/>
      <c r="B324" s="26"/>
      <c r="C324" s="26"/>
      <c r="D324" s="26"/>
      <c r="E324" s="26"/>
      <c r="F324" s="26"/>
      <c r="G324" s="57"/>
      <c r="H324" s="491"/>
    </row>
    <row r="325" spans="1:8" ht="12.75" customHeight="1">
      <c r="A325" s="26"/>
      <c r="B325" s="26"/>
      <c r="C325" s="26"/>
      <c r="D325" s="26"/>
      <c r="E325" s="26"/>
      <c r="F325" s="26"/>
      <c r="G325" s="57"/>
      <c r="H325" s="491"/>
    </row>
    <row r="326" spans="1:8" ht="12.75" customHeight="1">
      <c r="A326" s="26"/>
      <c r="B326" s="26"/>
      <c r="C326" s="26"/>
      <c r="D326" s="26"/>
      <c r="E326" s="26"/>
      <c r="F326" s="26"/>
      <c r="G326" s="57"/>
      <c r="H326" s="491"/>
    </row>
    <row r="327" spans="1:8" ht="12.75" customHeight="1">
      <c r="A327" s="26"/>
      <c r="B327" s="26"/>
      <c r="C327" s="26"/>
      <c r="D327" s="26"/>
      <c r="E327" s="26"/>
      <c r="F327" s="26"/>
      <c r="G327" s="57"/>
      <c r="H327" s="491"/>
    </row>
    <row r="328" spans="1:8" ht="12.75" customHeight="1">
      <c r="A328" s="26"/>
      <c r="B328" s="26"/>
      <c r="C328" s="26"/>
      <c r="D328" s="26"/>
      <c r="E328" s="26"/>
      <c r="F328" s="26"/>
      <c r="G328" s="57"/>
      <c r="H328" s="491"/>
    </row>
    <row r="329" spans="1:8" ht="12.75" customHeight="1">
      <c r="A329" s="26"/>
      <c r="B329" s="26"/>
      <c r="C329" s="26"/>
      <c r="D329" s="26"/>
      <c r="E329" s="26"/>
      <c r="F329" s="26"/>
      <c r="G329" s="57"/>
      <c r="H329" s="491"/>
    </row>
    <row r="330" spans="1:8" ht="12.75" customHeight="1">
      <c r="A330" s="26"/>
      <c r="B330" s="26"/>
      <c r="C330" s="26"/>
      <c r="D330" s="26"/>
      <c r="E330" s="26"/>
      <c r="F330" s="26"/>
      <c r="G330" s="57"/>
      <c r="H330" s="491"/>
    </row>
    <row r="331" spans="1:8" ht="12.75" customHeight="1">
      <c r="A331" s="26"/>
      <c r="B331" s="26"/>
      <c r="C331" s="26"/>
      <c r="D331" s="26"/>
      <c r="E331" s="26"/>
      <c r="F331" s="26"/>
      <c r="G331" s="57"/>
      <c r="H331" s="491"/>
    </row>
    <row r="332" spans="1:8" ht="12.75" customHeight="1">
      <c r="A332" s="26"/>
      <c r="B332" s="26"/>
      <c r="C332" s="26"/>
      <c r="D332" s="26"/>
      <c r="E332" s="26"/>
      <c r="F332" s="26"/>
      <c r="G332" s="57"/>
      <c r="H332" s="491"/>
    </row>
    <row r="333" spans="1:8" ht="12.75" customHeight="1">
      <c r="A333" s="26"/>
      <c r="B333" s="26"/>
      <c r="C333" s="26"/>
      <c r="D333" s="26"/>
      <c r="E333" s="26"/>
      <c r="F333" s="26"/>
      <c r="G333" s="57"/>
      <c r="H333" s="491"/>
    </row>
    <row r="334" spans="1:8" ht="12.75" customHeight="1">
      <c r="A334" s="26"/>
      <c r="B334" s="26"/>
      <c r="C334" s="26"/>
      <c r="D334" s="26"/>
      <c r="E334" s="26"/>
      <c r="F334" s="26"/>
      <c r="G334" s="57"/>
      <c r="H334" s="491"/>
    </row>
    <row r="335" spans="1:8" ht="12.75" customHeight="1">
      <c r="A335" s="26"/>
      <c r="B335" s="26"/>
      <c r="C335" s="26"/>
      <c r="D335" s="26"/>
      <c r="E335" s="26"/>
      <c r="F335" s="26"/>
      <c r="G335" s="57"/>
      <c r="H335" s="491"/>
    </row>
    <row r="336" spans="1:8" ht="12.75" customHeight="1">
      <c r="A336" s="26"/>
      <c r="B336" s="26"/>
      <c r="C336" s="26"/>
      <c r="D336" s="26"/>
      <c r="E336" s="26"/>
      <c r="F336" s="26"/>
      <c r="G336" s="57"/>
      <c r="H336" s="491"/>
    </row>
    <row r="337" spans="1:8" ht="12.75" customHeight="1">
      <c r="A337" s="26"/>
      <c r="B337" s="26"/>
      <c r="C337" s="26"/>
      <c r="D337" s="26"/>
      <c r="E337" s="26"/>
      <c r="F337" s="26"/>
      <c r="G337" s="57"/>
      <c r="H337" s="491"/>
    </row>
    <row r="338" spans="1:8" ht="12.75" customHeight="1">
      <c r="A338" s="26"/>
      <c r="B338" s="26"/>
      <c r="C338" s="26"/>
      <c r="D338" s="26"/>
      <c r="E338" s="26"/>
      <c r="F338" s="26"/>
      <c r="G338" s="57"/>
      <c r="H338" s="491"/>
    </row>
    <row r="339" spans="1:8" ht="12.75" customHeight="1">
      <c r="A339" s="26"/>
      <c r="B339" s="26"/>
      <c r="C339" s="26"/>
      <c r="D339" s="26"/>
      <c r="E339" s="26"/>
      <c r="F339" s="26"/>
      <c r="G339" s="57"/>
      <c r="H339" s="491"/>
    </row>
    <row r="340" spans="1:8" ht="12.75" customHeight="1">
      <c r="A340" s="26"/>
      <c r="B340" s="26"/>
      <c r="C340" s="26"/>
      <c r="D340" s="26"/>
      <c r="E340" s="26"/>
      <c r="F340" s="26"/>
      <c r="G340" s="57"/>
      <c r="H340" s="491"/>
    </row>
    <row r="341" spans="1:8" ht="12.75" customHeight="1">
      <c r="A341" s="26"/>
      <c r="B341" s="26"/>
      <c r="C341" s="26"/>
      <c r="D341" s="26"/>
      <c r="E341" s="26"/>
      <c r="F341" s="26"/>
      <c r="G341" s="57"/>
      <c r="H341" s="491"/>
    </row>
    <row r="342" spans="1:8" ht="12.75" customHeight="1">
      <c r="A342" s="26"/>
      <c r="B342" s="26"/>
      <c r="C342" s="26"/>
      <c r="D342" s="26"/>
      <c r="E342" s="26"/>
      <c r="F342" s="26"/>
      <c r="G342" s="57"/>
      <c r="H342" s="491"/>
    </row>
    <row r="343" spans="1:8" ht="12.75" customHeight="1">
      <c r="A343" s="26"/>
      <c r="B343" s="26"/>
      <c r="C343" s="26"/>
      <c r="D343" s="26"/>
      <c r="E343" s="26"/>
      <c r="F343" s="26"/>
      <c r="G343" s="57"/>
      <c r="H343" s="491"/>
    </row>
    <row r="344" spans="1:8" ht="12.75" customHeight="1">
      <c r="A344" s="26"/>
      <c r="B344" s="26"/>
      <c r="C344" s="26"/>
      <c r="D344" s="26"/>
      <c r="E344" s="26"/>
      <c r="F344" s="26"/>
      <c r="G344" s="57"/>
      <c r="H344" s="491"/>
    </row>
    <row r="345" spans="1:8" ht="12.75" customHeight="1">
      <c r="A345" s="26"/>
      <c r="B345" s="26"/>
      <c r="C345" s="26"/>
      <c r="D345" s="26"/>
      <c r="E345" s="26"/>
      <c r="F345" s="26"/>
      <c r="G345" s="57"/>
      <c r="H345" s="491"/>
    </row>
    <row r="346" spans="1:8" ht="12.75" customHeight="1">
      <c r="A346" s="26"/>
      <c r="B346" s="26"/>
      <c r="C346" s="26"/>
      <c r="D346" s="26"/>
      <c r="E346" s="26"/>
      <c r="F346" s="26"/>
      <c r="G346" s="57"/>
      <c r="H346" s="491"/>
    </row>
    <row r="347" spans="1:8" ht="12.75" customHeight="1">
      <c r="A347" s="26"/>
      <c r="B347" s="26"/>
      <c r="C347" s="26"/>
      <c r="D347" s="26"/>
      <c r="E347" s="26"/>
      <c r="F347" s="26"/>
      <c r="G347" s="57"/>
      <c r="H347" s="491"/>
    </row>
    <row r="348" spans="1:8" ht="12.75" customHeight="1">
      <c r="A348" s="26"/>
      <c r="B348" s="26"/>
      <c r="C348" s="26"/>
      <c r="D348" s="26"/>
      <c r="E348" s="26"/>
      <c r="F348" s="26"/>
      <c r="G348" s="57"/>
      <c r="H348" s="491"/>
    </row>
    <row r="349" spans="1:8" ht="12.75" customHeight="1">
      <c r="A349" s="26"/>
      <c r="B349" s="26"/>
      <c r="C349" s="26"/>
      <c r="D349" s="26"/>
      <c r="E349" s="26"/>
      <c r="F349" s="26"/>
      <c r="G349" s="57"/>
      <c r="H349" s="491"/>
    </row>
    <row r="350" spans="1:8" ht="12.75" customHeight="1">
      <c r="A350" s="26"/>
      <c r="B350" s="26"/>
      <c r="C350" s="26"/>
      <c r="D350" s="26"/>
      <c r="E350" s="26"/>
      <c r="F350" s="26"/>
      <c r="G350" s="57"/>
      <c r="H350" s="491"/>
    </row>
    <row r="351" spans="1:8" ht="12.75" customHeight="1">
      <c r="A351" s="26"/>
      <c r="B351" s="26"/>
      <c r="C351" s="26"/>
      <c r="D351" s="26"/>
      <c r="E351" s="26"/>
      <c r="F351" s="26"/>
      <c r="G351" s="57"/>
      <c r="H351" s="491"/>
    </row>
    <row r="352" spans="1:8" ht="12.75" customHeight="1">
      <c r="A352" s="26"/>
      <c r="B352" s="26"/>
      <c r="C352" s="26"/>
      <c r="D352" s="26"/>
      <c r="E352" s="26"/>
      <c r="F352" s="26"/>
      <c r="G352" s="57"/>
      <c r="H352" s="491"/>
    </row>
    <row r="353" spans="1:8" ht="12.75" customHeight="1">
      <c r="A353" s="26"/>
      <c r="B353" s="26"/>
      <c r="C353" s="26"/>
      <c r="D353" s="26"/>
      <c r="E353" s="26"/>
      <c r="F353" s="26"/>
      <c r="G353" s="57"/>
      <c r="H353" s="491"/>
    </row>
    <row r="354" spans="1:8" ht="12.75" customHeight="1">
      <c r="A354" s="26"/>
      <c r="B354" s="26"/>
      <c r="C354" s="26"/>
      <c r="D354" s="26"/>
      <c r="E354" s="26"/>
      <c r="F354" s="26"/>
      <c r="G354" s="57"/>
      <c r="H354" s="491"/>
    </row>
    <row r="355" spans="1:8" ht="12.75" customHeight="1">
      <c r="A355" s="26"/>
      <c r="B355" s="26"/>
      <c r="C355" s="26"/>
      <c r="D355" s="26"/>
      <c r="E355" s="26"/>
      <c r="F355" s="26"/>
      <c r="G355" s="57"/>
      <c r="H355" s="491"/>
    </row>
    <row r="356" spans="1:8" ht="12.75" customHeight="1">
      <c r="A356" s="26"/>
      <c r="B356" s="26"/>
      <c r="C356" s="26"/>
      <c r="D356" s="26"/>
      <c r="E356" s="26"/>
      <c r="F356" s="26"/>
      <c r="G356" s="57"/>
      <c r="H356" s="491"/>
    </row>
    <row r="357" spans="1:8" ht="12.75" customHeight="1">
      <c r="A357" s="26"/>
      <c r="B357" s="26"/>
      <c r="C357" s="26"/>
      <c r="D357" s="26"/>
      <c r="E357" s="26"/>
      <c r="F357" s="26"/>
      <c r="G357" s="57"/>
      <c r="H357" s="491"/>
    </row>
    <row r="358" spans="1:8" ht="12.75" customHeight="1">
      <c r="A358" s="26"/>
      <c r="B358" s="26"/>
      <c r="C358" s="26"/>
      <c r="D358" s="26"/>
      <c r="E358" s="26"/>
      <c r="F358" s="26"/>
      <c r="G358" s="57"/>
      <c r="H358" s="491"/>
    </row>
    <row r="359" spans="1:8" ht="12.75" customHeight="1">
      <c r="A359" s="26"/>
      <c r="B359" s="26"/>
      <c r="C359" s="26"/>
      <c r="D359" s="26"/>
      <c r="E359" s="26"/>
      <c r="F359" s="26"/>
      <c r="G359" s="57"/>
      <c r="H359" s="491"/>
    </row>
    <row r="360" spans="1:8" ht="12.75" customHeight="1">
      <c r="A360" s="26"/>
      <c r="B360" s="26"/>
      <c r="C360" s="26"/>
      <c r="D360" s="26"/>
      <c r="E360" s="26"/>
      <c r="F360" s="26"/>
      <c r="G360" s="57"/>
      <c r="H360" s="491"/>
    </row>
    <row r="361" spans="1:8" ht="12.75" customHeight="1">
      <c r="A361" s="26"/>
      <c r="B361" s="26"/>
      <c r="C361" s="26"/>
      <c r="D361" s="26"/>
      <c r="E361" s="26"/>
      <c r="F361" s="26"/>
      <c r="G361" s="57"/>
      <c r="H361" s="491"/>
    </row>
    <row r="362" spans="1:8" ht="12.75" customHeight="1">
      <c r="A362" s="26"/>
      <c r="B362" s="26"/>
      <c r="C362" s="26"/>
      <c r="D362" s="26"/>
      <c r="E362" s="26"/>
      <c r="F362" s="26"/>
      <c r="G362" s="57"/>
      <c r="H362" s="491"/>
    </row>
    <row r="363" spans="1:8" ht="12.75" customHeight="1">
      <c r="A363" s="26"/>
      <c r="B363" s="26"/>
      <c r="C363" s="26"/>
      <c r="D363" s="26"/>
      <c r="E363" s="26"/>
      <c r="F363" s="26"/>
      <c r="G363" s="57"/>
      <c r="H363" s="491"/>
    </row>
    <row r="364" spans="1:8" ht="12.75" customHeight="1">
      <c r="A364" s="26"/>
      <c r="B364" s="26"/>
      <c r="C364" s="26"/>
      <c r="D364" s="26"/>
      <c r="E364" s="26"/>
      <c r="F364" s="26"/>
      <c r="G364" s="57"/>
      <c r="H364" s="491"/>
    </row>
    <row r="365" spans="1:8" ht="12.75" customHeight="1">
      <c r="A365" s="26"/>
      <c r="B365" s="26"/>
      <c r="C365" s="26"/>
      <c r="D365" s="26"/>
      <c r="E365" s="26"/>
      <c r="F365" s="26"/>
      <c r="G365" s="57"/>
      <c r="H365" s="491"/>
    </row>
    <row r="366" spans="1:8" ht="12.75" customHeight="1">
      <c r="A366" s="26"/>
      <c r="B366" s="26"/>
      <c r="C366" s="26"/>
      <c r="D366" s="26"/>
      <c r="E366" s="26"/>
      <c r="F366" s="26"/>
      <c r="G366" s="57"/>
      <c r="H366" s="491"/>
    </row>
    <row r="367" spans="1:8" ht="12.75" customHeight="1">
      <c r="A367" s="26"/>
      <c r="B367" s="26"/>
      <c r="C367" s="26"/>
      <c r="D367" s="26"/>
      <c r="E367" s="26"/>
      <c r="F367" s="26"/>
      <c r="G367" s="57"/>
      <c r="H367" s="491"/>
    </row>
    <row r="368" spans="1:8" ht="12.75" customHeight="1">
      <c r="A368" s="26"/>
      <c r="B368" s="26"/>
      <c r="C368" s="26"/>
      <c r="D368" s="26"/>
      <c r="E368" s="26"/>
      <c r="F368" s="26"/>
      <c r="G368" s="57"/>
      <c r="H368" s="491"/>
    </row>
    <row r="369" spans="1:8" ht="12.75" customHeight="1">
      <c r="A369" s="26"/>
      <c r="B369" s="26"/>
      <c r="C369" s="26"/>
      <c r="D369" s="26"/>
      <c r="E369" s="26"/>
      <c r="F369" s="26"/>
      <c r="G369" s="57"/>
      <c r="H369" s="491"/>
    </row>
    <row r="370" spans="1:8" ht="12.75" customHeight="1">
      <c r="A370" s="26"/>
      <c r="B370" s="26"/>
      <c r="C370" s="26"/>
      <c r="D370" s="26"/>
      <c r="E370" s="26"/>
      <c r="F370" s="26"/>
      <c r="G370" s="57"/>
      <c r="H370" s="491"/>
    </row>
    <row r="371" spans="1:8" ht="12.75" customHeight="1">
      <c r="A371" s="26"/>
      <c r="B371" s="26"/>
      <c r="C371" s="26"/>
      <c r="D371" s="26"/>
      <c r="E371" s="26"/>
      <c r="F371" s="26"/>
      <c r="G371" s="57"/>
      <c r="H371" s="491"/>
    </row>
    <row r="372" spans="1:8" ht="12.75" customHeight="1">
      <c r="A372" s="26"/>
      <c r="B372" s="26"/>
      <c r="C372" s="26"/>
      <c r="D372" s="26"/>
      <c r="E372" s="26"/>
      <c r="F372" s="26"/>
      <c r="G372" s="57"/>
      <c r="H372" s="491"/>
    </row>
    <row r="373" spans="1:8" ht="12.75" customHeight="1">
      <c r="A373" s="26"/>
      <c r="B373" s="26"/>
      <c r="C373" s="26"/>
      <c r="D373" s="26"/>
      <c r="E373" s="26"/>
      <c r="F373" s="26"/>
      <c r="G373" s="57"/>
      <c r="H373" s="491"/>
    </row>
    <row r="374" spans="1:8" ht="12.75" customHeight="1">
      <c r="A374" s="26"/>
      <c r="B374" s="26"/>
      <c r="C374" s="26"/>
      <c r="D374" s="26"/>
      <c r="E374" s="26"/>
      <c r="F374" s="26"/>
      <c r="G374" s="57"/>
      <c r="H374" s="491"/>
    </row>
    <row r="375" spans="1:8" ht="12.75" customHeight="1">
      <c r="A375" s="26"/>
      <c r="B375" s="26"/>
      <c r="C375" s="26"/>
      <c r="D375" s="26"/>
      <c r="E375" s="26"/>
      <c r="F375" s="26"/>
      <c r="G375" s="57"/>
      <c r="H375" s="491"/>
    </row>
    <row r="376" spans="1:8" ht="12.75" customHeight="1">
      <c r="A376" s="26"/>
      <c r="B376" s="26"/>
      <c r="C376" s="26"/>
      <c r="D376" s="26"/>
      <c r="E376" s="26"/>
      <c r="F376" s="26"/>
      <c r="G376" s="57"/>
      <c r="H376" s="491"/>
    </row>
    <row r="377" spans="1:8" ht="12.75" customHeight="1">
      <c r="A377" s="26"/>
      <c r="B377" s="26"/>
      <c r="C377" s="26"/>
      <c r="D377" s="26"/>
      <c r="E377" s="26"/>
      <c r="F377" s="26"/>
      <c r="G377" s="57"/>
      <c r="H377" s="491"/>
    </row>
    <row r="378" spans="1:8" ht="12.75" customHeight="1">
      <c r="A378" s="26"/>
      <c r="B378" s="26"/>
      <c r="C378" s="26"/>
      <c r="D378" s="26"/>
      <c r="E378" s="26"/>
      <c r="F378" s="26"/>
      <c r="G378" s="57"/>
      <c r="H378" s="491"/>
    </row>
    <row r="379" spans="1:8" ht="12.75" customHeight="1">
      <c r="A379" s="26"/>
      <c r="B379" s="26"/>
      <c r="C379" s="26"/>
      <c r="D379" s="26"/>
      <c r="E379" s="26"/>
      <c r="F379" s="26"/>
      <c r="G379" s="57"/>
      <c r="H379" s="491"/>
    </row>
    <row r="380" spans="1:8" ht="12.75" customHeight="1">
      <c r="A380" s="26"/>
      <c r="B380" s="26"/>
      <c r="C380" s="26"/>
      <c r="D380" s="26"/>
      <c r="E380" s="26"/>
      <c r="F380" s="26"/>
      <c r="G380" s="57"/>
      <c r="H380" s="491"/>
    </row>
    <row r="381" spans="1:8" ht="12.75" customHeight="1">
      <c r="A381" s="26"/>
      <c r="B381" s="26"/>
      <c r="C381" s="26"/>
      <c r="D381" s="26"/>
      <c r="E381" s="26"/>
      <c r="F381" s="26"/>
      <c r="G381" s="57"/>
      <c r="H381" s="491"/>
    </row>
    <row r="382" spans="1:8" ht="12.75" customHeight="1">
      <c r="A382" s="26"/>
      <c r="B382" s="26"/>
      <c r="C382" s="26"/>
      <c r="D382" s="26"/>
      <c r="E382" s="26"/>
      <c r="F382" s="26"/>
      <c r="G382" s="57"/>
      <c r="H382" s="491"/>
    </row>
    <row r="383" spans="1:8" ht="12.75" customHeight="1">
      <c r="A383" s="26"/>
      <c r="B383" s="26"/>
      <c r="C383" s="26"/>
      <c r="D383" s="26"/>
      <c r="E383" s="26"/>
      <c r="F383" s="26"/>
      <c r="G383" s="57"/>
      <c r="H383" s="491"/>
    </row>
    <row r="384" spans="1:8" ht="12.75" customHeight="1">
      <c r="A384" s="26"/>
      <c r="B384" s="26"/>
      <c r="C384" s="26"/>
      <c r="D384" s="26"/>
      <c r="E384" s="26"/>
      <c r="F384" s="26"/>
      <c r="G384" s="57"/>
      <c r="H384" s="491"/>
    </row>
    <row r="385" spans="1:8" ht="12.75" customHeight="1">
      <c r="A385" s="26"/>
      <c r="B385" s="26"/>
      <c r="C385" s="26"/>
      <c r="D385" s="26"/>
      <c r="E385" s="26"/>
      <c r="F385" s="26"/>
      <c r="G385" s="57"/>
      <c r="H385" s="491"/>
    </row>
    <row r="386" spans="1:8" ht="12.75" customHeight="1">
      <c r="A386" s="26"/>
      <c r="B386" s="26"/>
      <c r="C386" s="26"/>
      <c r="D386" s="26"/>
      <c r="E386" s="26"/>
      <c r="F386" s="26"/>
      <c r="G386" s="57"/>
      <c r="H386" s="491"/>
    </row>
    <row r="387" spans="1:8" ht="12.75" customHeight="1">
      <c r="A387" s="26"/>
      <c r="B387" s="26"/>
      <c r="C387" s="26"/>
      <c r="D387" s="26"/>
      <c r="E387" s="26"/>
      <c r="F387" s="26"/>
      <c r="G387" s="57"/>
      <c r="H387" s="491"/>
    </row>
    <row r="388" spans="1:8" ht="12.75" customHeight="1">
      <c r="A388" s="26"/>
      <c r="B388" s="26"/>
      <c r="C388" s="26"/>
      <c r="D388" s="26"/>
      <c r="E388" s="26"/>
      <c r="F388" s="26"/>
      <c r="G388" s="57"/>
      <c r="H388" s="491"/>
    </row>
    <row r="389" spans="1:8" ht="12.75" customHeight="1">
      <c r="A389" s="26"/>
      <c r="B389" s="26"/>
      <c r="C389" s="26"/>
      <c r="D389" s="26"/>
      <c r="E389" s="26"/>
      <c r="F389" s="26"/>
      <c r="G389" s="57"/>
      <c r="H389" s="491"/>
    </row>
    <row r="390" spans="1:8" ht="12.75" customHeight="1">
      <c r="A390" s="26"/>
      <c r="B390" s="26"/>
      <c r="C390" s="26"/>
      <c r="D390" s="26"/>
      <c r="E390" s="26"/>
      <c r="F390" s="26"/>
      <c r="G390" s="57"/>
      <c r="H390" s="491"/>
    </row>
    <row r="391" spans="1:8" ht="12.75" customHeight="1">
      <c r="A391" s="26"/>
      <c r="B391" s="26"/>
      <c r="C391" s="26"/>
      <c r="D391" s="26"/>
      <c r="E391" s="26"/>
      <c r="F391" s="26"/>
      <c r="G391" s="57"/>
      <c r="H391" s="491"/>
    </row>
    <row r="392" spans="1:8" ht="12.75" customHeight="1">
      <c r="A392" s="26"/>
      <c r="B392" s="26"/>
      <c r="C392" s="26"/>
      <c r="D392" s="26"/>
      <c r="E392" s="26"/>
      <c r="F392" s="26"/>
      <c r="G392" s="57"/>
      <c r="H392" s="491"/>
    </row>
    <row r="393" spans="1:8" ht="12.75" customHeight="1">
      <c r="A393" s="26"/>
      <c r="B393" s="26"/>
      <c r="C393" s="26"/>
      <c r="D393" s="26"/>
      <c r="E393" s="26"/>
      <c r="F393" s="26"/>
      <c r="G393" s="57"/>
      <c r="H393" s="491"/>
    </row>
    <row r="394" spans="1:8" ht="12.75" customHeight="1">
      <c r="A394" s="26"/>
      <c r="B394" s="26"/>
      <c r="C394" s="26"/>
      <c r="D394" s="26"/>
      <c r="E394" s="26"/>
      <c r="F394" s="26"/>
      <c r="G394" s="57"/>
      <c r="H394" s="491"/>
    </row>
    <row r="395" spans="1:8" ht="12.75" customHeight="1">
      <c r="A395" s="26"/>
      <c r="B395" s="26"/>
      <c r="C395" s="26"/>
      <c r="D395" s="26"/>
      <c r="E395" s="26"/>
      <c r="F395" s="26"/>
      <c r="G395" s="57"/>
      <c r="H395" s="491"/>
    </row>
    <row r="396" spans="1:8" ht="12.75" customHeight="1">
      <c r="A396" s="26"/>
      <c r="B396" s="26"/>
      <c r="C396" s="26"/>
      <c r="D396" s="26"/>
      <c r="E396" s="26"/>
      <c r="F396" s="26"/>
      <c r="G396" s="57"/>
      <c r="H396" s="491"/>
    </row>
    <row r="397" spans="1:8" ht="12.75" customHeight="1">
      <c r="A397" s="26"/>
      <c r="B397" s="26"/>
      <c r="C397" s="26"/>
      <c r="D397" s="26"/>
      <c r="E397" s="26"/>
      <c r="F397" s="26"/>
      <c r="G397" s="57"/>
      <c r="H397" s="491"/>
    </row>
    <row r="398" spans="1:8" ht="12.75" customHeight="1">
      <c r="A398" s="26"/>
      <c r="B398" s="26"/>
      <c r="C398" s="26"/>
      <c r="D398" s="26"/>
      <c r="E398" s="26"/>
      <c r="F398" s="26"/>
      <c r="G398" s="57"/>
      <c r="H398" s="491"/>
    </row>
    <row r="399" spans="1:8" ht="12.75" customHeight="1">
      <c r="A399" s="26"/>
      <c r="B399" s="26"/>
      <c r="C399" s="26"/>
      <c r="D399" s="26"/>
      <c r="E399" s="26"/>
      <c r="F399" s="26"/>
      <c r="G399" s="57"/>
      <c r="H399" s="491"/>
    </row>
    <row r="400" spans="1:8" ht="12.75" customHeight="1">
      <c r="A400" s="26"/>
      <c r="B400" s="26"/>
      <c r="C400" s="26"/>
      <c r="D400" s="26"/>
      <c r="E400" s="26"/>
      <c r="F400" s="26"/>
      <c r="G400" s="57"/>
      <c r="H400" s="491"/>
    </row>
    <row r="401" spans="1:8" ht="12.75" customHeight="1">
      <c r="A401" s="26"/>
      <c r="B401" s="26"/>
      <c r="C401" s="26"/>
      <c r="D401" s="26"/>
      <c r="E401" s="26"/>
      <c r="F401" s="26"/>
      <c r="G401" s="57"/>
      <c r="H401" s="491"/>
    </row>
    <row r="402" spans="1:8" ht="12.75" customHeight="1">
      <c r="A402" s="26"/>
      <c r="B402" s="26"/>
      <c r="C402" s="26"/>
      <c r="D402" s="26"/>
      <c r="E402" s="26"/>
      <c r="F402" s="26"/>
      <c r="G402" s="57"/>
      <c r="H402" s="491"/>
    </row>
    <row r="403" spans="1:8" ht="12.75" customHeight="1">
      <c r="A403" s="26"/>
      <c r="B403" s="26"/>
      <c r="C403" s="26"/>
      <c r="D403" s="26"/>
      <c r="E403" s="26"/>
      <c r="F403" s="26"/>
      <c r="G403" s="57"/>
      <c r="H403" s="491"/>
    </row>
    <row r="404" spans="1:8" ht="12.75" customHeight="1">
      <c r="A404" s="26"/>
      <c r="B404" s="26"/>
      <c r="C404" s="26"/>
      <c r="D404" s="26"/>
      <c r="E404" s="26"/>
      <c r="F404" s="26"/>
      <c r="G404" s="57"/>
      <c r="H404" s="491"/>
    </row>
    <row r="405" spans="1:8" ht="12.75" customHeight="1">
      <c r="A405" s="26"/>
      <c r="B405" s="26"/>
      <c r="C405" s="26"/>
      <c r="D405" s="26"/>
      <c r="E405" s="26"/>
      <c r="F405" s="26"/>
      <c r="G405" s="57"/>
      <c r="H405" s="491"/>
    </row>
    <row r="406" spans="1:8" ht="12.75" customHeight="1">
      <c r="A406" s="26"/>
      <c r="B406" s="26"/>
      <c r="C406" s="26"/>
      <c r="D406" s="26"/>
      <c r="E406" s="26"/>
      <c r="F406" s="26"/>
      <c r="G406" s="57"/>
      <c r="H406" s="491"/>
    </row>
    <row r="407" spans="1:8" ht="12.75" customHeight="1">
      <c r="A407" s="26"/>
      <c r="B407" s="26"/>
      <c r="C407" s="26"/>
      <c r="D407" s="26"/>
      <c r="E407" s="26"/>
      <c r="F407" s="26"/>
      <c r="G407" s="57"/>
      <c r="H407" s="491"/>
    </row>
    <row r="408" spans="1:8" ht="12.75" customHeight="1">
      <c r="A408" s="26"/>
      <c r="B408" s="26"/>
      <c r="C408" s="26"/>
      <c r="D408" s="26"/>
      <c r="E408" s="26"/>
      <c r="F408" s="26"/>
      <c r="G408" s="57"/>
      <c r="H408" s="491"/>
    </row>
    <row r="409" spans="1:8" ht="12.75" customHeight="1">
      <c r="A409" s="26"/>
      <c r="B409" s="26"/>
      <c r="C409" s="26"/>
      <c r="D409" s="26"/>
      <c r="E409" s="26"/>
      <c r="F409" s="26"/>
      <c r="G409" s="57"/>
      <c r="H409" s="491"/>
    </row>
    <row r="410" spans="1:8" ht="12.75" customHeight="1">
      <c r="A410" s="26"/>
      <c r="B410" s="26"/>
      <c r="C410" s="26"/>
      <c r="D410" s="26"/>
      <c r="E410" s="26"/>
      <c r="F410" s="26"/>
      <c r="G410" s="57"/>
      <c r="H410" s="491"/>
    </row>
    <row r="411" spans="1:8" ht="12.75" customHeight="1">
      <c r="A411" s="26"/>
      <c r="B411" s="26"/>
      <c r="C411" s="26"/>
      <c r="D411" s="26"/>
      <c r="E411" s="26"/>
      <c r="F411" s="26"/>
      <c r="G411" s="57"/>
      <c r="H411" s="491"/>
    </row>
    <row r="412" spans="1:8" ht="12.75" customHeight="1">
      <c r="A412" s="26"/>
      <c r="B412" s="26"/>
      <c r="C412" s="26"/>
      <c r="D412" s="26"/>
      <c r="E412" s="26"/>
      <c r="F412" s="26"/>
      <c r="G412" s="57"/>
      <c r="H412" s="491"/>
    </row>
    <row r="413" spans="1:8" ht="12.75" customHeight="1">
      <c r="A413" s="26"/>
      <c r="B413" s="26"/>
      <c r="C413" s="26"/>
      <c r="D413" s="26"/>
      <c r="E413" s="26"/>
      <c r="F413" s="26"/>
      <c r="G413" s="57"/>
      <c r="H413" s="491"/>
    </row>
    <row r="414" spans="1:8" ht="12.75" customHeight="1">
      <c r="A414" s="26"/>
      <c r="B414" s="26"/>
      <c r="C414" s="26"/>
      <c r="D414" s="26"/>
      <c r="E414" s="26"/>
      <c r="F414" s="26"/>
      <c r="G414" s="57"/>
      <c r="H414" s="491"/>
    </row>
    <row r="415" spans="1:8" ht="12.75" customHeight="1">
      <c r="A415" s="26"/>
      <c r="B415" s="26"/>
      <c r="C415" s="26"/>
      <c r="D415" s="26"/>
      <c r="E415" s="26"/>
      <c r="F415" s="26"/>
      <c r="G415" s="57"/>
      <c r="H415" s="491"/>
    </row>
    <row r="416" spans="1:8" ht="12.75" customHeight="1">
      <c r="A416" s="26"/>
      <c r="B416" s="26"/>
      <c r="C416" s="26"/>
      <c r="D416" s="26"/>
      <c r="E416" s="26"/>
      <c r="F416" s="26"/>
      <c r="G416" s="57"/>
      <c r="H416" s="491"/>
    </row>
    <row r="417" spans="1:8" ht="12.75" customHeight="1">
      <c r="A417" s="26"/>
      <c r="B417" s="26"/>
      <c r="C417" s="26"/>
      <c r="D417" s="26"/>
      <c r="E417" s="26"/>
      <c r="F417" s="26"/>
      <c r="G417" s="57"/>
      <c r="H417" s="491"/>
    </row>
    <row r="418" spans="1:8" ht="12.75" customHeight="1">
      <c r="A418" s="26"/>
      <c r="B418" s="26"/>
      <c r="C418" s="26"/>
      <c r="D418" s="26"/>
      <c r="E418" s="26"/>
      <c r="F418" s="26"/>
      <c r="G418" s="57"/>
      <c r="H418" s="491"/>
    </row>
    <row r="419" spans="1:8" ht="12.75" customHeight="1">
      <c r="A419" s="26"/>
      <c r="B419" s="26"/>
      <c r="C419" s="26"/>
      <c r="D419" s="26"/>
      <c r="E419" s="26"/>
      <c r="F419" s="26"/>
      <c r="G419" s="57"/>
      <c r="H419" s="491"/>
    </row>
    <row r="420" spans="1:8" ht="12.75" customHeight="1">
      <c r="A420" s="26"/>
      <c r="B420" s="26"/>
      <c r="C420" s="26"/>
      <c r="D420" s="26"/>
      <c r="E420" s="26"/>
      <c r="F420" s="26"/>
      <c r="G420" s="57"/>
      <c r="H420" s="491"/>
    </row>
    <row r="421" spans="1:8" ht="12.75" customHeight="1">
      <c r="A421" s="26"/>
      <c r="B421" s="26"/>
      <c r="C421" s="26"/>
      <c r="D421" s="26"/>
      <c r="E421" s="26"/>
      <c r="F421" s="26"/>
      <c r="G421" s="57"/>
      <c r="H421" s="491"/>
    </row>
    <row r="422" spans="1:8" ht="12.75" customHeight="1">
      <c r="A422" s="26"/>
      <c r="B422" s="26"/>
      <c r="C422" s="26"/>
      <c r="D422" s="26"/>
      <c r="E422" s="26"/>
      <c r="F422" s="26"/>
      <c r="G422" s="57"/>
      <c r="H422" s="491"/>
    </row>
    <row r="423" spans="1:8" ht="12.75" customHeight="1">
      <c r="A423" s="26"/>
      <c r="B423" s="26"/>
      <c r="C423" s="26"/>
      <c r="D423" s="26"/>
      <c r="E423" s="26"/>
      <c r="F423" s="26"/>
      <c r="G423" s="57"/>
      <c r="H423" s="491"/>
    </row>
    <row r="424" spans="1:8" ht="12.75" customHeight="1">
      <c r="A424" s="26"/>
      <c r="B424" s="26"/>
      <c r="C424" s="26"/>
      <c r="D424" s="26"/>
      <c r="E424" s="26"/>
      <c r="F424" s="26"/>
      <c r="G424" s="57"/>
      <c r="H424" s="491"/>
    </row>
    <row r="425" spans="1:8" ht="12.75" customHeight="1">
      <c r="A425" s="26"/>
      <c r="B425" s="26"/>
      <c r="C425" s="26"/>
      <c r="D425" s="26"/>
      <c r="E425" s="26"/>
      <c r="F425" s="26"/>
      <c r="G425" s="57"/>
      <c r="H425" s="491"/>
    </row>
    <row r="426" spans="1:8" ht="12.75" customHeight="1">
      <c r="A426" s="26"/>
      <c r="B426" s="26"/>
      <c r="C426" s="26"/>
      <c r="D426" s="26"/>
      <c r="E426" s="26"/>
      <c r="F426" s="26"/>
      <c r="G426" s="57"/>
      <c r="H426" s="491"/>
    </row>
    <row r="427" spans="1:8" ht="12.75" customHeight="1">
      <c r="A427" s="26"/>
      <c r="B427" s="26"/>
      <c r="C427" s="26"/>
      <c r="D427" s="26"/>
      <c r="E427" s="26"/>
      <c r="F427" s="26"/>
      <c r="G427" s="57"/>
      <c r="H427" s="491"/>
    </row>
    <row r="428" spans="1:8" ht="12.75" customHeight="1">
      <c r="A428" s="26"/>
      <c r="B428" s="26"/>
      <c r="C428" s="26"/>
      <c r="D428" s="26"/>
      <c r="E428" s="26"/>
      <c r="F428" s="26"/>
      <c r="G428" s="57"/>
      <c r="H428" s="491"/>
    </row>
    <row r="429" spans="1:8" ht="12.75" customHeight="1">
      <c r="A429" s="26"/>
      <c r="B429" s="26"/>
      <c r="C429" s="26"/>
      <c r="D429" s="26"/>
      <c r="E429" s="26"/>
      <c r="F429" s="26"/>
      <c r="G429" s="57"/>
      <c r="H429" s="491"/>
    </row>
    <row r="430" spans="1:8" ht="12.75" customHeight="1">
      <c r="A430" s="26"/>
      <c r="B430" s="26"/>
      <c r="C430" s="26"/>
      <c r="D430" s="26"/>
      <c r="E430" s="26"/>
      <c r="F430" s="26"/>
      <c r="G430" s="57"/>
      <c r="H430" s="491"/>
    </row>
    <row r="431" spans="1:8" ht="12.75" customHeight="1">
      <c r="A431" s="26"/>
      <c r="B431" s="26"/>
      <c r="C431" s="26"/>
      <c r="D431" s="26"/>
      <c r="E431" s="26"/>
      <c r="F431" s="26"/>
      <c r="G431" s="57"/>
      <c r="H431" s="491"/>
    </row>
    <row r="432" spans="1:8" ht="12.75" customHeight="1">
      <c r="A432" s="26"/>
      <c r="B432" s="26"/>
      <c r="C432" s="26"/>
      <c r="D432" s="26"/>
      <c r="E432" s="26"/>
      <c r="F432" s="26"/>
      <c r="G432" s="57"/>
      <c r="H432" s="491"/>
    </row>
    <row r="433" spans="1:8" ht="12.75" customHeight="1">
      <c r="A433" s="26"/>
      <c r="B433" s="26"/>
      <c r="C433" s="26"/>
      <c r="D433" s="26"/>
      <c r="E433" s="26"/>
      <c r="F433" s="26"/>
      <c r="G433" s="57"/>
      <c r="H433" s="491"/>
    </row>
    <row r="434" spans="1:8" ht="12.75" customHeight="1">
      <c r="A434" s="26"/>
      <c r="B434" s="26"/>
      <c r="C434" s="26"/>
      <c r="D434" s="26"/>
      <c r="E434" s="26"/>
      <c r="F434" s="26"/>
      <c r="G434" s="57"/>
      <c r="H434" s="491"/>
    </row>
    <row r="435" spans="1:8" ht="12.75" customHeight="1">
      <c r="A435" s="26"/>
      <c r="B435" s="26"/>
      <c r="C435" s="26"/>
      <c r="D435" s="26"/>
      <c r="E435" s="26"/>
      <c r="F435" s="26"/>
      <c r="G435" s="57"/>
      <c r="H435" s="491"/>
    </row>
    <row r="436" spans="1:8" ht="12.75" customHeight="1">
      <c r="A436" s="26"/>
      <c r="B436" s="26"/>
      <c r="C436" s="26"/>
      <c r="D436" s="26"/>
      <c r="E436" s="26"/>
      <c r="F436" s="26"/>
      <c r="G436" s="57"/>
      <c r="H436" s="491"/>
    </row>
    <row r="437" spans="1:8" ht="12.75" customHeight="1">
      <c r="A437" s="26"/>
      <c r="B437" s="26"/>
      <c r="C437" s="26"/>
      <c r="D437" s="26"/>
      <c r="E437" s="26"/>
      <c r="F437" s="26"/>
      <c r="G437" s="57"/>
      <c r="H437" s="491"/>
    </row>
    <row r="438" spans="1:8" ht="12.75" customHeight="1">
      <c r="A438" s="26"/>
      <c r="B438" s="26"/>
      <c r="C438" s="26"/>
      <c r="D438" s="26"/>
      <c r="E438" s="26"/>
      <c r="F438" s="26"/>
      <c r="G438" s="57"/>
      <c r="H438" s="491"/>
    </row>
    <row r="439" spans="1:8" ht="12.75" customHeight="1">
      <c r="A439" s="26"/>
      <c r="B439" s="26"/>
      <c r="C439" s="26"/>
      <c r="D439" s="26"/>
      <c r="E439" s="26"/>
      <c r="F439" s="26"/>
      <c r="G439" s="57"/>
      <c r="H439" s="491"/>
    </row>
    <row r="440" spans="1:8" ht="12.75" customHeight="1">
      <c r="A440" s="26"/>
      <c r="B440" s="26"/>
      <c r="C440" s="26"/>
      <c r="D440" s="26"/>
      <c r="E440" s="26"/>
      <c r="F440" s="26"/>
      <c r="G440" s="57"/>
      <c r="H440" s="491"/>
    </row>
    <row r="441" spans="1:8" ht="12.75" customHeight="1">
      <c r="A441" s="26"/>
      <c r="B441" s="26"/>
      <c r="C441" s="26"/>
      <c r="D441" s="26"/>
      <c r="E441" s="26"/>
      <c r="F441" s="26"/>
      <c r="G441" s="57"/>
      <c r="H441" s="491"/>
    </row>
    <row r="442" spans="1:8" ht="12.75" customHeight="1">
      <c r="A442" s="26"/>
      <c r="B442" s="26"/>
      <c r="C442" s="26"/>
      <c r="D442" s="26"/>
      <c r="E442" s="26"/>
      <c r="F442" s="26"/>
      <c r="G442" s="57"/>
      <c r="H442" s="491"/>
    </row>
    <row r="443" spans="1:8" ht="12.75" customHeight="1">
      <c r="A443" s="26"/>
      <c r="B443" s="26"/>
      <c r="C443" s="26"/>
      <c r="D443" s="26"/>
      <c r="E443" s="26"/>
      <c r="F443" s="26"/>
      <c r="G443" s="57"/>
      <c r="H443" s="491"/>
    </row>
    <row r="444" spans="1:8" ht="12.75" customHeight="1">
      <c r="A444" s="26"/>
      <c r="B444" s="26"/>
      <c r="C444" s="26"/>
      <c r="D444" s="26"/>
      <c r="E444" s="26"/>
      <c r="F444" s="26"/>
      <c r="G444" s="57"/>
      <c r="H444" s="491"/>
    </row>
    <row r="445" spans="1:8" ht="12.75" customHeight="1">
      <c r="A445" s="26"/>
      <c r="B445" s="26"/>
      <c r="C445" s="26"/>
      <c r="D445" s="26"/>
      <c r="E445" s="26"/>
      <c r="F445" s="26"/>
      <c r="G445" s="57"/>
      <c r="H445" s="491"/>
    </row>
    <row r="446" spans="1:8" ht="12.75" customHeight="1">
      <c r="A446" s="26"/>
      <c r="B446" s="26"/>
      <c r="C446" s="26"/>
      <c r="D446" s="26"/>
      <c r="E446" s="26"/>
      <c r="F446" s="26"/>
      <c r="G446" s="57"/>
      <c r="H446" s="491"/>
    </row>
    <row r="447" spans="1:8" ht="12.75" customHeight="1">
      <c r="A447" s="26"/>
      <c r="B447" s="26"/>
      <c r="C447" s="26"/>
      <c r="D447" s="26"/>
      <c r="E447" s="26"/>
      <c r="F447" s="26"/>
      <c r="G447" s="57"/>
      <c r="H447" s="491"/>
    </row>
    <row r="448" spans="1:8" ht="12.75" customHeight="1">
      <c r="A448" s="26"/>
      <c r="B448" s="26"/>
      <c r="C448" s="26"/>
      <c r="D448" s="26"/>
      <c r="E448" s="26"/>
      <c r="F448" s="26"/>
      <c r="G448" s="57"/>
      <c r="H448" s="491"/>
    </row>
    <row r="449" spans="1:8" ht="12.75" customHeight="1">
      <c r="A449" s="26"/>
      <c r="B449" s="26"/>
      <c r="C449" s="26"/>
      <c r="D449" s="26"/>
      <c r="E449" s="26"/>
      <c r="F449" s="26"/>
      <c r="G449" s="57"/>
      <c r="H449" s="491"/>
    </row>
    <row r="450" spans="1:8" ht="12.75" customHeight="1">
      <c r="A450" s="26"/>
      <c r="B450" s="26"/>
      <c r="C450" s="26"/>
      <c r="D450" s="26"/>
      <c r="E450" s="26"/>
      <c r="F450" s="26"/>
      <c r="G450" s="57"/>
      <c r="H450" s="491"/>
    </row>
    <row r="451" spans="1:8" ht="12.75" customHeight="1">
      <c r="A451" s="26"/>
      <c r="B451" s="26"/>
      <c r="C451" s="26"/>
      <c r="D451" s="26"/>
      <c r="E451" s="26"/>
      <c r="F451" s="26"/>
      <c r="G451" s="57"/>
      <c r="H451" s="491"/>
    </row>
    <row r="452" spans="1:8" ht="12.75" customHeight="1">
      <c r="A452" s="26"/>
      <c r="B452" s="26"/>
      <c r="C452" s="26"/>
      <c r="D452" s="26"/>
      <c r="E452" s="26"/>
      <c r="F452" s="26"/>
      <c r="G452" s="57"/>
      <c r="H452" s="491"/>
    </row>
    <row r="453" spans="1:8" ht="12.75" customHeight="1">
      <c r="A453" s="26"/>
      <c r="B453" s="26"/>
      <c r="C453" s="26"/>
      <c r="D453" s="26"/>
      <c r="E453" s="26"/>
      <c r="F453" s="26"/>
      <c r="G453" s="57"/>
      <c r="H453" s="491"/>
    </row>
    <row r="454" spans="1:8" ht="12.75" customHeight="1">
      <c r="A454" s="26"/>
      <c r="B454" s="26"/>
      <c r="C454" s="26"/>
      <c r="D454" s="26"/>
      <c r="E454" s="26"/>
      <c r="F454" s="26"/>
      <c r="G454" s="57"/>
      <c r="H454" s="491"/>
    </row>
    <row r="455" spans="1:8" ht="12.75" customHeight="1">
      <c r="A455" s="26"/>
      <c r="B455" s="26"/>
      <c r="C455" s="26"/>
      <c r="D455" s="26"/>
      <c r="E455" s="26"/>
      <c r="F455" s="26"/>
      <c r="G455" s="57"/>
      <c r="H455" s="491"/>
    </row>
    <row r="456" spans="1:8" ht="12.75" customHeight="1">
      <c r="A456" s="26"/>
      <c r="B456" s="26"/>
      <c r="C456" s="26"/>
      <c r="D456" s="26"/>
      <c r="E456" s="26"/>
      <c r="F456" s="26"/>
      <c r="G456" s="57"/>
      <c r="H456" s="491"/>
    </row>
    <row r="457" spans="1:8" ht="12.75" customHeight="1">
      <c r="A457" s="26"/>
      <c r="B457" s="26"/>
      <c r="C457" s="26"/>
      <c r="D457" s="26"/>
      <c r="E457" s="26"/>
      <c r="F457" s="26"/>
      <c r="G457" s="57"/>
      <c r="H457" s="491"/>
    </row>
    <row r="458" spans="1:8" ht="12.75" customHeight="1">
      <c r="A458" s="26"/>
      <c r="B458" s="26"/>
      <c r="C458" s="26"/>
      <c r="D458" s="26"/>
      <c r="E458" s="26"/>
      <c r="F458" s="26"/>
      <c r="G458" s="57"/>
      <c r="H458" s="491"/>
    </row>
    <row r="459" spans="1:8" ht="12.75" customHeight="1">
      <c r="A459" s="26"/>
      <c r="B459" s="26"/>
      <c r="C459" s="26"/>
      <c r="D459" s="26"/>
      <c r="E459" s="26"/>
      <c r="F459" s="26"/>
      <c r="G459" s="57"/>
      <c r="H459" s="491"/>
    </row>
    <row r="460" spans="1:8" ht="12.75" customHeight="1">
      <c r="A460" s="26"/>
      <c r="B460" s="26"/>
      <c r="C460" s="26"/>
      <c r="D460" s="26"/>
      <c r="E460" s="26"/>
      <c r="F460" s="26"/>
      <c r="G460" s="57"/>
      <c r="H460" s="491"/>
    </row>
    <row r="461" spans="1:8" ht="12.75" customHeight="1">
      <c r="A461" s="26"/>
      <c r="B461" s="26"/>
      <c r="C461" s="26"/>
      <c r="D461" s="26"/>
      <c r="E461" s="26"/>
      <c r="F461" s="26"/>
      <c r="G461" s="57"/>
      <c r="H461" s="491"/>
    </row>
    <row r="462" spans="1:8" ht="12.75" customHeight="1">
      <c r="A462" s="26"/>
      <c r="B462" s="26"/>
      <c r="C462" s="26"/>
      <c r="D462" s="26"/>
      <c r="E462" s="26"/>
      <c r="F462" s="26"/>
      <c r="G462" s="57"/>
      <c r="H462" s="491"/>
    </row>
    <row r="463" spans="1:8" ht="12.75" customHeight="1">
      <c r="A463" s="26"/>
      <c r="B463" s="26"/>
      <c r="C463" s="26"/>
      <c r="D463" s="26"/>
      <c r="E463" s="26"/>
      <c r="F463" s="26"/>
      <c r="G463" s="57"/>
      <c r="H463" s="491"/>
    </row>
    <row r="464" spans="1:8" ht="12.75" customHeight="1">
      <c r="A464" s="26"/>
      <c r="B464" s="26"/>
      <c r="C464" s="26"/>
      <c r="D464" s="26"/>
      <c r="E464" s="26"/>
      <c r="F464" s="26"/>
      <c r="G464" s="57"/>
      <c r="H464" s="491"/>
    </row>
    <row r="465" spans="1:8" ht="12.75" customHeight="1">
      <c r="A465" s="26"/>
      <c r="B465" s="26"/>
      <c r="C465" s="26"/>
      <c r="D465" s="26"/>
      <c r="E465" s="26"/>
      <c r="F465" s="26"/>
      <c r="G465" s="57"/>
      <c r="H465" s="491"/>
    </row>
    <row r="466" spans="1:8" ht="12.75" customHeight="1">
      <c r="A466" s="26"/>
      <c r="B466" s="26"/>
      <c r="C466" s="26"/>
      <c r="D466" s="26"/>
      <c r="E466" s="26"/>
      <c r="F466" s="26"/>
      <c r="G466" s="57"/>
      <c r="H466" s="491"/>
    </row>
    <row r="467" spans="1:8" ht="12.75" customHeight="1">
      <c r="A467" s="26"/>
      <c r="B467" s="26"/>
      <c r="C467" s="26"/>
      <c r="D467" s="26"/>
      <c r="E467" s="26"/>
      <c r="F467" s="26"/>
      <c r="G467" s="57"/>
      <c r="H467" s="491"/>
    </row>
    <row r="468" spans="1:8" ht="12.75" customHeight="1">
      <c r="A468" s="26"/>
      <c r="B468" s="26"/>
      <c r="C468" s="26"/>
      <c r="D468" s="26"/>
      <c r="E468" s="26"/>
      <c r="F468" s="26"/>
      <c r="G468" s="57"/>
      <c r="H468" s="491"/>
    </row>
    <row r="469" spans="1:8" ht="12.75" customHeight="1">
      <c r="A469" s="26"/>
      <c r="B469" s="26"/>
      <c r="C469" s="26"/>
      <c r="D469" s="26"/>
      <c r="E469" s="26"/>
      <c r="F469" s="26"/>
      <c r="G469" s="57"/>
      <c r="H469" s="491"/>
    </row>
    <row r="470" spans="1:8" ht="12.75" customHeight="1">
      <c r="A470" s="26"/>
      <c r="B470" s="26"/>
      <c r="C470" s="26"/>
      <c r="D470" s="26"/>
      <c r="E470" s="26"/>
      <c r="F470" s="26"/>
      <c r="G470" s="57"/>
      <c r="H470" s="491"/>
    </row>
    <row r="471" spans="1:8" ht="12.75" customHeight="1">
      <c r="A471" s="26"/>
      <c r="B471" s="26"/>
      <c r="C471" s="26"/>
      <c r="D471" s="26"/>
      <c r="E471" s="26"/>
      <c r="F471" s="26"/>
      <c r="G471" s="57"/>
      <c r="H471" s="491"/>
    </row>
    <row r="472" spans="1:8" ht="12.75" customHeight="1">
      <c r="A472" s="26"/>
      <c r="B472" s="26"/>
      <c r="C472" s="26"/>
      <c r="D472" s="26"/>
      <c r="E472" s="26"/>
      <c r="F472" s="26"/>
      <c r="G472" s="57"/>
      <c r="H472" s="491"/>
    </row>
    <row r="473" spans="1:8" ht="12.75" customHeight="1">
      <c r="A473" s="26"/>
      <c r="B473" s="26"/>
      <c r="C473" s="26"/>
      <c r="D473" s="26"/>
      <c r="E473" s="26"/>
      <c r="F473" s="26"/>
      <c r="G473" s="57"/>
      <c r="H473" s="491"/>
    </row>
    <row r="474" spans="1:8" ht="12.75" customHeight="1">
      <c r="A474" s="26"/>
      <c r="B474" s="26"/>
      <c r="C474" s="26"/>
      <c r="D474" s="26"/>
      <c r="E474" s="26"/>
      <c r="F474" s="26"/>
      <c r="G474" s="57"/>
      <c r="H474" s="491"/>
    </row>
    <row r="475" spans="1:8" ht="12.75" customHeight="1">
      <c r="A475" s="26"/>
      <c r="B475" s="26"/>
      <c r="C475" s="26"/>
      <c r="D475" s="26"/>
      <c r="E475" s="26"/>
      <c r="F475" s="26"/>
      <c r="G475" s="57"/>
      <c r="H475" s="491"/>
    </row>
    <row r="476" spans="1:8" ht="12.75" customHeight="1">
      <c r="A476" s="26"/>
      <c r="B476" s="26"/>
      <c r="C476" s="26"/>
      <c r="D476" s="26"/>
      <c r="E476" s="26"/>
      <c r="F476" s="26"/>
      <c r="G476" s="57"/>
      <c r="H476" s="491"/>
    </row>
    <row r="477" spans="1:8" ht="12.75" customHeight="1">
      <c r="A477" s="26"/>
      <c r="B477" s="26"/>
      <c r="C477" s="26"/>
      <c r="D477" s="26"/>
      <c r="E477" s="26"/>
      <c r="F477" s="26"/>
      <c r="G477" s="57"/>
      <c r="H477" s="491"/>
    </row>
    <row r="478" spans="1:8" ht="12.75" customHeight="1">
      <c r="A478" s="26"/>
      <c r="B478" s="26"/>
      <c r="C478" s="26"/>
      <c r="D478" s="26"/>
      <c r="E478" s="26"/>
      <c r="F478" s="26"/>
      <c r="G478" s="57"/>
      <c r="H478" s="491"/>
    </row>
    <row r="479" spans="1:8" ht="12.75" customHeight="1">
      <c r="A479" s="26"/>
      <c r="B479" s="26"/>
      <c r="C479" s="26"/>
      <c r="D479" s="26"/>
      <c r="E479" s="26"/>
      <c r="F479" s="26"/>
      <c r="G479" s="57"/>
      <c r="H479" s="491"/>
    </row>
    <row r="480" spans="1:8" ht="12.75" customHeight="1">
      <c r="A480" s="26"/>
      <c r="B480" s="26"/>
      <c r="C480" s="26"/>
      <c r="D480" s="26"/>
      <c r="E480" s="26"/>
      <c r="F480" s="26"/>
      <c r="G480" s="57"/>
      <c r="H480" s="491"/>
    </row>
    <row r="481" spans="1:8" ht="12.75" customHeight="1">
      <c r="A481" s="26"/>
      <c r="B481" s="26"/>
      <c r="C481" s="26"/>
      <c r="D481" s="26"/>
      <c r="E481" s="26"/>
      <c r="F481" s="26"/>
      <c r="G481" s="57"/>
      <c r="H481" s="491"/>
    </row>
    <row r="482" spans="1:8" ht="12.75" customHeight="1">
      <c r="A482" s="26"/>
      <c r="B482" s="26"/>
      <c r="C482" s="26"/>
      <c r="D482" s="26"/>
      <c r="E482" s="26"/>
      <c r="F482" s="26"/>
      <c r="G482" s="57"/>
      <c r="H482" s="491"/>
    </row>
    <row r="483" spans="1:8" ht="12.75" customHeight="1">
      <c r="A483" s="26"/>
      <c r="B483" s="26"/>
      <c r="C483" s="26"/>
      <c r="D483" s="26"/>
      <c r="E483" s="26"/>
      <c r="F483" s="26"/>
      <c r="G483" s="57"/>
      <c r="H483" s="491"/>
    </row>
    <row r="484" spans="1:8" ht="12.75" customHeight="1">
      <c r="A484" s="26"/>
      <c r="B484" s="26"/>
      <c r="C484" s="26"/>
      <c r="D484" s="26"/>
      <c r="E484" s="26"/>
      <c r="F484" s="26"/>
      <c r="G484" s="57"/>
      <c r="H484" s="491"/>
    </row>
    <row r="485" spans="1:8" ht="12.75" customHeight="1">
      <c r="A485" s="26"/>
      <c r="B485" s="26"/>
      <c r="C485" s="26"/>
      <c r="D485" s="26"/>
      <c r="E485" s="26"/>
      <c r="F485" s="26"/>
      <c r="G485" s="57"/>
      <c r="H485" s="491"/>
    </row>
    <row r="486" spans="1:8" ht="12.75" customHeight="1">
      <c r="A486" s="26"/>
      <c r="B486" s="26"/>
      <c r="C486" s="26"/>
      <c r="D486" s="26"/>
      <c r="E486" s="26"/>
      <c r="F486" s="26"/>
      <c r="G486" s="57"/>
      <c r="H486" s="491"/>
    </row>
    <row r="487" spans="1:8" ht="12.75" customHeight="1">
      <c r="A487" s="26"/>
      <c r="B487" s="26"/>
      <c r="C487" s="26"/>
      <c r="D487" s="26"/>
      <c r="E487" s="26"/>
      <c r="F487" s="26"/>
      <c r="G487" s="57"/>
      <c r="H487" s="491"/>
    </row>
    <row r="488" spans="1:8" ht="12.75" customHeight="1">
      <c r="A488" s="26"/>
      <c r="B488" s="26"/>
      <c r="C488" s="26"/>
      <c r="D488" s="26"/>
      <c r="E488" s="26"/>
      <c r="F488" s="26"/>
      <c r="G488" s="57"/>
      <c r="H488" s="491"/>
    </row>
    <row r="489" spans="1:8" ht="12.75" customHeight="1">
      <c r="A489" s="26"/>
      <c r="B489" s="26"/>
      <c r="C489" s="26"/>
      <c r="D489" s="26"/>
      <c r="E489" s="26"/>
      <c r="F489" s="26"/>
      <c r="G489" s="57"/>
      <c r="H489" s="491"/>
    </row>
    <row r="490" spans="1:8" ht="12.75" customHeight="1">
      <c r="A490" s="26"/>
      <c r="B490" s="26"/>
      <c r="C490" s="26"/>
      <c r="D490" s="26"/>
      <c r="E490" s="26"/>
      <c r="F490" s="26"/>
      <c r="G490" s="57"/>
      <c r="H490" s="491"/>
    </row>
    <row r="491" spans="1:8" ht="12.75" customHeight="1">
      <c r="A491" s="26"/>
      <c r="B491" s="26"/>
      <c r="C491" s="26"/>
      <c r="D491" s="26"/>
      <c r="E491" s="26"/>
      <c r="F491" s="26"/>
      <c r="G491" s="57"/>
      <c r="H491" s="491"/>
    </row>
    <row r="492" spans="1:8" ht="12.75" customHeight="1">
      <c r="A492" s="26"/>
      <c r="B492" s="26"/>
      <c r="C492" s="26"/>
      <c r="D492" s="26"/>
      <c r="E492" s="26"/>
      <c r="F492" s="26"/>
      <c r="G492" s="57"/>
      <c r="H492" s="491"/>
    </row>
    <row r="493" spans="1:8" ht="12.75" customHeight="1">
      <c r="A493" s="26"/>
      <c r="B493" s="26"/>
      <c r="C493" s="26"/>
      <c r="D493" s="26"/>
      <c r="E493" s="26"/>
      <c r="F493" s="26"/>
      <c r="G493" s="57"/>
      <c r="H493" s="491"/>
    </row>
    <row r="494" spans="1:8" ht="12.75" customHeight="1">
      <c r="A494" s="26"/>
      <c r="B494" s="26"/>
      <c r="C494" s="26"/>
      <c r="D494" s="26"/>
      <c r="E494" s="26"/>
      <c r="F494" s="26"/>
      <c r="G494" s="57"/>
      <c r="H494" s="491"/>
    </row>
    <row r="495" spans="1:8" ht="12.75" customHeight="1">
      <c r="A495" s="26"/>
      <c r="B495" s="26"/>
      <c r="C495" s="26"/>
      <c r="D495" s="26"/>
      <c r="E495" s="26"/>
      <c r="F495" s="26"/>
      <c r="G495" s="57"/>
      <c r="H495" s="491"/>
    </row>
    <row r="496" spans="1:8" ht="12.75" customHeight="1">
      <c r="A496" s="26"/>
      <c r="B496" s="26"/>
      <c r="C496" s="26"/>
      <c r="D496" s="26"/>
      <c r="E496" s="26"/>
      <c r="F496" s="26"/>
      <c r="G496" s="57"/>
      <c r="H496" s="491"/>
    </row>
    <row r="497" spans="1:8" ht="12.75" customHeight="1">
      <c r="A497" s="26"/>
      <c r="B497" s="26"/>
      <c r="C497" s="26"/>
      <c r="D497" s="26"/>
      <c r="E497" s="26"/>
      <c r="F497" s="26"/>
      <c r="G497" s="57"/>
      <c r="H497" s="491"/>
    </row>
    <row r="498" spans="1:8" ht="12.75" customHeight="1">
      <c r="A498" s="26"/>
      <c r="B498" s="26"/>
      <c r="C498" s="26"/>
      <c r="D498" s="26"/>
      <c r="E498" s="26"/>
      <c r="F498" s="26"/>
      <c r="G498" s="57"/>
      <c r="H498" s="491"/>
    </row>
    <row r="499" spans="1:8" ht="12.75" customHeight="1">
      <c r="A499" s="26"/>
      <c r="B499" s="26"/>
      <c r="C499" s="26"/>
      <c r="D499" s="26"/>
      <c r="E499" s="26"/>
      <c r="F499" s="26"/>
      <c r="G499" s="57"/>
      <c r="H499" s="491"/>
    </row>
    <row r="500" spans="1:8" ht="12.75" customHeight="1">
      <c r="A500" s="26"/>
      <c r="B500" s="26"/>
      <c r="C500" s="26"/>
      <c r="D500" s="26"/>
      <c r="E500" s="26"/>
      <c r="F500" s="26"/>
      <c r="G500" s="57"/>
      <c r="H500" s="491"/>
    </row>
    <row r="501" spans="1:8" ht="12.75" customHeight="1">
      <c r="A501" s="26"/>
      <c r="B501" s="26"/>
      <c r="C501" s="26"/>
      <c r="D501" s="26"/>
      <c r="E501" s="26"/>
      <c r="F501" s="26"/>
      <c r="G501" s="57"/>
      <c r="H501" s="491"/>
    </row>
    <row r="502" spans="1:8" ht="12.75" customHeight="1">
      <c r="A502" s="26"/>
      <c r="B502" s="26"/>
      <c r="C502" s="26"/>
      <c r="D502" s="26"/>
      <c r="E502" s="26"/>
      <c r="F502" s="26"/>
      <c r="G502" s="57"/>
      <c r="H502" s="491"/>
    </row>
    <row r="503" spans="1:8" ht="12.75" customHeight="1">
      <c r="A503" s="26"/>
      <c r="B503" s="26"/>
      <c r="C503" s="26"/>
      <c r="D503" s="26"/>
      <c r="E503" s="26"/>
      <c r="F503" s="26"/>
      <c r="G503" s="57"/>
      <c r="H503" s="491"/>
    </row>
    <row r="504" spans="1:8" ht="12.75" customHeight="1">
      <c r="A504" s="26"/>
      <c r="B504" s="26"/>
      <c r="C504" s="26"/>
      <c r="D504" s="26"/>
      <c r="E504" s="26"/>
      <c r="F504" s="26"/>
      <c r="G504" s="57"/>
      <c r="H504" s="491"/>
    </row>
    <row r="505" spans="1:8" ht="12.75" customHeight="1">
      <c r="A505" s="26"/>
      <c r="B505" s="26"/>
      <c r="C505" s="26"/>
      <c r="D505" s="26"/>
      <c r="E505" s="26"/>
      <c r="F505" s="26"/>
      <c r="G505" s="57"/>
      <c r="H505" s="491"/>
    </row>
    <row r="506" spans="1:8" ht="12.75" customHeight="1">
      <c r="A506" s="26"/>
      <c r="B506" s="26"/>
      <c r="C506" s="26"/>
      <c r="D506" s="26"/>
      <c r="E506" s="26"/>
      <c r="F506" s="26"/>
      <c r="G506" s="57"/>
      <c r="H506" s="491"/>
    </row>
    <row r="507" spans="1:8" ht="12.75" customHeight="1">
      <c r="A507" s="26"/>
      <c r="B507" s="26"/>
      <c r="C507" s="26"/>
      <c r="D507" s="26"/>
      <c r="E507" s="26"/>
      <c r="F507" s="26"/>
      <c r="G507" s="57"/>
      <c r="H507" s="491"/>
    </row>
    <row r="508" spans="1:8" ht="12.75" customHeight="1">
      <c r="A508" s="26"/>
      <c r="B508" s="26"/>
      <c r="C508" s="26"/>
      <c r="D508" s="26"/>
      <c r="E508" s="26"/>
      <c r="F508" s="26"/>
      <c r="G508" s="57"/>
      <c r="H508" s="491"/>
    </row>
    <row r="509" spans="1:8" ht="12.75" customHeight="1">
      <c r="A509" s="26"/>
      <c r="B509" s="26"/>
      <c r="C509" s="26"/>
      <c r="D509" s="26"/>
      <c r="E509" s="26"/>
      <c r="F509" s="26"/>
      <c r="G509" s="57"/>
      <c r="H509" s="491"/>
    </row>
    <row r="510" spans="1:8" ht="12.75" customHeight="1">
      <c r="A510" s="26"/>
      <c r="B510" s="26"/>
      <c r="C510" s="26"/>
      <c r="D510" s="26"/>
      <c r="E510" s="26"/>
      <c r="F510" s="26"/>
      <c r="G510" s="57"/>
      <c r="H510" s="491"/>
    </row>
    <row r="511" spans="1:8" ht="12.75" customHeight="1">
      <c r="A511" s="26"/>
      <c r="B511" s="26"/>
      <c r="C511" s="26"/>
      <c r="D511" s="26"/>
      <c r="E511" s="26"/>
      <c r="F511" s="26"/>
      <c r="G511" s="57"/>
      <c r="H511" s="491"/>
    </row>
    <row r="512" spans="1:8" ht="12.75" customHeight="1">
      <c r="A512" s="26"/>
      <c r="B512" s="26"/>
      <c r="C512" s="26"/>
      <c r="D512" s="26"/>
      <c r="E512" s="26"/>
      <c r="F512" s="26"/>
      <c r="G512" s="57"/>
      <c r="H512" s="491"/>
    </row>
    <row r="513" spans="1:8" ht="12.75" customHeight="1">
      <c r="A513" s="26"/>
      <c r="B513" s="26"/>
      <c r="C513" s="26"/>
      <c r="D513" s="26"/>
      <c r="E513" s="26"/>
      <c r="F513" s="26"/>
      <c r="G513" s="57"/>
      <c r="H513" s="491"/>
    </row>
    <row r="514" spans="1:8" ht="12.75" customHeight="1">
      <c r="A514" s="26"/>
      <c r="B514" s="26"/>
      <c r="C514" s="26"/>
      <c r="D514" s="26"/>
      <c r="E514" s="26"/>
      <c r="F514" s="26"/>
      <c r="G514" s="57"/>
      <c r="H514" s="491"/>
    </row>
    <row r="515" spans="1:8" ht="12.75" customHeight="1">
      <c r="A515" s="26"/>
      <c r="B515" s="26"/>
      <c r="C515" s="26"/>
      <c r="D515" s="26"/>
      <c r="E515" s="26"/>
      <c r="F515" s="26"/>
      <c r="G515" s="57"/>
      <c r="H515" s="491"/>
    </row>
    <row r="516" spans="1:8" ht="12.75" customHeight="1">
      <c r="A516" s="26"/>
      <c r="B516" s="26"/>
      <c r="C516" s="26"/>
      <c r="D516" s="26"/>
      <c r="E516" s="26"/>
      <c r="F516" s="26"/>
      <c r="G516" s="57"/>
      <c r="H516" s="491"/>
    </row>
    <row r="517" spans="1:8" ht="12.75" customHeight="1">
      <c r="A517" s="26"/>
      <c r="B517" s="26"/>
      <c r="C517" s="26"/>
      <c r="D517" s="26"/>
      <c r="E517" s="26"/>
      <c r="F517" s="26"/>
      <c r="G517" s="57"/>
      <c r="H517" s="491"/>
    </row>
    <row r="518" spans="1:8" ht="12.75" customHeight="1">
      <c r="A518" s="26"/>
      <c r="B518" s="26"/>
      <c r="C518" s="26"/>
      <c r="D518" s="26"/>
      <c r="E518" s="26"/>
      <c r="F518" s="26"/>
      <c r="G518" s="57"/>
      <c r="H518" s="491"/>
    </row>
    <row r="519" spans="1:8" ht="12.75" customHeight="1">
      <c r="A519" s="26"/>
      <c r="B519" s="26"/>
      <c r="C519" s="26"/>
      <c r="D519" s="26"/>
      <c r="E519" s="26"/>
      <c r="F519" s="26"/>
      <c r="G519" s="57"/>
      <c r="H519" s="491"/>
    </row>
    <row r="520" spans="1:8" ht="12.75" customHeight="1">
      <c r="A520" s="26"/>
      <c r="B520" s="26"/>
      <c r="C520" s="26"/>
      <c r="D520" s="26"/>
      <c r="E520" s="26"/>
      <c r="F520" s="26"/>
      <c r="G520" s="57"/>
      <c r="H520" s="491"/>
    </row>
    <row r="521" spans="1:8" ht="12.75" customHeight="1">
      <c r="A521" s="26"/>
      <c r="B521" s="26"/>
      <c r="C521" s="26"/>
      <c r="D521" s="26"/>
      <c r="E521" s="26"/>
      <c r="F521" s="26"/>
      <c r="G521" s="57"/>
      <c r="H521" s="491"/>
    </row>
    <row r="522" spans="1:8" ht="12.75" customHeight="1">
      <c r="A522" s="26"/>
      <c r="B522" s="26"/>
      <c r="C522" s="26"/>
      <c r="D522" s="26"/>
      <c r="E522" s="26"/>
      <c r="F522" s="26"/>
      <c r="G522" s="57"/>
      <c r="H522" s="491"/>
    </row>
    <row r="523" spans="1:8" ht="12.75" customHeight="1">
      <c r="A523" s="26"/>
      <c r="B523" s="26"/>
      <c r="C523" s="26"/>
      <c r="D523" s="26"/>
      <c r="E523" s="26"/>
      <c r="F523" s="26"/>
      <c r="G523" s="57"/>
      <c r="H523" s="491"/>
    </row>
    <row r="524" spans="1:8" ht="12.75" customHeight="1">
      <c r="A524" s="26"/>
      <c r="B524" s="26"/>
      <c r="C524" s="26"/>
      <c r="D524" s="26"/>
      <c r="E524" s="26"/>
      <c r="F524" s="26"/>
      <c r="G524" s="57"/>
      <c r="H524" s="491"/>
    </row>
    <row r="525" spans="1:8" ht="12.75" customHeight="1">
      <c r="A525" s="26"/>
      <c r="B525" s="26"/>
      <c r="C525" s="26"/>
      <c r="D525" s="26"/>
      <c r="E525" s="26"/>
      <c r="F525" s="26"/>
      <c r="G525" s="57"/>
      <c r="H525" s="491"/>
    </row>
    <row r="526" spans="1:8" ht="12.75" customHeight="1">
      <c r="A526" s="26"/>
      <c r="B526" s="26"/>
      <c r="C526" s="26"/>
      <c r="D526" s="26"/>
      <c r="E526" s="26"/>
      <c r="F526" s="26"/>
      <c r="G526" s="57"/>
      <c r="H526" s="491"/>
    </row>
    <row r="527" spans="1:8" ht="12.75" customHeight="1">
      <c r="A527" s="26"/>
      <c r="B527" s="26"/>
      <c r="C527" s="26"/>
      <c r="D527" s="26"/>
      <c r="E527" s="26"/>
      <c r="F527" s="26"/>
      <c r="G527" s="57"/>
      <c r="H527" s="491"/>
    </row>
    <row r="528" spans="1:8" ht="12.75" customHeight="1">
      <c r="A528" s="26"/>
      <c r="B528" s="26"/>
      <c r="C528" s="26"/>
      <c r="D528" s="26"/>
      <c r="E528" s="26"/>
      <c r="F528" s="26"/>
      <c r="G528" s="57"/>
      <c r="H528" s="491"/>
    </row>
    <row r="529" spans="1:8" ht="12.75" customHeight="1">
      <c r="A529" s="26"/>
      <c r="B529" s="26"/>
      <c r="C529" s="26"/>
      <c r="D529" s="26"/>
      <c r="E529" s="26"/>
      <c r="F529" s="26"/>
      <c r="G529" s="57"/>
      <c r="H529" s="491"/>
    </row>
    <row r="530" spans="1:8" ht="12.75" customHeight="1">
      <c r="A530" s="26"/>
      <c r="B530" s="26"/>
      <c r="C530" s="26"/>
      <c r="D530" s="26"/>
      <c r="E530" s="26"/>
      <c r="F530" s="26"/>
      <c r="G530" s="57"/>
      <c r="H530" s="491"/>
    </row>
    <row r="531" spans="1:8" ht="12.75" customHeight="1">
      <c r="A531" s="26"/>
      <c r="B531" s="26"/>
      <c r="C531" s="26"/>
      <c r="D531" s="26"/>
      <c r="E531" s="26"/>
      <c r="F531" s="26"/>
      <c r="G531" s="57"/>
      <c r="H531" s="491"/>
    </row>
    <row r="532" spans="1:8" ht="12.75" customHeight="1">
      <c r="A532" s="26"/>
      <c r="B532" s="26"/>
      <c r="C532" s="26"/>
      <c r="D532" s="26"/>
      <c r="E532" s="26"/>
      <c r="F532" s="26"/>
      <c r="G532" s="57"/>
      <c r="H532" s="491"/>
    </row>
    <row r="533" spans="1:8" ht="12.75" customHeight="1">
      <c r="B533" s="26"/>
      <c r="C533" s="26"/>
      <c r="D533" s="26"/>
      <c r="E533" s="26"/>
      <c r="F533" s="26"/>
      <c r="G533" s="57"/>
      <c r="H533" s="491"/>
    </row>
  </sheetData>
  <phoneticPr fontId="25" type="noConversion"/>
  <pageMargins left="0.59055118110236227" right="0.51181102362204722" top="0.51181102362204722" bottom="0.51181102362204722" header="0.15748031496062992" footer="0.23622047244094491"/>
  <pageSetup paperSize="9" orientation="portrait" r:id="rId1"/>
  <headerFooter alignWithMargins="0">
    <oddFooter>&amp;L&amp;9Public Library Statistics 2011/12&amp;C&amp;9&amp;P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I61"/>
  <sheetViews>
    <sheetView zoomScaleNormal="100" workbookViewId="0">
      <pane ySplit="3" topLeftCell="A4" activePane="bottomLeft" state="frozen"/>
      <selection activeCell="B24" sqref="B24"/>
      <selection pane="bottomLeft" activeCell="A15" sqref="A15"/>
    </sheetView>
  </sheetViews>
  <sheetFormatPr defaultRowHeight="12.75"/>
  <cols>
    <col min="1" max="1" width="19.28515625" style="22" customWidth="1"/>
    <col min="2" max="2" width="10.140625" style="22" customWidth="1"/>
    <col min="3" max="3" width="10.85546875" style="22" customWidth="1"/>
    <col min="4" max="4" width="10.5703125" style="22" customWidth="1"/>
    <col min="5" max="5" width="10.7109375" style="22" customWidth="1"/>
    <col min="6" max="6" width="11.5703125" style="22" customWidth="1"/>
    <col min="7" max="7" width="10.5703125" style="22" customWidth="1"/>
    <col min="8" max="8" width="8" style="22" customWidth="1"/>
    <col min="9" max="16384" width="9.140625" style="22"/>
  </cols>
  <sheetData>
    <row r="1" spans="1:9" ht="15">
      <c r="A1" s="39" t="s">
        <v>618</v>
      </c>
    </row>
    <row r="2" spans="1:9">
      <c r="A2" s="51"/>
    </row>
    <row r="3" spans="1:9" ht="27" customHeight="1">
      <c r="B3" s="519" t="s">
        <v>29</v>
      </c>
      <c r="C3" s="519" t="s">
        <v>30</v>
      </c>
      <c r="D3" s="519" t="s">
        <v>31</v>
      </c>
      <c r="E3" s="519" t="s">
        <v>32</v>
      </c>
      <c r="F3" s="372" t="s">
        <v>28</v>
      </c>
      <c r="G3" s="706" t="s">
        <v>589</v>
      </c>
      <c r="H3" s="372" t="s">
        <v>27</v>
      </c>
    </row>
    <row r="4" spans="1:9">
      <c r="A4" s="4" t="s">
        <v>457</v>
      </c>
      <c r="B4" s="4">
        <v>157</v>
      </c>
      <c r="C4" s="4">
        <v>13</v>
      </c>
      <c r="D4" s="4">
        <v>12</v>
      </c>
      <c r="E4" s="4">
        <v>182</v>
      </c>
      <c r="F4" s="4">
        <v>19</v>
      </c>
      <c r="G4" s="190">
        <v>6334</v>
      </c>
      <c r="H4" s="190">
        <v>6535</v>
      </c>
      <c r="I4" s="299"/>
    </row>
    <row r="5" spans="1:9" ht="13.5" customHeight="1">
      <c r="A5" s="4" t="s">
        <v>339</v>
      </c>
      <c r="B5" s="4">
        <v>159</v>
      </c>
      <c r="C5" s="4">
        <v>24</v>
      </c>
      <c r="D5" s="4">
        <v>11</v>
      </c>
      <c r="E5" s="4">
        <v>194</v>
      </c>
      <c r="F5" s="4">
        <v>28</v>
      </c>
      <c r="G5" s="190">
        <v>6339</v>
      </c>
      <c r="H5" s="190">
        <v>6561</v>
      </c>
      <c r="I5" s="299"/>
    </row>
    <row r="6" spans="1:9" ht="13.5" customHeight="1">
      <c r="A6" s="4" t="s">
        <v>458</v>
      </c>
      <c r="B6" s="4">
        <v>116</v>
      </c>
      <c r="C6" s="4"/>
      <c r="D6" s="4"/>
      <c r="E6" s="4">
        <v>116</v>
      </c>
      <c r="F6" s="4">
        <v>6</v>
      </c>
      <c r="G6" s="190">
        <v>6335</v>
      </c>
      <c r="H6" s="190">
        <v>6457</v>
      </c>
      <c r="I6" s="299"/>
    </row>
    <row r="7" spans="1:9" ht="13.5" customHeight="1">
      <c r="A7" s="4" t="s">
        <v>459</v>
      </c>
      <c r="B7" s="4">
        <v>106</v>
      </c>
      <c r="C7" s="4">
        <v>9</v>
      </c>
      <c r="D7" s="4"/>
      <c r="E7" s="4">
        <v>115</v>
      </c>
      <c r="F7" s="4">
        <v>11</v>
      </c>
      <c r="G7" s="190">
        <v>6334</v>
      </c>
      <c r="H7" s="190">
        <v>6460</v>
      </c>
      <c r="I7" s="299"/>
    </row>
    <row r="8" spans="1:9" ht="13.5" customHeight="1">
      <c r="A8" s="4" t="s">
        <v>460</v>
      </c>
      <c r="B8" s="4">
        <v>151</v>
      </c>
      <c r="C8" s="4">
        <v>10</v>
      </c>
      <c r="D8" s="4">
        <v>5</v>
      </c>
      <c r="E8" s="4">
        <v>166</v>
      </c>
      <c r="F8" s="4">
        <v>17</v>
      </c>
      <c r="G8" s="190">
        <v>6334</v>
      </c>
      <c r="H8" s="190">
        <v>6517</v>
      </c>
      <c r="I8" s="299"/>
    </row>
    <row r="9" spans="1:9" ht="13.5" customHeight="1">
      <c r="A9" s="4" t="s">
        <v>168</v>
      </c>
      <c r="B9" s="4">
        <v>73</v>
      </c>
      <c r="C9" s="4">
        <v>4</v>
      </c>
      <c r="D9" s="4">
        <v>1</v>
      </c>
      <c r="E9" s="4">
        <v>78</v>
      </c>
      <c r="F9" s="4">
        <v>5</v>
      </c>
      <c r="G9" s="190">
        <v>6334</v>
      </c>
      <c r="H9" s="190">
        <v>6417</v>
      </c>
      <c r="I9" s="299"/>
    </row>
    <row r="10" spans="1:9" ht="13.5" customHeight="1">
      <c r="A10" s="4" t="s">
        <v>340</v>
      </c>
      <c r="B10" s="4">
        <v>58</v>
      </c>
      <c r="C10" s="4">
        <v>6</v>
      </c>
      <c r="D10" s="4">
        <v>2</v>
      </c>
      <c r="E10" s="4">
        <v>66</v>
      </c>
      <c r="F10" s="4">
        <v>6</v>
      </c>
      <c r="G10" s="190">
        <v>6334</v>
      </c>
      <c r="H10" s="190">
        <v>6406</v>
      </c>
      <c r="I10" s="299"/>
    </row>
    <row r="11" spans="1:9" ht="13.5" customHeight="1">
      <c r="A11" s="4" t="s">
        <v>461</v>
      </c>
      <c r="B11" s="4">
        <v>103</v>
      </c>
      <c r="C11" s="4">
        <v>5</v>
      </c>
      <c r="D11" s="4">
        <v>6</v>
      </c>
      <c r="E11" s="4">
        <v>114</v>
      </c>
      <c r="F11" s="4">
        <v>6</v>
      </c>
      <c r="G11" s="190">
        <v>6334</v>
      </c>
      <c r="H11" s="190">
        <v>6454</v>
      </c>
      <c r="I11" s="299"/>
    </row>
    <row r="12" spans="1:9" ht="13.5" customHeight="1">
      <c r="A12" s="4" t="s">
        <v>462</v>
      </c>
      <c r="B12" s="190">
        <v>4115</v>
      </c>
      <c r="C12" s="4">
        <v>56</v>
      </c>
      <c r="D12" s="4">
        <v>74</v>
      </c>
      <c r="E12" s="190">
        <v>4245</v>
      </c>
      <c r="F12" s="4">
        <v>93</v>
      </c>
      <c r="G12" s="190">
        <v>6334</v>
      </c>
      <c r="H12" s="190">
        <v>10672</v>
      </c>
      <c r="I12" s="299"/>
    </row>
    <row r="13" spans="1:9" ht="13.5" customHeight="1">
      <c r="A13" s="4" t="s">
        <v>463</v>
      </c>
      <c r="B13" s="4">
        <v>114</v>
      </c>
      <c r="C13" s="4"/>
      <c r="D13" s="4"/>
      <c r="E13" s="4">
        <v>114</v>
      </c>
      <c r="F13" s="4">
        <v>10</v>
      </c>
      <c r="G13" s="190">
        <v>16094</v>
      </c>
      <c r="H13" s="190">
        <v>16218</v>
      </c>
      <c r="I13" s="299"/>
    </row>
    <row r="14" spans="1:9" ht="13.5" customHeight="1">
      <c r="A14" s="174" t="s">
        <v>685</v>
      </c>
      <c r="B14" s="4">
        <v>16</v>
      </c>
      <c r="C14" s="4"/>
      <c r="D14" s="4"/>
      <c r="E14" s="4">
        <v>16</v>
      </c>
      <c r="F14" s="4"/>
      <c r="G14" s="190">
        <v>6334</v>
      </c>
      <c r="H14" s="190">
        <v>6350</v>
      </c>
      <c r="I14" s="299"/>
    </row>
    <row r="15" spans="1:9" ht="13.5" customHeight="1">
      <c r="A15" s="4" t="s">
        <v>341</v>
      </c>
      <c r="B15" s="4">
        <v>324</v>
      </c>
      <c r="C15" s="4"/>
      <c r="D15" s="4">
        <v>10</v>
      </c>
      <c r="E15" s="4">
        <v>334</v>
      </c>
      <c r="F15" s="4"/>
      <c r="G15" s="190">
        <v>6334</v>
      </c>
      <c r="H15" s="190">
        <v>6668</v>
      </c>
      <c r="I15" s="299"/>
    </row>
    <row r="16" spans="1:9" ht="13.5" customHeight="1">
      <c r="A16" s="4" t="s">
        <v>552</v>
      </c>
      <c r="B16" s="4">
        <v>13</v>
      </c>
      <c r="C16" s="4">
        <v>1</v>
      </c>
      <c r="D16" s="4">
        <v>1</v>
      </c>
      <c r="E16" s="4">
        <v>15</v>
      </c>
      <c r="F16" s="4">
        <v>2</v>
      </c>
      <c r="G16" s="190">
        <v>6334</v>
      </c>
      <c r="H16" s="190">
        <v>6351</v>
      </c>
      <c r="I16" s="299"/>
    </row>
    <row r="17" spans="1:9" ht="13.5" customHeight="1">
      <c r="A17" s="4" t="s">
        <v>554</v>
      </c>
      <c r="B17" s="4">
        <v>24</v>
      </c>
      <c r="C17" s="4">
        <v>3</v>
      </c>
      <c r="D17" s="4"/>
      <c r="E17" s="4">
        <v>27</v>
      </c>
      <c r="F17" s="4">
        <v>5</v>
      </c>
      <c r="G17" s="190">
        <v>6335</v>
      </c>
      <c r="H17" s="190">
        <v>6367</v>
      </c>
      <c r="I17" s="299"/>
    </row>
    <row r="18" spans="1:9" ht="13.5" customHeight="1">
      <c r="A18" s="4" t="s">
        <v>464</v>
      </c>
      <c r="B18" s="4">
        <v>222</v>
      </c>
      <c r="C18" s="4">
        <v>10</v>
      </c>
      <c r="D18" s="4">
        <v>13</v>
      </c>
      <c r="E18" s="4">
        <v>245</v>
      </c>
      <c r="F18" s="4">
        <v>57</v>
      </c>
      <c r="G18" s="190">
        <v>6337</v>
      </c>
      <c r="H18" s="190">
        <v>6639</v>
      </c>
      <c r="I18" s="299"/>
    </row>
    <row r="19" spans="1:9" ht="13.5" customHeight="1">
      <c r="A19" s="4" t="s">
        <v>465</v>
      </c>
      <c r="B19" s="4">
        <v>400</v>
      </c>
      <c r="C19" s="4"/>
      <c r="D19" s="4">
        <v>4</v>
      </c>
      <c r="E19" s="4">
        <v>404</v>
      </c>
      <c r="F19" s="4">
        <v>37</v>
      </c>
      <c r="G19" s="190">
        <v>6334</v>
      </c>
      <c r="H19" s="190">
        <v>6775</v>
      </c>
      <c r="I19" s="299"/>
    </row>
    <row r="20" spans="1:9" ht="13.5" customHeight="1">
      <c r="A20" s="4" t="s">
        <v>466</v>
      </c>
      <c r="B20" s="4">
        <v>149</v>
      </c>
      <c r="C20" s="4">
        <v>1</v>
      </c>
      <c r="D20" s="4">
        <v>3</v>
      </c>
      <c r="E20" s="4">
        <v>153</v>
      </c>
      <c r="F20" s="4">
        <v>7</v>
      </c>
      <c r="G20" s="190">
        <v>6334</v>
      </c>
      <c r="H20" s="190">
        <v>6494</v>
      </c>
      <c r="I20" s="299"/>
    </row>
    <row r="21" spans="1:9" ht="13.5" customHeight="1">
      <c r="A21" s="4" t="s">
        <v>21</v>
      </c>
      <c r="B21" s="4">
        <v>160</v>
      </c>
      <c r="C21" s="4">
        <v>30</v>
      </c>
      <c r="D21" s="4">
        <v>34</v>
      </c>
      <c r="E21" s="4">
        <v>224</v>
      </c>
      <c r="F21" s="4">
        <v>19</v>
      </c>
      <c r="G21" s="190">
        <v>8890</v>
      </c>
      <c r="H21" s="190">
        <v>9133</v>
      </c>
      <c r="I21" s="299"/>
    </row>
    <row r="22" spans="1:9" ht="13.5" customHeight="1">
      <c r="A22" s="4" t="s">
        <v>467</v>
      </c>
      <c r="B22" s="4">
        <v>106</v>
      </c>
      <c r="C22" s="4">
        <v>6</v>
      </c>
      <c r="D22" s="4">
        <v>6</v>
      </c>
      <c r="E22" s="4">
        <v>118</v>
      </c>
      <c r="F22" s="4">
        <v>14</v>
      </c>
      <c r="G22" s="190">
        <v>6334</v>
      </c>
      <c r="H22" s="190">
        <v>6466</v>
      </c>
      <c r="I22" s="299"/>
    </row>
    <row r="23" spans="1:9" ht="13.5" customHeight="1">
      <c r="A23" s="4" t="s">
        <v>468</v>
      </c>
      <c r="B23" s="4">
        <v>312</v>
      </c>
      <c r="C23" s="4">
        <v>20</v>
      </c>
      <c r="D23" s="4">
        <v>27</v>
      </c>
      <c r="E23" s="4">
        <v>359</v>
      </c>
      <c r="F23" s="4">
        <v>32</v>
      </c>
      <c r="G23" s="190">
        <v>15772</v>
      </c>
      <c r="H23" s="190">
        <v>16163</v>
      </c>
      <c r="I23" s="299"/>
    </row>
    <row r="24" spans="1:9" ht="13.5" customHeight="1">
      <c r="A24" s="4" t="s">
        <v>343</v>
      </c>
      <c r="B24" s="4">
        <v>568</v>
      </c>
      <c r="C24" s="4">
        <v>20</v>
      </c>
      <c r="D24" s="4">
        <v>7</v>
      </c>
      <c r="E24" s="4">
        <v>595</v>
      </c>
      <c r="F24" s="4">
        <v>45</v>
      </c>
      <c r="G24" s="190">
        <v>6334</v>
      </c>
      <c r="H24" s="190">
        <v>6974</v>
      </c>
      <c r="I24" s="299"/>
    </row>
    <row r="25" spans="1:9" ht="13.5" customHeight="1">
      <c r="A25" s="4" t="s">
        <v>344</v>
      </c>
      <c r="B25" s="4">
        <v>80</v>
      </c>
      <c r="C25" s="4">
        <v>5</v>
      </c>
      <c r="D25" s="4"/>
      <c r="E25" s="4">
        <v>85</v>
      </c>
      <c r="F25" s="4">
        <v>6</v>
      </c>
      <c r="G25" s="190">
        <v>6334</v>
      </c>
      <c r="H25" s="190">
        <v>6425</v>
      </c>
      <c r="I25" s="299"/>
    </row>
    <row r="26" spans="1:9" ht="13.5" customHeight="1">
      <c r="A26" s="4" t="s">
        <v>345</v>
      </c>
      <c r="B26" s="4">
        <v>188</v>
      </c>
      <c r="C26" s="4">
        <v>8</v>
      </c>
      <c r="D26" s="4">
        <v>10</v>
      </c>
      <c r="E26" s="4">
        <v>206</v>
      </c>
      <c r="F26" s="4">
        <v>36</v>
      </c>
      <c r="G26" s="190">
        <v>6334</v>
      </c>
      <c r="H26" s="190">
        <v>6576</v>
      </c>
      <c r="I26" s="299"/>
    </row>
    <row r="27" spans="1:9" ht="13.5" customHeight="1">
      <c r="A27" s="4" t="s">
        <v>469</v>
      </c>
      <c r="B27" s="4">
        <v>143</v>
      </c>
      <c r="C27" s="4">
        <v>4</v>
      </c>
      <c r="D27" s="4">
        <v>21</v>
      </c>
      <c r="E27" s="4">
        <v>168</v>
      </c>
      <c r="F27" s="4">
        <v>18</v>
      </c>
      <c r="G27" s="190">
        <v>6334</v>
      </c>
      <c r="H27" s="190">
        <v>6520</v>
      </c>
      <c r="I27" s="299"/>
    </row>
    <row r="28" spans="1:9" ht="13.5" customHeight="1">
      <c r="A28" s="4" t="s">
        <v>470</v>
      </c>
      <c r="B28" s="4">
        <v>280</v>
      </c>
      <c r="C28" s="4">
        <v>17</v>
      </c>
      <c r="D28" s="4">
        <v>23</v>
      </c>
      <c r="E28" s="4">
        <v>320</v>
      </c>
      <c r="F28" s="4">
        <v>11</v>
      </c>
      <c r="G28" s="190">
        <v>6337</v>
      </c>
      <c r="H28" s="190">
        <v>6668</v>
      </c>
      <c r="I28" s="299"/>
    </row>
    <row r="29" spans="1:9" ht="13.5" customHeight="1">
      <c r="A29" s="4" t="s">
        <v>471</v>
      </c>
      <c r="B29" s="4">
        <v>151</v>
      </c>
      <c r="C29" s="4"/>
      <c r="D29" s="4">
        <v>13</v>
      </c>
      <c r="E29" s="4">
        <v>164</v>
      </c>
      <c r="F29" s="4">
        <v>17</v>
      </c>
      <c r="G29" s="190">
        <v>6334</v>
      </c>
      <c r="H29" s="190">
        <v>6515</v>
      </c>
      <c r="I29" s="299"/>
    </row>
    <row r="30" spans="1:9" ht="13.5" customHeight="1">
      <c r="A30" s="4" t="s">
        <v>306</v>
      </c>
      <c r="B30" s="4">
        <v>106</v>
      </c>
      <c r="C30" s="4">
        <v>10</v>
      </c>
      <c r="D30" s="4">
        <v>11</v>
      </c>
      <c r="E30" s="4">
        <v>127</v>
      </c>
      <c r="F30" s="4">
        <v>10</v>
      </c>
      <c r="G30" s="190">
        <v>6336</v>
      </c>
      <c r="H30" s="190">
        <v>6473</v>
      </c>
      <c r="I30" s="299"/>
    </row>
    <row r="31" spans="1:9" ht="13.5" customHeight="1">
      <c r="A31" s="4" t="s">
        <v>307</v>
      </c>
      <c r="B31" s="4">
        <v>75</v>
      </c>
      <c r="C31" s="4">
        <v>9</v>
      </c>
      <c r="D31" s="4">
        <v>5</v>
      </c>
      <c r="E31" s="4">
        <v>89</v>
      </c>
      <c r="F31" s="4">
        <v>6</v>
      </c>
      <c r="G31" s="190">
        <v>6334</v>
      </c>
      <c r="H31" s="190">
        <v>6429</v>
      </c>
      <c r="I31" s="299"/>
    </row>
    <row r="32" spans="1:9" ht="13.5" customHeight="1">
      <c r="A32" s="4" t="s">
        <v>186</v>
      </c>
      <c r="B32" s="4">
        <v>23</v>
      </c>
      <c r="C32" s="4">
        <v>1</v>
      </c>
      <c r="D32" s="4"/>
      <c r="E32" s="4">
        <v>24</v>
      </c>
      <c r="F32" s="4">
        <v>2</v>
      </c>
      <c r="G32" s="190">
        <v>6334</v>
      </c>
      <c r="H32" s="190">
        <v>6360</v>
      </c>
      <c r="I32" s="299"/>
    </row>
    <row r="33" spans="1:9" ht="13.5" customHeight="1">
      <c r="A33" s="4" t="s">
        <v>346</v>
      </c>
      <c r="B33" s="4">
        <v>160</v>
      </c>
      <c r="C33" s="4">
        <v>5</v>
      </c>
      <c r="D33" s="4">
        <v>10</v>
      </c>
      <c r="E33" s="4">
        <v>175</v>
      </c>
      <c r="F33" s="4">
        <v>16</v>
      </c>
      <c r="G33" s="190">
        <v>6337</v>
      </c>
      <c r="H33" s="190">
        <v>6528</v>
      </c>
      <c r="I33" s="299"/>
    </row>
    <row r="34" spans="1:9" ht="13.5" customHeight="1">
      <c r="A34" s="4" t="s">
        <v>473</v>
      </c>
      <c r="B34" s="4">
        <v>125</v>
      </c>
      <c r="C34" s="4">
        <v>14</v>
      </c>
      <c r="D34" s="4">
        <v>9</v>
      </c>
      <c r="E34" s="4">
        <v>148</v>
      </c>
      <c r="F34" s="4">
        <v>10</v>
      </c>
      <c r="G34" s="190">
        <v>6334</v>
      </c>
      <c r="H34" s="190">
        <v>6492</v>
      </c>
      <c r="I34" s="299"/>
    </row>
    <row r="35" spans="1:9" ht="13.5" customHeight="1">
      <c r="A35" s="4" t="s">
        <v>474</v>
      </c>
      <c r="B35" s="4">
        <v>518</v>
      </c>
      <c r="C35" s="4">
        <v>38</v>
      </c>
      <c r="D35" s="4">
        <v>6</v>
      </c>
      <c r="E35" s="4">
        <v>562</v>
      </c>
      <c r="F35" s="4">
        <v>38</v>
      </c>
      <c r="G35" s="190">
        <v>9738</v>
      </c>
      <c r="H35" s="190">
        <v>10338</v>
      </c>
      <c r="I35" s="299"/>
    </row>
    <row r="36" spans="1:9" ht="13.5" customHeight="1">
      <c r="A36" s="4" t="s">
        <v>476</v>
      </c>
      <c r="B36" s="4">
        <v>472</v>
      </c>
      <c r="C36" s="4">
        <v>5</v>
      </c>
      <c r="D36" s="4">
        <v>6</v>
      </c>
      <c r="E36" s="4">
        <v>483</v>
      </c>
      <c r="F36" s="4">
        <v>76</v>
      </c>
      <c r="G36" s="190">
        <v>23887</v>
      </c>
      <c r="H36" s="190">
        <v>24446</v>
      </c>
      <c r="I36" s="299"/>
    </row>
    <row r="37" spans="1:9" ht="13.5" customHeight="1">
      <c r="A37" s="4" t="s">
        <v>310</v>
      </c>
      <c r="B37" s="4">
        <v>15</v>
      </c>
      <c r="C37" s="4">
        <v>6</v>
      </c>
      <c r="D37" s="4">
        <v>4</v>
      </c>
      <c r="E37" s="4">
        <v>25</v>
      </c>
      <c r="F37" s="4">
        <v>2</v>
      </c>
      <c r="G37" s="190">
        <v>6334</v>
      </c>
      <c r="H37" s="190">
        <v>6361</v>
      </c>
      <c r="I37" s="299"/>
    </row>
    <row r="38" spans="1:9" ht="13.5" customHeight="1">
      <c r="A38" s="174" t="s">
        <v>679</v>
      </c>
      <c r="B38" s="4">
        <v>35</v>
      </c>
      <c r="C38" s="4">
        <v>5</v>
      </c>
      <c r="D38" s="4"/>
      <c r="E38" s="4">
        <v>40</v>
      </c>
      <c r="F38" s="4">
        <v>9</v>
      </c>
      <c r="G38" s="190">
        <v>6334</v>
      </c>
      <c r="H38" s="190">
        <v>6383</v>
      </c>
      <c r="I38" s="299"/>
    </row>
    <row r="39" spans="1:9" ht="13.5" customHeight="1">
      <c r="A39" s="4" t="s">
        <v>356</v>
      </c>
      <c r="B39" s="4">
        <v>86</v>
      </c>
      <c r="C39" s="4">
        <v>4</v>
      </c>
      <c r="D39" s="4">
        <v>4</v>
      </c>
      <c r="E39" s="4">
        <v>94</v>
      </c>
      <c r="F39" s="4">
        <v>8</v>
      </c>
      <c r="G39" s="190">
        <v>6334</v>
      </c>
      <c r="H39" s="190">
        <v>6436</v>
      </c>
      <c r="I39" s="299"/>
    </row>
    <row r="40" spans="1:9" ht="13.5" customHeight="1">
      <c r="A40" s="4" t="s">
        <v>317</v>
      </c>
      <c r="B40" s="4">
        <v>23</v>
      </c>
      <c r="C40" s="4"/>
      <c r="D40" s="4"/>
      <c r="E40" s="4">
        <v>23</v>
      </c>
      <c r="F40" s="4">
        <v>2</v>
      </c>
      <c r="G40" s="190">
        <v>6334</v>
      </c>
      <c r="H40" s="190">
        <v>6359</v>
      </c>
      <c r="I40" s="299"/>
    </row>
    <row r="41" spans="1:9" ht="13.5" customHeight="1">
      <c r="A41" s="4" t="s">
        <v>477</v>
      </c>
      <c r="B41" s="4">
        <v>434</v>
      </c>
      <c r="C41" s="4">
        <v>34</v>
      </c>
      <c r="D41" s="4">
        <v>20</v>
      </c>
      <c r="E41" s="4">
        <v>488</v>
      </c>
      <c r="F41" s="4">
        <v>50</v>
      </c>
      <c r="G41" s="190">
        <v>14483</v>
      </c>
      <c r="H41" s="190">
        <v>15021</v>
      </c>
      <c r="I41" s="299"/>
    </row>
    <row r="42" spans="1:9" ht="13.5" customHeight="1">
      <c r="A42" s="4" t="s">
        <v>478</v>
      </c>
      <c r="B42" s="4">
        <v>113</v>
      </c>
      <c r="C42" s="4">
        <v>18</v>
      </c>
      <c r="D42" s="4"/>
      <c r="E42" s="4">
        <v>131</v>
      </c>
      <c r="F42" s="4">
        <v>12</v>
      </c>
      <c r="G42" s="190">
        <v>6344</v>
      </c>
      <c r="H42" s="190">
        <v>6487</v>
      </c>
      <c r="I42" s="299"/>
    </row>
    <row r="43" spans="1:9" ht="13.5" customHeight="1">
      <c r="A43" s="4" t="s">
        <v>323</v>
      </c>
      <c r="B43" s="4">
        <v>42</v>
      </c>
      <c r="C43" s="4">
        <v>6</v>
      </c>
      <c r="D43" s="4">
        <v>1</v>
      </c>
      <c r="E43" s="4">
        <v>49</v>
      </c>
      <c r="F43" s="4">
        <v>8</v>
      </c>
      <c r="G43" s="190">
        <v>6334</v>
      </c>
      <c r="H43" s="190">
        <v>6391</v>
      </c>
      <c r="I43" s="299"/>
    </row>
    <row r="44" spans="1:9" ht="13.5" customHeight="1">
      <c r="A44" s="4" t="s">
        <v>348</v>
      </c>
      <c r="B44" s="4">
        <v>81</v>
      </c>
      <c r="C44" s="4"/>
      <c r="D44" s="4">
        <v>5</v>
      </c>
      <c r="E44" s="4">
        <v>86</v>
      </c>
      <c r="F44" s="4">
        <v>14</v>
      </c>
      <c r="G44" s="190">
        <v>6334</v>
      </c>
      <c r="H44" s="190">
        <v>6434</v>
      </c>
      <c r="I44" s="299"/>
    </row>
    <row r="45" spans="1:9" ht="13.5" customHeight="1">
      <c r="A45" s="4" t="s">
        <v>479</v>
      </c>
      <c r="B45" s="4">
        <v>106</v>
      </c>
      <c r="C45" s="4">
        <v>6</v>
      </c>
      <c r="D45" s="4">
        <v>5</v>
      </c>
      <c r="E45" s="4">
        <v>117</v>
      </c>
      <c r="F45" s="4">
        <v>9</v>
      </c>
      <c r="G45" s="190">
        <v>6342</v>
      </c>
      <c r="H45" s="190">
        <v>6468</v>
      </c>
      <c r="I45" s="299"/>
    </row>
    <row r="46" spans="1:9" ht="13.5" customHeight="1">
      <c r="A46" s="4" t="s">
        <v>324</v>
      </c>
      <c r="B46" s="4">
        <v>70</v>
      </c>
      <c r="C46" s="4">
        <v>7</v>
      </c>
      <c r="D46" s="4">
        <v>5</v>
      </c>
      <c r="E46" s="4">
        <v>82</v>
      </c>
      <c r="F46" s="4">
        <v>13</v>
      </c>
      <c r="G46" s="190">
        <v>6334</v>
      </c>
      <c r="H46" s="190">
        <v>6429</v>
      </c>
      <c r="I46" s="299"/>
    </row>
    <row r="47" spans="1:9" ht="13.5" customHeight="1">
      <c r="A47" s="4" t="s">
        <v>480</v>
      </c>
      <c r="B47" s="4">
        <v>54</v>
      </c>
      <c r="C47" s="4">
        <v>5</v>
      </c>
      <c r="D47" s="4">
        <v>1</v>
      </c>
      <c r="E47" s="4">
        <v>60</v>
      </c>
      <c r="F47" s="4">
        <v>89</v>
      </c>
      <c r="G47" s="190">
        <v>6334</v>
      </c>
      <c r="H47" s="190">
        <v>6483</v>
      </c>
      <c r="I47" s="299"/>
    </row>
    <row r="48" spans="1:9" ht="13.5" customHeight="1">
      <c r="A48" s="4" t="s">
        <v>481</v>
      </c>
      <c r="B48" s="190">
        <v>1877</v>
      </c>
      <c r="C48" s="4"/>
      <c r="D48" s="4"/>
      <c r="E48" s="190">
        <v>1877</v>
      </c>
      <c r="F48" s="4">
        <v>78</v>
      </c>
      <c r="G48" s="190">
        <v>6334</v>
      </c>
      <c r="H48" s="190">
        <v>8289</v>
      </c>
      <c r="I48" s="299"/>
    </row>
    <row r="49" spans="1:9" ht="13.5" customHeight="1">
      <c r="A49" s="4" t="s">
        <v>482</v>
      </c>
      <c r="B49" s="4">
        <v>188</v>
      </c>
      <c r="C49" s="4"/>
      <c r="D49" s="4">
        <v>9</v>
      </c>
      <c r="E49" s="4">
        <v>197</v>
      </c>
      <c r="F49" s="4">
        <v>17</v>
      </c>
      <c r="G49" s="190">
        <v>6335</v>
      </c>
      <c r="H49" s="190">
        <v>6549</v>
      </c>
      <c r="I49" s="299"/>
    </row>
    <row r="50" spans="1:9" ht="13.5" customHeight="1">
      <c r="A50" s="4" t="s">
        <v>483</v>
      </c>
      <c r="B50" s="4">
        <v>214</v>
      </c>
      <c r="C50" s="4">
        <v>9</v>
      </c>
      <c r="D50" s="4">
        <v>5</v>
      </c>
      <c r="E50" s="4">
        <v>228</v>
      </c>
      <c r="F50" s="4">
        <v>24</v>
      </c>
      <c r="G50" s="190">
        <v>6367</v>
      </c>
      <c r="H50" s="190">
        <v>6619</v>
      </c>
      <c r="I50" s="299"/>
    </row>
    <row r="51" spans="1:9" ht="13.5" customHeight="1">
      <c r="A51" s="4"/>
      <c r="B51" s="4"/>
      <c r="C51" s="4"/>
      <c r="D51" s="4"/>
      <c r="E51" s="4"/>
      <c r="F51" s="4"/>
      <c r="G51" s="398"/>
      <c r="H51" s="190"/>
      <c r="I51" s="299"/>
    </row>
    <row r="52" spans="1:9" ht="11.25" customHeight="1">
      <c r="A52" s="126" t="s">
        <v>592</v>
      </c>
      <c r="B52" s="611"/>
      <c r="C52" s="611"/>
      <c r="D52" s="611"/>
      <c r="E52" s="611"/>
      <c r="F52" s="611"/>
      <c r="G52" s="611"/>
      <c r="H52" s="611"/>
      <c r="I52" s="299"/>
    </row>
    <row r="53" spans="1:9" ht="13.5" customHeight="1">
      <c r="A53" s="692" t="s">
        <v>574</v>
      </c>
      <c r="B53" s="146"/>
      <c r="C53" s="146"/>
      <c r="D53" s="146"/>
      <c r="E53" s="146"/>
      <c r="F53" s="146"/>
    </row>
    <row r="54" spans="1:9" ht="13.5" customHeight="1">
      <c r="A54" s="125" t="s">
        <v>575</v>
      </c>
      <c r="B54" s="25"/>
      <c r="C54" s="25"/>
      <c r="D54" s="25"/>
      <c r="E54" s="25"/>
      <c r="F54" s="25"/>
    </row>
    <row r="55" spans="1:9" ht="11.25" customHeight="1">
      <c r="A55" s="125"/>
      <c r="B55" s="25"/>
      <c r="C55" s="25"/>
      <c r="D55" s="25"/>
      <c r="E55" s="25"/>
      <c r="F55" s="25"/>
    </row>
    <row r="56" spans="1:9" ht="13.5" customHeight="1">
      <c r="A56" s="28" t="s">
        <v>411</v>
      </c>
      <c r="B56" s="41">
        <f>MEDIAN(B4:B50,'Total Serials A-L'!B4:B55)</f>
        <v>125</v>
      </c>
      <c r="C56" s="41">
        <f>MEDIAN(C4:C50,'Total Serials A-L'!C4:C55)</f>
        <v>6</v>
      </c>
      <c r="D56" s="41">
        <f>MEDIAN(D4:D50,'Total Serials A-L'!D4:D55)</f>
        <v>6</v>
      </c>
      <c r="E56" s="41">
        <f>MEDIAN(E4:E50,'Total Serials A-L'!E4:E55)</f>
        <v>148</v>
      </c>
      <c r="F56" s="41">
        <f>MEDIAN(F4:F50,'Total Serials A-L'!F4:F55)</f>
        <v>11</v>
      </c>
      <c r="G56" s="41">
        <f>MEDIAN(G4:G50,'Total Serials A-L'!G4:G55)</f>
        <v>6334</v>
      </c>
      <c r="H56" s="41">
        <f>MEDIAN(H4:H50,'Total Serials A-L'!H4:H55)</f>
        <v>6492</v>
      </c>
    </row>
    <row r="57" spans="1:9" ht="13.5" customHeight="1">
      <c r="A57" s="28" t="s">
        <v>410</v>
      </c>
      <c r="B57" s="41">
        <f>AVERAGE(B4:B50,'Total Serials A-L'!B4:B55)</f>
        <v>204.94949494949495</v>
      </c>
      <c r="C57" s="41">
        <f>AVERAGE(C4:C50,'Total Serials A-L'!C4:C55)</f>
        <v>9.9625000000000004</v>
      </c>
      <c r="D57" s="41">
        <f>AVERAGE(D4:D50,'Total Serials A-L'!D4:D55)</f>
        <v>9.712328767123287</v>
      </c>
      <c r="E57" s="41">
        <f>AVERAGE(E4:E50,'Total Serials A-L'!E4:E55)</f>
        <v>220.16161616161617</v>
      </c>
      <c r="F57" s="41">
        <f>AVERAGE(F4:F50,'Total Serials A-L'!F4:F55)</f>
        <v>17.085106382978722</v>
      </c>
      <c r="G57" s="41">
        <f>AVERAGE(G4:G50,'Total Serials A-L'!G4:G55)</f>
        <v>7079.575757575758</v>
      </c>
      <c r="H57" s="41">
        <f>AVERAGE(H4:H50,'Total Serials A-L'!H4:H55)</f>
        <v>7315.9595959595963</v>
      </c>
    </row>
    <row r="58" spans="1:9" ht="13.5" customHeight="1">
      <c r="A58" s="28" t="s">
        <v>359</v>
      </c>
      <c r="B58" s="41">
        <f>SUM(B4:B50,'Total Serials A-L'!B4:B55)</f>
        <v>20290</v>
      </c>
      <c r="C58" s="41">
        <f>SUM(C4:C50,'Total Serials A-L'!C4:C55)</f>
        <v>797</v>
      </c>
      <c r="D58" s="41">
        <f>SUM(D4:D50,'Total Serials A-L'!D4:D55)</f>
        <v>709</v>
      </c>
      <c r="E58" s="41">
        <f>SUM(E4:E50,'Total Serials A-L'!E4:E55)</f>
        <v>21796</v>
      </c>
      <c r="F58" s="41">
        <f>SUM(F4:F50,'Total Serials A-L'!F4:F55)</f>
        <v>1606</v>
      </c>
      <c r="G58" s="41">
        <f>SUM(G4:G50,'Total Serials A-L'!G4:G55)</f>
        <v>700878</v>
      </c>
      <c r="H58" s="41">
        <f>SUM(H4:H50,'Total Serials A-L'!H4:H55)</f>
        <v>724280</v>
      </c>
    </row>
    <row r="59" spans="1:9" ht="13.5" customHeight="1"/>
    <row r="60" spans="1:9" ht="13.5" customHeight="1"/>
    <row r="61" spans="1:9" ht="13.5" customHeight="1"/>
  </sheetData>
  <phoneticPr fontId="25" type="noConversion"/>
  <pageMargins left="0.59055118110236227" right="0.51181102362204722" top="0.51181102362204722" bottom="0.51181102362204722" header="0" footer="0.23622047244094491"/>
  <pageSetup paperSize="9" orientation="portrait" r:id="rId1"/>
  <headerFooter alignWithMargins="0">
    <oddFooter>&amp;L&amp;9Public Library Statistics 2011/12&amp;C&amp;9&amp;P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X178"/>
  <sheetViews>
    <sheetView zoomScaleNormal="100" workbookViewId="0">
      <pane ySplit="4" topLeftCell="A5" activePane="bottomLeft" state="frozen"/>
      <selection activeCell="B24" sqref="B24"/>
      <selection pane="bottomLeft" activeCell="H1" sqref="H1"/>
    </sheetView>
  </sheetViews>
  <sheetFormatPr defaultColWidth="21.42578125" defaultRowHeight="12.75" customHeight="1"/>
  <cols>
    <col min="1" max="1" width="16" style="22" customWidth="1"/>
    <col min="2" max="2" width="9.140625" style="50" customWidth="1"/>
    <col min="3" max="3" width="9.5703125" style="50" customWidth="1"/>
    <col min="4" max="4" width="9.85546875" style="50" customWidth="1"/>
    <col min="5" max="5" width="9.7109375" style="50" customWidth="1"/>
    <col min="6" max="6" width="9.140625" style="50" customWidth="1"/>
    <col min="7" max="7" width="11.5703125" style="50" customWidth="1"/>
    <col min="8" max="8" width="9.85546875" style="50" customWidth="1"/>
    <col min="9" max="9" width="10.28515625" style="451" customWidth="1"/>
    <col min="10" max="10" width="7.42578125" style="22" customWidth="1"/>
    <col min="11" max="11" width="9.42578125" style="22" customWidth="1"/>
    <col min="12" max="12" width="10.42578125" style="22" customWidth="1"/>
    <col min="13" max="13" width="10.42578125" style="22" bestFit="1" customWidth="1"/>
    <col min="14" max="14" width="10.28515625" style="22" customWidth="1"/>
    <col min="15" max="15" width="13.140625" style="22" bestFit="1" customWidth="1"/>
    <col min="16" max="16" width="12" style="22" customWidth="1"/>
    <col min="17" max="17" width="10.42578125" style="22" customWidth="1"/>
    <col min="18" max="18" width="9.7109375" style="22" customWidth="1"/>
    <col min="19" max="19" width="9.140625" style="22" customWidth="1"/>
    <col min="20" max="20" width="9.42578125" style="22" customWidth="1"/>
    <col min="21" max="21" width="9.140625" style="22" bestFit="1" customWidth="1"/>
    <col min="22" max="23" width="8.42578125" style="22" customWidth="1"/>
    <col min="24" max="16384" width="21.42578125" style="22"/>
  </cols>
  <sheetData>
    <row r="1" spans="1:24" ht="14.25" customHeight="1">
      <c r="A1" s="39" t="s">
        <v>619</v>
      </c>
      <c r="I1" s="446"/>
      <c r="J1" s="147"/>
      <c r="K1" s="147"/>
      <c r="L1" s="147"/>
      <c r="M1" s="147"/>
      <c r="N1" s="147"/>
      <c r="O1" s="147"/>
      <c r="P1" s="147"/>
      <c r="Q1" s="147"/>
    </row>
    <row r="2" spans="1:24" ht="12.75" customHeight="1">
      <c r="A2" s="39"/>
      <c r="I2" s="446"/>
      <c r="J2" s="147"/>
      <c r="K2" s="147"/>
      <c r="L2" s="147"/>
      <c r="M2" s="147"/>
      <c r="N2" s="147"/>
      <c r="O2" s="147"/>
      <c r="P2" s="147"/>
      <c r="Q2" s="147"/>
    </row>
    <row r="3" spans="1:24" ht="13.5" customHeight="1">
      <c r="B3" s="465" t="s">
        <v>371</v>
      </c>
      <c r="C3" s="104" t="s">
        <v>98</v>
      </c>
      <c r="D3" s="104" t="s">
        <v>104</v>
      </c>
      <c r="E3" s="104" t="s">
        <v>100</v>
      </c>
      <c r="F3" s="104" t="s">
        <v>102</v>
      </c>
      <c r="G3" s="104" t="s">
        <v>106</v>
      </c>
      <c r="H3" s="104" t="s">
        <v>565</v>
      </c>
      <c r="I3" s="97"/>
    </row>
    <row r="4" spans="1:24" s="478" customFormat="1" ht="13.5" customHeight="1">
      <c r="A4" s="477"/>
      <c r="B4" s="479"/>
      <c r="C4" s="115" t="s">
        <v>97</v>
      </c>
      <c r="D4" s="104" t="s">
        <v>105</v>
      </c>
      <c r="E4" s="115" t="s">
        <v>99</v>
      </c>
      <c r="F4" s="115" t="s">
        <v>101</v>
      </c>
      <c r="G4" s="115" t="s">
        <v>103</v>
      </c>
      <c r="H4" s="115" t="s">
        <v>566</v>
      </c>
      <c r="I4" s="492" t="s">
        <v>63</v>
      </c>
      <c r="K4" s="10"/>
      <c r="L4" s="10"/>
      <c r="M4" s="10"/>
      <c r="N4" s="10"/>
      <c r="O4" s="10"/>
      <c r="P4" s="10"/>
      <c r="Q4" s="10"/>
      <c r="R4" s="10"/>
      <c r="S4" s="10"/>
      <c r="T4" s="10"/>
      <c r="U4" s="10"/>
      <c r="V4" s="10"/>
      <c r="W4" s="436"/>
      <c r="X4" s="442"/>
    </row>
    <row r="5" spans="1:24" ht="13.5" customHeight="1">
      <c r="A5" s="4" t="s">
        <v>572</v>
      </c>
      <c r="B5" s="190">
        <v>1440</v>
      </c>
      <c r="C5" s="4"/>
      <c r="D5" s="190">
        <v>4498</v>
      </c>
      <c r="E5" s="4"/>
      <c r="F5" s="190">
        <v>3841</v>
      </c>
      <c r="G5" s="4"/>
      <c r="H5" s="4">
        <v>271</v>
      </c>
      <c r="I5" s="190">
        <v>10050</v>
      </c>
    </row>
    <row r="6" spans="1:24" ht="13.5" customHeight="1">
      <c r="A6" s="4" t="s">
        <v>333</v>
      </c>
      <c r="B6" s="4">
        <v>907</v>
      </c>
      <c r="C6" s="4"/>
      <c r="D6" s="190">
        <v>3749</v>
      </c>
      <c r="E6" s="4"/>
      <c r="F6" s="4">
        <v>600</v>
      </c>
      <c r="G6" s="4"/>
      <c r="H6" s="4">
        <v>689</v>
      </c>
      <c r="I6" s="190">
        <v>5945</v>
      </c>
    </row>
    <row r="7" spans="1:24" ht="13.5" customHeight="1">
      <c r="A7" s="4" t="s">
        <v>423</v>
      </c>
      <c r="B7" s="190">
        <v>1597</v>
      </c>
      <c r="C7" s="4">
        <v>499</v>
      </c>
      <c r="D7" s="190">
        <v>4088</v>
      </c>
      <c r="E7" s="4"/>
      <c r="F7" s="4">
        <v>609</v>
      </c>
      <c r="G7" s="190">
        <v>2498</v>
      </c>
      <c r="H7" s="190">
        <v>1561</v>
      </c>
      <c r="I7" s="190">
        <v>10852</v>
      </c>
    </row>
    <row r="8" spans="1:24" ht="13.5" customHeight="1">
      <c r="A8" s="4" t="s">
        <v>424</v>
      </c>
      <c r="B8" s="190">
        <v>8653</v>
      </c>
      <c r="C8" s="190">
        <v>1884</v>
      </c>
      <c r="D8" s="190">
        <v>5426</v>
      </c>
      <c r="E8" s="4"/>
      <c r="F8" s="190">
        <v>4778</v>
      </c>
      <c r="G8" s="4"/>
      <c r="H8" s="190">
        <v>1696</v>
      </c>
      <c r="I8" s="190">
        <v>22437</v>
      </c>
    </row>
    <row r="9" spans="1:24" ht="13.5" customHeight="1">
      <c r="A9" s="4" t="s">
        <v>487</v>
      </c>
      <c r="B9" s="4"/>
      <c r="C9" s="4"/>
      <c r="D9" s="4">
        <v>927</v>
      </c>
      <c r="E9" s="4"/>
      <c r="F9" s="4"/>
      <c r="G9" s="4"/>
      <c r="H9" s="4"/>
      <c r="I9" s="4">
        <v>927</v>
      </c>
    </row>
    <row r="10" spans="1:24" ht="13.5" customHeight="1">
      <c r="A10" s="4" t="s">
        <v>426</v>
      </c>
      <c r="B10" s="190">
        <v>12153</v>
      </c>
      <c r="C10" s="190">
        <v>1425</v>
      </c>
      <c r="D10" s="190">
        <v>9140</v>
      </c>
      <c r="E10" s="4">
        <v>737</v>
      </c>
      <c r="F10" s="190">
        <v>2838</v>
      </c>
      <c r="G10" s="4">
        <v>25</v>
      </c>
      <c r="H10" s="4">
        <v>622</v>
      </c>
      <c r="I10" s="190">
        <v>26940</v>
      </c>
    </row>
    <row r="11" spans="1:24" ht="13.5" customHeight="1">
      <c r="A11" s="4" t="s">
        <v>488</v>
      </c>
      <c r="B11" s="190">
        <v>1448</v>
      </c>
      <c r="C11" s="4">
        <v>277</v>
      </c>
      <c r="D11" s="190">
        <v>9650</v>
      </c>
      <c r="E11" s="4">
        <v>571</v>
      </c>
      <c r="F11" s="190">
        <v>4748</v>
      </c>
      <c r="G11" s="4">
        <v>900</v>
      </c>
      <c r="H11" s="190">
        <v>1828</v>
      </c>
      <c r="I11" s="190">
        <v>19422</v>
      </c>
    </row>
    <row r="12" spans="1:24" ht="13.5" customHeight="1">
      <c r="A12" s="4" t="s">
        <v>489</v>
      </c>
      <c r="B12" s="4">
        <v>738</v>
      </c>
      <c r="C12" s="4">
        <v>38</v>
      </c>
      <c r="D12" s="190">
        <v>3143</v>
      </c>
      <c r="E12" s="4"/>
      <c r="F12" s="190">
        <v>3851</v>
      </c>
      <c r="G12" s="4"/>
      <c r="H12" s="4">
        <v>189</v>
      </c>
      <c r="I12" s="190">
        <v>7959</v>
      </c>
    </row>
    <row r="13" spans="1:24" ht="13.5" customHeight="1">
      <c r="A13" s="4" t="s">
        <v>492</v>
      </c>
      <c r="B13" s="4">
        <v>404</v>
      </c>
      <c r="C13" s="4">
        <v>8</v>
      </c>
      <c r="D13" s="190">
        <v>3105</v>
      </c>
      <c r="E13" s="4">
        <v>19</v>
      </c>
      <c r="F13" s="4">
        <v>121</v>
      </c>
      <c r="G13" s="4"/>
      <c r="H13" s="4">
        <v>72</v>
      </c>
      <c r="I13" s="190">
        <v>3729</v>
      </c>
    </row>
    <row r="14" spans="1:24" ht="13.5" customHeight="1">
      <c r="A14" s="4" t="s">
        <v>429</v>
      </c>
      <c r="B14" s="190">
        <v>8191</v>
      </c>
      <c r="C14" s="190">
        <v>4247</v>
      </c>
      <c r="D14" s="190">
        <v>13748</v>
      </c>
      <c r="E14" s="190">
        <v>1734</v>
      </c>
      <c r="F14" s="190">
        <v>3966</v>
      </c>
      <c r="G14" s="190">
        <v>3910</v>
      </c>
      <c r="H14" s="190">
        <v>6962</v>
      </c>
      <c r="I14" s="190">
        <v>42758</v>
      </c>
    </row>
    <row r="15" spans="1:24" ht="13.5" customHeight="1">
      <c r="A15" s="4" t="s">
        <v>493</v>
      </c>
      <c r="B15" s="4">
        <v>256</v>
      </c>
      <c r="C15" s="4"/>
      <c r="D15" s="190">
        <v>2822</v>
      </c>
      <c r="E15" s="4"/>
      <c r="F15" s="4">
        <v>8</v>
      </c>
      <c r="G15" s="4"/>
      <c r="H15" s="4">
        <v>88</v>
      </c>
      <c r="I15" s="190">
        <v>3174</v>
      </c>
    </row>
    <row r="16" spans="1:24" ht="13.5" customHeight="1">
      <c r="A16" s="4" t="s">
        <v>431</v>
      </c>
      <c r="B16" s="190">
        <v>7217</v>
      </c>
      <c r="C16" s="4"/>
      <c r="D16" s="190">
        <v>6041</v>
      </c>
      <c r="E16" s="190">
        <v>1043</v>
      </c>
      <c r="F16" s="190">
        <v>3963</v>
      </c>
      <c r="G16" s="4"/>
      <c r="H16" s="190">
        <v>1544</v>
      </c>
      <c r="I16" s="190">
        <v>19808</v>
      </c>
    </row>
    <row r="17" spans="1:9" ht="13.5" customHeight="1">
      <c r="A17" s="4" t="s">
        <v>184</v>
      </c>
      <c r="B17" s="4">
        <v>692</v>
      </c>
      <c r="C17" s="4">
        <v>474</v>
      </c>
      <c r="D17" s="190">
        <v>3936</v>
      </c>
      <c r="E17" s="4"/>
      <c r="F17" s="190">
        <v>2845</v>
      </c>
      <c r="G17" s="4"/>
      <c r="H17" s="190">
        <v>1152</v>
      </c>
      <c r="I17" s="190">
        <v>9099</v>
      </c>
    </row>
    <row r="18" spans="1:9" ht="13.5" customHeight="1">
      <c r="A18" s="4" t="s">
        <v>498</v>
      </c>
      <c r="B18" s="4">
        <v>121</v>
      </c>
      <c r="C18" s="4"/>
      <c r="D18" s="4">
        <v>741</v>
      </c>
      <c r="E18" s="4">
        <v>8</v>
      </c>
      <c r="F18" s="4">
        <v>187</v>
      </c>
      <c r="G18" s="4"/>
      <c r="H18" s="4">
        <v>2</v>
      </c>
      <c r="I18" s="190">
        <v>1059</v>
      </c>
    </row>
    <row r="19" spans="1:9" s="359" customFormat="1" ht="13.5" customHeight="1">
      <c r="A19" s="4" t="s">
        <v>500</v>
      </c>
      <c r="B19" s="4">
        <v>403</v>
      </c>
      <c r="C19" s="4"/>
      <c r="D19" s="190">
        <v>3592</v>
      </c>
      <c r="E19" s="4"/>
      <c r="F19" s="190">
        <v>2435</v>
      </c>
      <c r="G19" s="4"/>
      <c r="H19" s="4"/>
      <c r="I19" s="190">
        <v>6430</v>
      </c>
    </row>
    <row r="20" spans="1:9" ht="13.5" customHeight="1">
      <c r="A20" s="4" t="s">
        <v>434</v>
      </c>
      <c r="B20" s="190">
        <v>2467</v>
      </c>
      <c r="C20" s="4">
        <v>499</v>
      </c>
      <c r="D20" s="190">
        <v>2525</v>
      </c>
      <c r="E20" s="4">
        <v>56</v>
      </c>
      <c r="F20" s="190">
        <v>11391</v>
      </c>
      <c r="G20" s="4">
        <v>256</v>
      </c>
      <c r="H20" s="4">
        <v>655</v>
      </c>
      <c r="I20" s="190">
        <v>17849</v>
      </c>
    </row>
    <row r="21" spans="1:9" ht="13.5" customHeight="1">
      <c r="A21" s="4" t="s">
        <v>435</v>
      </c>
      <c r="B21" s="190">
        <v>3549</v>
      </c>
      <c r="C21" s="4">
        <v>135</v>
      </c>
      <c r="D21" s="190">
        <v>5034</v>
      </c>
      <c r="E21" s="4"/>
      <c r="F21" s="190">
        <v>2463</v>
      </c>
      <c r="G21" s="4"/>
      <c r="H21" s="4">
        <v>725</v>
      </c>
      <c r="I21" s="190">
        <v>11906</v>
      </c>
    </row>
    <row r="22" spans="1:9" ht="13.5" customHeight="1">
      <c r="A22" s="4" t="s">
        <v>436</v>
      </c>
      <c r="B22" s="190">
        <v>11773</v>
      </c>
      <c r="C22" s="190">
        <v>3314</v>
      </c>
      <c r="D22" s="190">
        <v>10456</v>
      </c>
      <c r="E22" s="190">
        <v>3670</v>
      </c>
      <c r="F22" s="190">
        <v>9921</v>
      </c>
      <c r="G22" s="4"/>
      <c r="H22" s="190">
        <v>1974</v>
      </c>
      <c r="I22" s="190">
        <v>41108</v>
      </c>
    </row>
    <row r="23" spans="1:9" ht="13.5" customHeight="1">
      <c r="A23" s="4" t="s">
        <v>208</v>
      </c>
      <c r="B23" s="190">
        <v>2158</v>
      </c>
      <c r="C23" s="4">
        <v>550</v>
      </c>
      <c r="D23" s="190">
        <v>5581</v>
      </c>
      <c r="E23" s="4"/>
      <c r="F23" s="190">
        <v>2312</v>
      </c>
      <c r="G23" s="4"/>
      <c r="H23" s="4">
        <v>405</v>
      </c>
      <c r="I23" s="190">
        <v>11006</v>
      </c>
    </row>
    <row r="24" spans="1:9" ht="13.5" customHeight="1">
      <c r="A24" s="4" t="s">
        <v>437</v>
      </c>
      <c r="B24" s="190">
        <v>8108</v>
      </c>
      <c r="C24" s="4">
        <v>777</v>
      </c>
      <c r="D24" s="190">
        <v>9652</v>
      </c>
      <c r="E24" s="190">
        <v>2162</v>
      </c>
      <c r="F24" s="190">
        <v>2581</v>
      </c>
      <c r="G24" s="4"/>
      <c r="H24" s="190">
        <v>2513</v>
      </c>
      <c r="I24" s="190">
        <v>25793</v>
      </c>
    </row>
    <row r="25" spans="1:9" ht="13.5" customHeight="1">
      <c r="A25" s="4" t="s">
        <v>334</v>
      </c>
      <c r="B25" s="190">
        <v>1621</v>
      </c>
      <c r="C25" s="4"/>
      <c r="D25" s="190">
        <v>5151</v>
      </c>
      <c r="E25" s="4">
        <v>24</v>
      </c>
      <c r="F25" s="190">
        <v>1136</v>
      </c>
      <c r="G25" s="4"/>
      <c r="H25" s="4"/>
      <c r="I25" s="190">
        <v>7932</v>
      </c>
    </row>
    <row r="26" spans="1:9" ht="13.5" customHeight="1">
      <c r="A26" s="4" t="s">
        <v>335</v>
      </c>
      <c r="B26" s="190">
        <v>2227</v>
      </c>
      <c r="C26" s="4">
        <v>287</v>
      </c>
      <c r="D26" s="190">
        <v>13138</v>
      </c>
      <c r="E26" s="4"/>
      <c r="F26" s="190">
        <v>2134</v>
      </c>
      <c r="G26" s="190">
        <v>1282</v>
      </c>
      <c r="H26" s="4">
        <v>967</v>
      </c>
      <c r="I26" s="190">
        <v>20035</v>
      </c>
    </row>
    <row r="27" spans="1:9" ht="13.5" customHeight="1">
      <c r="A27" s="4" t="s">
        <v>209</v>
      </c>
      <c r="B27" s="190">
        <v>5795</v>
      </c>
      <c r="C27" s="4"/>
      <c r="D27" s="190">
        <v>10294</v>
      </c>
      <c r="E27" s="190">
        <v>1872</v>
      </c>
      <c r="F27" s="190">
        <v>6063</v>
      </c>
      <c r="G27" s="4"/>
      <c r="H27" s="4">
        <v>597</v>
      </c>
      <c r="I27" s="190">
        <v>24621</v>
      </c>
    </row>
    <row r="28" spans="1:9" ht="13.5" customHeight="1">
      <c r="A28" s="4" t="s">
        <v>439</v>
      </c>
      <c r="B28" s="190">
        <v>2585</v>
      </c>
      <c r="C28" s="190">
        <v>1640</v>
      </c>
      <c r="D28" s="190">
        <v>9602</v>
      </c>
      <c r="E28" s="4">
        <v>196</v>
      </c>
      <c r="F28" s="190">
        <v>2856</v>
      </c>
      <c r="G28" s="4"/>
      <c r="H28" s="4"/>
      <c r="I28" s="190">
        <v>16879</v>
      </c>
    </row>
    <row r="29" spans="1:9" ht="13.5" customHeight="1">
      <c r="A29" s="4" t="s">
        <v>336</v>
      </c>
      <c r="B29" s="190">
        <v>6320</v>
      </c>
      <c r="C29" s="4">
        <v>47</v>
      </c>
      <c r="D29" s="190">
        <v>16705</v>
      </c>
      <c r="E29" s="4">
        <v>313</v>
      </c>
      <c r="F29" s="190">
        <v>2346</v>
      </c>
      <c r="G29" s="4"/>
      <c r="H29" s="4">
        <v>665</v>
      </c>
      <c r="I29" s="190">
        <v>26396</v>
      </c>
    </row>
    <row r="30" spans="1:9" ht="13.5" customHeight="1">
      <c r="A30" s="4" t="s">
        <v>506</v>
      </c>
      <c r="B30" s="4">
        <v>584</v>
      </c>
      <c r="C30" s="4">
        <v>46</v>
      </c>
      <c r="D30" s="190">
        <v>1700</v>
      </c>
      <c r="E30" s="4">
        <v>603</v>
      </c>
      <c r="F30" s="4">
        <v>69</v>
      </c>
      <c r="G30" s="4"/>
      <c r="H30" s="4"/>
      <c r="I30" s="190">
        <v>3002</v>
      </c>
    </row>
    <row r="31" spans="1:9" ht="13.5" customHeight="1">
      <c r="A31" s="4" t="s">
        <v>507</v>
      </c>
      <c r="B31" s="190">
        <v>2464</v>
      </c>
      <c r="C31" s="4">
        <v>330</v>
      </c>
      <c r="D31" s="190">
        <v>6055</v>
      </c>
      <c r="E31" s="4"/>
      <c r="F31" s="190">
        <v>6328</v>
      </c>
      <c r="G31" s="4"/>
      <c r="H31" s="4">
        <v>482</v>
      </c>
      <c r="I31" s="190">
        <v>15659</v>
      </c>
    </row>
    <row r="32" spans="1:9" ht="13.5" customHeight="1">
      <c r="A32" s="4" t="s">
        <v>520</v>
      </c>
      <c r="B32" s="190">
        <v>1724</v>
      </c>
      <c r="C32" s="4">
        <v>92</v>
      </c>
      <c r="D32" s="190">
        <v>7824</v>
      </c>
      <c r="E32" s="4"/>
      <c r="F32" s="4">
        <v>17</v>
      </c>
      <c r="G32" s="4"/>
      <c r="H32" s="4"/>
      <c r="I32" s="190">
        <v>9657</v>
      </c>
    </row>
    <row r="33" spans="1:9" ht="13.5" customHeight="1">
      <c r="A33" s="4" t="s">
        <v>440</v>
      </c>
      <c r="B33" s="190">
        <v>12979</v>
      </c>
      <c r="C33" s="190">
        <v>3710</v>
      </c>
      <c r="D33" s="190">
        <v>5393</v>
      </c>
      <c r="E33" s="4">
        <v>88</v>
      </c>
      <c r="F33" s="190">
        <v>4854</v>
      </c>
      <c r="G33" s="4"/>
      <c r="H33" s="190">
        <v>2142</v>
      </c>
      <c r="I33" s="190">
        <v>29166</v>
      </c>
    </row>
    <row r="34" spans="1:9" ht="13.5" customHeight="1">
      <c r="A34" s="4" t="s">
        <v>166</v>
      </c>
      <c r="B34" s="4">
        <v>664</v>
      </c>
      <c r="C34" s="4"/>
      <c r="D34" s="190">
        <v>2772</v>
      </c>
      <c r="E34" s="4"/>
      <c r="F34" s="4">
        <v>663</v>
      </c>
      <c r="G34" s="4"/>
      <c r="H34" s="4">
        <v>25</v>
      </c>
      <c r="I34" s="190">
        <v>4124</v>
      </c>
    </row>
    <row r="35" spans="1:9" ht="13.5" customHeight="1">
      <c r="A35" s="4" t="s">
        <v>441</v>
      </c>
      <c r="B35" s="190">
        <v>6378</v>
      </c>
      <c r="C35" s="4">
        <v>157</v>
      </c>
      <c r="D35" s="190">
        <v>12790</v>
      </c>
      <c r="E35" s="190">
        <v>1262</v>
      </c>
      <c r="F35" s="190">
        <v>5639</v>
      </c>
      <c r="G35" s="4"/>
      <c r="H35" s="190">
        <v>1697</v>
      </c>
      <c r="I35" s="190">
        <v>27923</v>
      </c>
    </row>
    <row r="36" spans="1:9" ht="13.5" customHeight="1">
      <c r="A36" s="4" t="s">
        <v>524</v>
      </c>
      <c r="B36" s="190">
        <v>1218</v>
      </c>
      <c r="C36" s="4">
        <v>25</v>
      </c>
      <c r="D36" s="190">
        <v>9068</v>
      </c>
      <c r="E36" s="190">
        <v>1403</v>
      </c>
      <c r="F36" s="4"/>
      <c r="G36" s="4"/>
      <c r="H36" s="4">
        <v>716</v>
      </c>
      <c r="I36" s="190">
        <v>12430</v>
      </c>
    </row>
    <row r="37" spans="1:9" ht="13.5" customHeight="1">
      <c r="A37" s="4" t="s">
        <v>525</v>
      </c>
      <c r="B37" s="4">
        <v>752</v>
      </c>
      <c r="C37" s="4"/>
      <c r="D37" s="190">
        <v>9048</v>
      </c>
      <c r="E37" s="4">
        <v>454</v>
      </c>
      <c r="F37" s="190">
        <v>1499</v>
      </c>
      <c r="G37" s="4"/>
      <c r="H37" s="4">
        <v>587</v>
      </c>
      <c r="I37" s="190">
        <v>12340</v>
      </c>
    </row>
    <row r="38" spans="1:9" ht="13.5" customHeight="1">
      <c r="A38" s="4" t="s">
        <v>185</v>
      </c>
      <c r="B38" s="4">
        <v>226</v>
      </c>
      <c r="C38" s="4">
        <v>65</v>
      </c>
      <c r="D38" s="190">
        <v>1764</v>
      </c>
      <c r="E38" s="4">
        <v>60</v>
      </c>
      <c r="F38" s="4">
        <v>60</v>
      </c>
      <c r="G38" s="4"/>
      <c r="H38" s="4"/>
      <c r="I38" s="190">
        <v>2175</v>
      </c>
    </row>
    <row r="39" spans="1:9" ht="13.5" customHeight="1">
      <c r="A39" s="4" t="s">
        <v>528</v>
      </c>
      <c r="B39" s="4">
        <v>130</v>
      </c>
      <c r="C39" s="4"/>
      <c r="D39" s="190">
        <v>1468</v>
      </c>
      <c r="E39" s="4"/>
      <c r="F39" s="4">
        <v>135</v>
      </c>
      <c r="G39" s="4"/>
      <c r="H39" s="4"/>
      <c r="I39" s="190">
        <v>1733</v>
      </c>
    </row>
    <row r="40" spans="1:9" ht="13.5" customHeight="1">
      <c r="A40" s="4" t="s">
        <v>529</v>
      </c>
      <c r="B40" s="4">
        <v>105</v>
      </c>
      <c r="C40" s="4"/>
      <c r="D40" s="4">
        <v>923</v>
      </c>
      <c r="E40" s="4"/>
      <c r="F40" s="4">
        <v>67</v>
      </c>
      <c r="G40" s="4"/>
      <c r="H40" s="4">
        <v>124</v>
      </c>
      <c r="I40" s="190">
        <v>1219</v>
      </c>
    </row>
    <row r="41" spans="1:9" ht="13.5" customHeight="1">
      <c r="A41" s="4" t="s">
        <v>443</v>
      </c>
      <c r="B41" s="190">
        <v>5463</v>
      </c>
      <c r="C41" s="4">
        <v>500</v>
      </c>
      <c r="D41" s="190">
        <v>9196</v>
      </c>
      <c r="E41" s="4"/>
      <c r="F41" s="190">
        <v>15079</v>
      </c>
      <c r="G41" s="4"/>
      <c r="H41" s="4"/>
      <c r="I41" s="190">
        <v>30238</v>
      </c>
    </row>
    <row r="42" spans="1:9" ht="13.5" customHeight="1">
      <c r="A42" s="4" t="s">
        <v>563</v>
      </c>
      <c r="B42" s="190">
        <v>4853</v>
      </c>
      <c r="C42" s="4">
        <v>616</v>
      </c>
      <c r="D42" s="190">
        <v>4336</v>
      </c>
      <c r="E42" s="4"/>
      <c r="F42" s="190">
        <v>4823</v>
      </c>
      <c r="G42" s="4"/>
      <c r="H42" s="190">
        <v>3256</v>
      </c>
      <c r="I42" s="190">
        <v>17884</v>
      </c>
    </row>
    <row r="43" spans="1:9" ht="13.5" customHeight="1">
      <c r="A43" s="4" t="s">
        <v>445</v>
      </c>
      <c r="B43" s="190">
        <v>6810</v>
      </c>
      <c r="C43" s="190">
        <v>1782</v>
      </c>
      <c r="D43" s="190">
        <v>10798</v>
      </c>
      <c r="E43" s="190">
        <v>2324</v>
      </c>
      <c r="F43" s="190">
        <v>3073</v>
      </c>
      <c r="G43" s="4"/>
      <c r="H43" s="190">
        <v>2670</v>
      </c>
      <c r="I43" s="190">
        <v>27457</v>
      </c>
    </row>
    <row r="44" spans="1:9" ht="13.5" customHeight="1">
      <c r="A44" s="4" t="s">
        <v>446</v>
      </c>
      <c r="B44" s="190">
        <v>12874</v>
      </c>
      <c r="C44" s="190">
        <v>1968</v>
      </c>
      <c r="D44" s="190">
        <v>10389</v>
      </c>
      <c r="E44" s="4">
        <v>554</v>
      </c>
      <c r="F44" s="190">
        <v>8908</v>
      </c>
      <c r="G44" s="4"/>
      <c r="H44" s="4"/>
      <c r="I44" s="190">
        <v>34693</v>
      </c>
    </row>
    <row r="45" spans="1:9" ht="13.5" customHeight="1">
      <c r="A45" s="4" t="s">
        <v>448</v>
      </c>
      <c r="B45" s="190">
        <v>5277</v>
      </c>
      <c r="C45" s="190">
        <v>1511</v>
      </c>
      <c r="D45" s="190">
        <v>7003</v>
      </c>
      <c r="E45" s="4">
        <v>317</v>
      </c>
      <c r="F45" s="190">
        <v>4152</v>
      </c>
      <c r="G45" s="4"/>
      <c r="H45" s="190">
        <v>3742</v>
      </c>
      <c r="I45" s="190">
        <v>22002</v>
      </c>
    </row>
    <row r="46" spans="1:9" ht="13.5" customHeight="1">
      <c r="A46" s="4" t="s">
        <v>533</v>
      </c>
      <c r="B46" s="4">
        <v>867</v>
      </c>
      <c r="C46" s="190">
        <v>2905</v>
      </c>
      <c r="D46" s="190">
        <v>3814</v>
      </c>
      <c r="E46" s="4"/>
      <c r="F46" s="190">
        <v>2302</v>
      </c>
      <c r="G46" s="4"/>
      <c r="H46" s="4"/>
      <c r="I46" s="190">
        <v>9888</v>
      </c>
    </row>
    <row r="47" spans="1:9" ht="13.5" customHeight="1">
      <c r="A47" s="4" t="s">
        <v>536</v>
      </c>
      <c r="B47" s="190">
        <v>1007</v>
      </c>
      <c r="C47" s="4"/>
      <c r="D47" s="190">
        <v>25196</v>
      </c>
      <c r="E47" s="4">
        <v>177</v>
      </c>
      <c r="F47" s="4">
        <v>464</v>
      </c>
      <c r="G47" s="4"/>
      <c r="H47" s="4"/>
      <c r="I47" s="190">
        <v>26844</v>
      </c>
    </row>
    <row r="48" spans="1:9" ht="13.5" customHeight="1">
      <c r="A48" s="4" t="s">
        <v>450</v>
      </c>
      <c r="B48" s="190">
        <v>1153</v>
      </c>
      <c r="C48" s="4">
        <v>42</v>
      </c>
      <c r="D48" s="190">
        <v>5487</v>
      </c>
      <c r="E48" s="4"/>
      <c r="F48" s="4">
        <v>908</v>
      </c>
      <c r="G48" s="4"/>
      <c r="H48" s="4"/>
      <c r="I48" s="190">
        <v>7590</v>
      </c>
    </row>
    <row r="49" spans="1:10" ht="13.5" customHeight="1">
      <c r="A49" s="4" t="s">
        <v>451</v>
      </c>
      <c r="B49" s="190">
        <v>3301</v>
      </c>
      <c r="C49" s="190">
        <v>2099</v>
      </c>
      <c r="D49" s="190">
        <v>3828</v>
      </c>
      <c r="E49" s="4"/>
      <c r="F49" s="190">
        <v>5676</v>
      </c>
      <c r="G49" s="4">
        <v>9</v>
      </c>
      <c r="H49" s="190">
        <v>2193</v>
      </c>
      <c r="I49" s="190">
        <v>17106</v>
      </c>
    </row>
    <row r="50" spans="1:10" ht="13.5" customHeight="1">
      <c r="A50" s="4" t="s">
        <v>216</v>
      </c>
      <c r="B50" s="190">
        <v>19156</v>
      </c>
      <c r="C50" s="4"/>
      <c r="D50" s="190">
        <v>9213</v>
      </c>
      <c r="E50" s="4">
        <v>441</v>
      </c>
      <c r="F50" s="190">
        <v>1059</v>
      </c>
      <c r="G50" s="4">
        <v>21</v>
      </c>
      <c r="H50" s="4">
        <v>892</v>
      </c>
      <c r="I50" s="190">
        <v>30782</v>
      </c>
    </row>
    <row r="51" spans="1:10" ht="13.5" customHeight="1">
      <c r="A51" s="4" t="s">
        <v>538</v>
      </c>
      <c r="B51" s="4">
        <v>400</v>
      </c>
      <c r="C51" s="4"/>
      <c r="D51" s="190">
        <v>3019</v>
      </c>
      <c r="E51" s="4"/>
      <c r="F51" s="4">
        <v>265</v>
      </c>
      <c r="G51" s="4"/>
      <c r="H51" s="4"/>
      <c r="I51" s="190">
        <v>3684</v>
      </c>
    </row>
    <row r="52" spans="1:10" ht="13.5" customHeight="1">
      <c r="A52" s="4" t="s">
        <v>454</v>
      </c>
      <c r="B52" s="190">
        <v>8944</v>
      </c>
      <c r="C52" s="4">
        <v>45</v>
      </c>
      <c r="D52" s="190">
        <v>17012</v>
      </c>
      <c r="E52" s="190">
        <v>1503</v>
      </c>
      <c r="F52" s="190">
        <v>3147</v>
      </c>
      <c r="G52" s="4"/>
      <c r="H52" s="190">
        <v>1646</v>
      </c>
      <c r="I52" s="190">
        <v>32297</v>
      </c>
    </row>
    <row r="53" spans="1:10" ht="13.5" customHeight="1">
      <c r="A53" s="4" t="s">
        <v>455</v>
      </c>
      <c r="B53" s="190">
        <v>4370</v>
      </c>
      <c r="C53" s="4">
        <v>741</v>
      </c>
      <c r="D53" s="190">
        <v>4922</v>
      </c>
      <c r="E53" s="4">
        <v>335</v>
      </c>
      <c r="F53" s="190">
        <v>29422</v>
      </c>
      <c r="G53" s="4"/>
      <c r="H53" s="4">
        <v>949</v>
      </c>
      <c r="I53" s="190">
        <v>40739</v>
      </c>
    </row>
    <row r="54" spans="1:10" ht="13.5" customHeight="1">
      <c r="A54" s="4" t="s">
        <v>539</v>
      </c>
      <c r="B54" s="4">
        <v>505</v>
      </c>
      <c r="C54" s="4">
        <v>19</v>
      </c>
      <c r="D54" s="190">
        <v>4436</v>
      </c>
      <c r="E54" s="4">
        <v>65</v>
      </c>
      <c r="F54" s="4">
        <v>218</v>
      </c>
      <c r="G54" s="4"/>
      <c r="H54" s="4">
        <v>91</v>
      </c>
      <c r="I54" s="190">
        <v>5334</v>
      </c>
      <c r="J54" s="217"/>
    </row>
    <row r="55" spans="1:10" ht="13.5" customHeight="1">
      <c r="A55" s="4" t="s">
        <v>456</v>
      </c>
      <c r="B55" s="190">
        <v>2370</v>
      </c>
      <c r="C55" s="4">
        <v>419</v>
      </c>
      <c r="D55" s="190">
        <v>3541</v>
      </c>
      <c r="E55" s="4"/>
      <c r="F55" s="190">
        <v>12687</v>
      </c>
      <c r="G55" s="4"/>
      <c r="H55" s="4">
        <v>409</v>
      </c>
      <c r="I55" s="190">
        <v>19426</v>
      </c>
    </row>
    <row r="56" spans="1:10" ht="12.95" customHeight="1">
      <c r="A56" s="4" t="s">
        <v>541</v>
      </c>
      <c r="B56" s="190">
        <v>2799</v>
      </c>
      <c r="C56" s="190">
        <v>1823</v>
      </c>
      <c r="D56" s="190">
        <v>3137</v>
      </c>
      <c r="E56" s="4">
        <v>107</v>
      </c>
      <c r="F56" s="190">
        <v>2180</v>
      </c>
      <c r="G56" s="4"/>
      <c r="H56" s="4">
        <v>460</v>
      </c>
      <c r="I56" s="190">
        <v>10506</v>
      </c>
    </row>
    <row r="57" spans="1:10" ht="12.95" customHeight="1">
      <c r="B57" s="178"/>
      <c r="C57" s="178"/>
      <c r="D57" s="178"/>
      <c r="E57" s="178"/>
      <c r="F57" s="178"/>
      <c r="G57" s="178"/>
      <c r="H57" s="178"/>
      <c r="I57" s="493"/>
    </row>
    <row r="58" spans="1:10" ht="12.95" customHeight="1">
      <c r="B58" s="178"/>
      <c r="C58" s="178"/>
      <c r="D58" s="178"/>
      <c r="E58" s="178"/>
      <c r="F58" s="178"/>
      <c r="G58" s="178"/>
      <c r="H58" s="178"/>
      <c r="I58" s="493"/>
    </row>
    <row r="59" spans="1:10" ht="12.95" customHeight="1">
      <c r="B59" s="178"/>
      <c r="C59" s="178"/>
      <c r="D59" s="178"/>
      <c r="E59" s="178"/>
      <c r="F59" s="178"/>
      <c r="G59" s="178"/>
      <c r="H59" s="178"/>
    </row>
    <row r="60" spans="1:10" ht="12.95" customHeight="1">
      <c r="B60" s="178"/>
      <c r="C60" s="178"/>
      <c r="D60" s="178"/>
      <c r="E60" s="178"/>
      <c r="F60" s="178"/>
      <c r="G60" s="178"/>
      <c r="H60" s="178"/>
    </row>
    <row r="61" spans="1:10" ht="12.95" customHeight="1">
      <c r="B61" s="178"/>
      <c r="C61" s="178"/>
      <c r="D61" s="178"/>
      <c r="E61" s="178"/>
      <c r="F61" s="178"/>
      <c r="G61" s="178"/>
      <c r="H61" s="178"/>
    </row>
    <row r="62" spans="1:10" ht="12.95" customHeight="1">
      <c r="B62" s="178"/>
      <c r="C62" s="178"/>
      <c r="D62" s="178"/>
      <c r="E62" s="178"/>
      <c r="F62" s="178"/>
      <c r="G62" s="178"/>
      <c r="H62" s="178"/>
    </row>
    <row r="63" spans="1:10" ht="12.95" customHeight="1">
      <c r="B63" s="178"/>
      <c r="C63" s="178"/>
      <c r="D63" s="178"/>
      <c r="E63" s="178"/>
      <c r="F63" s="178"/>
      <c r="G63" s="178"/>
      <c r="H63" s="178"/>
    </row>
    <row r="64" spans="1:10" ht="12.95" customHeight="1">
      <c r="B64" s="178"/>
      <c r="C64" s="178"/>
      <c r="D64" s="178"/>
      <c r="E64" s="178"/>
      <c r="F64" s="178"/>
      <c r="G64" s="178"/>
      <c r="H64" s="178"/>
    </row>
    <row r="65" spans="2:8" ht="12.95" customHeight="1">
      <c r="B65" s="178"/>
      <c r="C65" s="178"/>
      <c r="D65" s="178"/>
      <c r="E65" s="178"/>
      <c r="F65" s="178"/>
      <c r="G65" s="178"/>
      <c r="H65" s="178"/>
    </row>
    <row r="66" spans="2:8" ht="12.95" customHeight="1">
      <c r="B66" s="178"/>
      <c r="C66" s="178"/>
      <c r="D66" s="178"/>
      <c r="E66" s="178"/>
      <c r="F66" s="178"/>
      <c r="G66" s="178"/>
      <c r="H66" s="178"/>
    </row>
    <row r="67" spans="2:8" ht="12.95" customHeight="1">
      <c r="B67" s="178"/>
      <c r="C67" s="178"/>
      <c r="D67" s="178"/>
      <c r="E67" s="178"/>
      <c r="F67" s="178"/>
      <c r="G67" s="178"/>
      <c r="H67" s="178"/>
    </row>
    <row r="68" spans="2:8" ht="12.95" customHeight="1">
      <c r="B68" s="178"/>
      <c r="C68" s="178"/>
      <c r="D68" s="178"/>
      <c r="E68" s="178"/>
      <c r="F68" s="178"/>
      <c r="G68" s="178"/>
      <c r="H68" s="178"/>
    </row>
    <row r="69" spans="2:8" ht="12.95" customHeight="1">
      <c r="B69" s="178"/>
      <c r="C69" s="178"/>
      <c r="D69" s="178"/>
      <c r="E69" s="178"/>
      <c r="F69" s="178"/>
      <c r="G69" s="178"/>
      <c r="H69" s="178"/>
    </row>
    <row r="70" spans="2:8" ht="12.95" customHeight="1">
      <c r="B70" s="178"/>
      <c r="C70" s="178"/>
      <c r="D70" s="178"/>
      <c r="E70" s="178"/>
      <c r="F70" s="178"/>
      <c r="G70" s="178"/>
      <c r="H70" s="178"/>
    </row>
    <row r="71" spans="2:8" ht="12.95" customHeight="1">
      <c r="B71" s="178"/>
      <c r="C71" s="178"/>
      <c r="D71" s="178"/>
      <c r="E71" s="178"/>
      <c r="F71" s="178"/>
      <c r="G71" s="178"/>
      <c r="H71" s="178"/>
    </row>
    <row r="72" spans="2:8" ht="12.95" customHeight="1">
      <c r="B72" s="178"/>
      <c r="C72" s="178"/>
      <c r="D72" s="178"/>
      <c r="E72" s="178"/>
      <c r="F72" s="178"/>
      <c r="G72" s="178"/>
      <c r="H72" s="178"/>
    </row>
    <row r="73" spans="2:8" ht="12.95" customHeight="1">
      <c r="B73" s="178"/>
      <c r="C73" s="178"/>
      <c r="D73" s="178"/>
      <c r="E73" s="178"/>
      <c r="F73" s="178"/>
      <c r="G73" s="178"/>
      <c r="H73" s="178"/>
    </row>
    <row r="74" spans="2:8" ht="12.95" customHeight="1">
      <c r="B74" s="178"/>
      <c r="C74" s="178"/>
      <c r="D74" s="178"/>
      <c r="E74" s="178"/>
      <c r="F74" s="178"/>
      <c r="G74" s="178"/>
      <c r="H74" s="178"/>
    </row>
    <row r="75" spans="2:8" ht="12.95" customHeight="1">
      <c r="B75" s="178"/>
      <c r="C75" s="178"/>
      <c r="D75" s="178"/>
      <c r="E75" s="178"/>
      <c r="F75" s="178"/>
      <c r="G75" s="178"/>
      <c r="H75" s="178"/>
    </row>
    <row r="76" spans="2:8" ht="12.95" customHeight="1">
      <c r="B76" s="178"/>
      <c r="C76" s="178"/>
      <c r="D76" s="178"/>
      <c r="E76" s="178"/>
      <c r="F76" s="178"/>
      <c r="G76" s="178"/>
      <c r="H76" s="178"/>
    </row>
    <row r="77" spans="2:8" ht="12.95" customHeight="1">
      <c r="B77" s="178"/>
      <c r="C77" s="178"/>
      <c r="D77" s="178"/>
      <c r="E77" s="178"/>
      <c r="F77" s="178"/>
      <c r="G77" s="178"/>
      <c r="H77" s="178"/>
    </row>
    <row r="78" spans="2:8" ht="12.95" customHeight="1">
      <c r="B78" s="178"/>
      <c r="C78" s="178"/>
      <c r="D78" s="178"/>
      <c r="E78" s="178"/>
      <c r="F78" s="178"/>
      <c r="G78" s="178"/>
      <c r="H78" s="178"/>
    </row>
    <row r="79" spans="2:8" ht="12.95" customHeight="1">
      <c r="B79" s="178"/>
      <c r="C79" s="178"/>
      <c r="D79" s="178"/>
      <c r="E79" s="178"/>
      <c r="F79" s="178"/>
      <c r="G79" s="178"/>
      <c r="H79" s="178"/>
    </row>
    <row r="80" spans="2:8" ht="12.95" customHeight="1">
      <c r="B80" s="178"/>
      <c r="C80" s="178"/>
      <c r="D80" s="178"/>
      <c r="E80" s="178"/>
      <c r="F80" s="178"/>
      <c r="G80" s="178"/>
      <c r="H80" s="178"/>
    </row>
    <row r="81" spans="2:8" ht="12.95" customHeight="1">
      <c r="B81" s="178"/>
      <c r="C81" s="178"/>
      <c r="D81" s="178"/>
      <c r="E81" s="178"/>
      <c r="F81" s="178"/>
      <c r="G81" s="178"/>
      <c r="H81" s="178"/>
    </row>
    <row r="82" spans="2:8" ht="12.95" customHeight="1">
      <c r="B82" s="178"/>
      <c r="C82" s="178"/>
      <c r="D82" s="178"/>
      <c r="E82" s="178"/>
      <c r="F82" s="178"/>
      <c r="G82" s="178"/>
      <c r="H82" s="178"/>
    </row>
    <row r="83" spans="2:8" ht="12.95" customHeight="1">
      <c r="B83" s="178"/>
      <c r="C83" s="178"/>
      <c r="D83" s="178"/>
      <c r="E83" s="178"/>
      <c r="F83" s="178"/>
      <c r="G83" s="178"/>
      <c r="H83" s="178"/>
    </row>
    <row r="84" spans="2:8" ht="12.95" customHeight="1">
      <c r="B84" s="178"/>
      <c r="C84" s="178"/>
      <c r="D84" s="178"/>
      <c r="E84" s="178"/>
      <c r="F84" s="178"/>
      <c r="G84" s="178"/>
      <c r="H84" s="178"/>
    </row>
    <row r="85" spans="2:8" ht="12.95" customHeight="1">
      <c r="B85" s="178"/>
      <c r="C85" s="178"/>
      <c r="D85" s="178"/>
      <c r="E85" s="178"/>
      <c r="F85" s="178"/>
      <c r="G85" s="178"/>
      <c r="H85" s="178"/>
    </row>
    <row r="86" spans="2:8" ht="12.95" customHeight="1">
      <c r="B86" s="178"/>
      <c r="C86" s="178"/>
      <c r="D86" s="178"/>
      <c r="E86" s="178"/>
      <c r="F86" s="178"/>
      <c r="G86" s="178"/>
      <c r="H86" s="178"/>
    </row>
    <row r="87" spans="2:8" ht="12.95" customHeight="1">
      <c r="B87" s="178"/>
      <c r="C87" s="178"/>
      <c r="D87" s="178"/>
      <c r="E87" s="178"/>
      <c r="F87" s="178"/>
      <c r="G87" s="178"/>
      <c r="H87" s="178"/>
    </row>
    <row r="88" spans="2:8" ht="12.95" customHeight="1">
      <c r="B88" s="178"/>
      <c r="C88" s="178"/>
      <c r="D88" s="178"/>
      <c r="E88" s="178"/>
      <c r="F88" s="178"/>
      <c r="G88" s="178"/>
      <c r="H88" s="178"/>
    </row>
    <row r="89" spans="2:8" ht="12.95" customHeight="1">
      <c r="B89" s="178"/>
      <c r="C89" s="178"/>
      <c r="D89" s="178"/>
      <c r="E89" s="178"/>
      <c r="F89" s="178"/>
      <c r="G89" s="178"/>
      <c r="H89" s="178"/>
    </row>
    <row r="90" spans="2:8" ht="12.95" customHeight="1">
      <c r="B90" s="178"/>
      <c r="C90" s="178"/>
      <c r="D90" s="178"/>
      <c r="E90" s="178"/>
      <c r="F90" s="178"/>
      <c r="G90" s="178"/>
      <c r="H90" s="178"/>
    </row>
    <row r="91" spans="2:8" ht="12.95" customHeight="1">
      <c r="B91" s="178"/>
      <c r="C91" s="178"/>
      <c r="D91" s="178"/>
      <c r="E91" s="178"/>
      <c r="F91" s="178"/>
      <c r="G91" s="178"/>
      <c r="H91" s="178"/>
    </row>
    <row r="92" spans="2:8" ht="12.95" customHeight="1">
      <c r="B92" s="178"/>
      <c r="C92" s="178"/>
      <c r="D92" s="178"/>
      <c r="E92" s="178"/>
      <c r="F92" s="178"/>
      <c r="G92" s="178"/>
      <c r="H92" s="178"/>
    </row>
    <row r="93" spans="2:8" ht="12.95" customHeight="1">
      <c r="B93" s="178"/>
      <c r="C93" s="178"/>
      <c r="D93" s="178"/>
      <c r="E93" s="178"/>
      <c r="F93" s="178"/>
      <c r="G93" s="178"/>
      <c r="H93" s="178"/>
    </row>
    <row r="94" spans="2:8" ht="12.95" customHeight="1">
      <c r="B94" s="178"/>
      <c r="C94" s="178"/>
      <c r="D94" s="178"/>
      <c r="E94" s="178"/>
      <c r="F94" s="178"/>
      <c r="G94" s="178"/>
      <c r="H94" s="178"/>
    </row>
    <row r="95" spans="2:8" ht="12.95" customHeight="1">
      <c r="B95" s="178"/>
      <c r="C95" s="178"/>
      <c r="D95" s="178"/>
      <c r="E95" s="178"/>
      <c r="F95" s="178"/>
      <c r="G95" s="178"/>
      <c r="H95" s="178"/>
    </row>
    <row r="96" spans="2:8" ht="12.95" customHeight="1">
      <c r="B96" s="178"/>
      <c r="C96" s="178"/>
      <c r="D96" s="178"/>
      <c r="E96" s="178"/>
      <c r="F96" s="178"/>
      <c r="G96" s="178"/>
      <c r="H96" s="178"/>
    </row>
    <row r="97" spans="2:10" ht="12.95" customHeight="1">
      <c r="B97" s="178"/>
      <c r="C97" s="178"/>
      <c r="D97" s="178"/>
      <c r="E97" s="178"/>
      <c r="F97" s="178"/>
      <c r="G97" s="178"/>
      <c r="H97" s="178"/>
    </row>
    <row r="98" spans="2:10" ht="12.95" customHeight="1">
      <c r="B98" s="178"/>
      <c r="C98" s="178"/>
      <c r="D98" s="178"/>
      <c r="E98" s="178"/>
      <c r="F98" s="178"/>
      <c r="G98" s="178"/>
      <c r="H98" s="178"/>
    </row>
    <row r="99" spans="2:10" ht="12.95" customHeight="1">
      <c r="B99" s="178"/>
      <c r="C99" s="178"/>
      <c r="D99" s="178"/>
      <c r="E99" s="178"/>
      <c r="F99" s="178"/>
      <c r="G99" s="178"/>
      <c r="H99" s="178"/>
    </row>
    <row r="100" spans="2:10" ht="12.95" customHeight="1">
      <c r="B100" s="178"/>
      <c r="C100" s="178"/>
      <c r="D100" s="178"/>
      <c r="E100" s="178"/>
      <c r="F100" s="178"/>
      <c r="G100" s="178"/>
      <c r="H100" s="178"/>
      <c r="I100" s="494"/>
    </row>
    <row r="101" spans="2:10" ht="12.95" customHeight="1">
      <c r="B101" s="178"/>
      <c r="C101" s="178"/>
      <c r="D101" s="178"/>
      <c r="E101" s="178"/>
      <c r="F101" s="178"/>
      <c r="G101" s="178"/>
      <c r="H101" s="178"/>
      <c r="I101" s="494"/>
      <c r="J101" s="27"/>
    </row>
    <row r="102" spans="2:10" ht="12.95" customHeight="1">
      <c r="B102" s="178"/>
      <c r="C102" s="178"/>
      <c r="D102" s="178"/>
      <c r="E102" s="178"/>
      <c r="F102" s="178"/>
      <c r="G102" s="178"/>
      <c r="H102" s="178"/>
      <c r="I102" s="494"/>
      <c r="J102" s="27"/>
    </row>
    <row r="103" spans="2:10" ht="12.95" customHeight="1">
      <c r="B103" s="178"/>
      <c r="C103" s="178"/>
      <c r="D103" s="178"/>
      <c r="E103" s="178"/>
      <c r="F103" s="178"/>
      <c r="G103" s="178"/>
      <c r="H103" s="178"/>
      <c r="J103" s="27"/>
    </row>
    <row r="104" spans="2:10" ht="12.95" customHeight="1">
      <c r="B104" s="178"/>
      <c r="C104" s="178"/>
      <c r="D104" s="178"/>
      <c r="E104" s="178"/>
      <c r="F104" s="178"/>
      <c r="G104" s="178"/>
      <c r="H104" s="178"/>
    </row>
    <row r="105" spans="2:10" ht="12.95" customHeight="1">
      <c r="B105" s="178"/>
      <c r="C105" s="178"/>
      <c r="D105" s="178"/>
      <c r="E105" s="178"/>
      <c r="F105" s="178"/>
      <c r="G105" s="178"/>
      <c r="H105" s="178"/>
    </row>
    <row r="106" spans="2:10" ht="12.95" customHeight="1">
      <c r="B106" s="178"/>
      <c r="C106" s="178"/>
      <c r="D106" s="178"/>
      <c r="E106" s="178"/>
      <c r="F106" s="178"/>
      <c r="G106" s="178"/>
      <c r="H106" s="178"/>
    </row>
    <row r="107" spans="2:10" ht="12.95" customHeight="1"/>
    <row r="108" spans="2:10" ht="12.95" customHeight="1"/>
    <row r="109" spans="2:10" ht="12.95" customHeight="1"/>
    <row r="110" spans="2:10" ht="12.95" customHeight="1"/>
    <row r="111" spans="2:10" ht="12.95" customHeight="1"/>
    <row r="112" spans="2:10" ht="12.95" customHeight="1"/>
    <row r="113" ht="12.95" customHeight="1"/>
    <row r="114" ht="12.95" customHeight="1"/>
    <row r="115" ht="12.95" customHeight="1"/>
    <row r="116" ht="12.95" customHeight="1"/>
    <row r="117" ht="12.95" customHeight="1"/>
    <row r="118" ht="12.95" customHeight="1"/>
    <row r="119" ht="12.95" customHeight="1"/>
    <row r="120" ht="12.95" customHeight="1"/>
    <row r="121" ht="12.95" customHeight="1"/>
    <row r="122" ht="12.95" customHeight="1"/>
    <row r="123" ht="12.95" customHeight="1"/>
    <row r="124" ht="12.95" customHeight="1"/>
    <row r="125" ht="12.95" customHeight="1"/>
    <row r="126" ht="12.95" customHeight="1"/>
    <row r="127" ht="12.95" customHeight="1"/>
    <row r="128" ht="12.95" customHeight="1"/>
    <row r="129" ht="12.95" customHeight="1"/>
    <row r="130" ht="12.95" customHeight="1"/>
    <row r="131" ht="12.95" customHeight="1"/>
    <row r="132" ht="12.95" customHeight="1"/>
    <row r="133" ht="12.95" customHeight="1"/>
    <row r="134" ht="12.95" customHeight="1"/>
    <row r="135" ht="12.95" customHeight="1"/>
    <row r="136" ht="12.95" customHeight="1"/>
    <row r="137" ht="12.95" customHeight="1"/>
    <row r="138" ht="12.95" customHeight="1"/>
    <row r="139" ht="12.95" customHeight="1"/>
    <row r="140" ht="12.95" customHeight="1"/>
    <row r="141" ht="12.95" customHeight="1"/>
    <row r="142" ht="12.95" customHeight="1"/>
    <row r="143" ht="12.95" customHeight="1"/>
    <row r="144" ht="12.95" customHeight="1"/>
    <row r="145" ht="12.95" customHeight="1"/>
    <row r="146" ht="12.95" customHeight="1"/>
    <row r="147" ht="12.95" customHeight="1"/>
    <row r="148" ht="12.95" customHeight="1"/>
    <row r="149" ht="12.95" customHeight="1"/>
    <row r="150" ht="12.95" customHeight="1"/>
    <row r="151" ht="12.95" customHeight="1"/>
    <row r="152" ht="12.95" customHeight="1"/>
    <row r="153" ht="12.95" customHeight="1"/>
    <row r="154" ht="12.95" customHeight="1"/>
    <row r="155" ht="12.95" customHeight="1"/>
    <row r="156" ht="12.95" customHeight="1"/>
    <row r="157" ht="12.95" customHeight="1"/>
    <row r="158" ht="12.95" customHeight="1"/>
    <row r="159" ht="12.95" customHeight="1"/>
    <row r="160" ht="12.95" customHeight="1"/>
    <row r="161" ht="12.95" customHeight="1"/>
    <row r="162" ht="12.95" customHeight="1"/>
    <row r="163" ht="12.95" customHeight="1"/>
    <row r="164" ht="12.95" customHeight="1"/>
    <row r="165" ht="12.95" customHeight="1"/>
    <row r="166" ht="12.95" customHeight="1"/>
    <row r="167" ht="12.95" customHeight="1"/>
    <row r="168" ht="12.95" customHeight="1"/>
    <row r="169" ht="12.95" customHeight="1"/>
    <row r="170" ht="12.95" customHeight="1"/>
    <row r="171" ht="12.95" customHeight="1"/>
    <row r="172" ht="12.95" customHeight="1"/>
    <row r="173" ht="12.95" customHeight="1"/>
    <row r="174" ht="12.95" customHeight="1"/>
    <row r="175" ht="12.95" customHeight="1"/>
    <row r="176" ht="12.95" customHeight="1"/>
    <row r="177" ht="12.95" customHeight="1"/>
    <row r="178" ht="12.95" customHeight="1"/>
  </sheetData>
  <phoneticPr fontId="25" type="noConversion"/>
  <pageMargins left="0.43307086614173229" right="0.43307086614173229" top="0.51181102362204722" bottom="0.51181102362204722" header="0" footer="0.23622047244094491"/>
  <pageSetup paperSize="9" orientation="portrait" r:id="rId1"/>
  <headerFooter alignWithMargins="0">
    <oddFooter>&amp;L&amp;9Public Library Statistics 2011/12&amp;C&amp;9&amp;P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419"/>
  <sheetViews>
    <sheetView zoomScaleNormal="100" workbookViewId="0">
      <pane ySplit="9" topLeftCell="A19" activePane="bottomLeft" state="frozen"/>
      <selection activeCell="D14" sqref="D14"/>
      <selection pane="bottomLeft" activeCell="K34" sqref="K34"/>
    </sheetView>
  </sheetViews>
  <sheetFormatPr defaultColWidth="8.85546875" defaultRowHeight="12.75"/>
  <cols>
    <col min="1" max="1" width="5.140625" customWidth="1"/>
    <col min="2" max="2" width="14.85546875" style="7" customWidth="1"/>
    <col min="3" max="3" width="6.85546875" style="1" customWidth="1"/>
    <col min="4" max="4" width="9.42578125" style="171" customWidth="1"/>
    <col min="5" max="5" width="10.42578125" style="205" customWidth="1"/>
    <col min="6" max="6" width="8" style="205" customWidth="1"/>
    <col min="7" max="7" width="10.28515625" style="205" customWidth="1"/>
    <col min="8" max="8" width="12.140625" style="480" bestFit="1" customWidth="1"/>
    <col min="9" max="9" width="6.140625" style="205" customWidth="1"/>
    <col min="10" max="10" width="13" style="269" customWidth="1"/>
    <col min="11" max="12" width="8.85546875" customWidth="1"/>
    <col min="13" max="13" width="13.28515625" bestFit="1" customWidth="1"/>
    <col min="14" max="14" width="10.7109375" bestFit="1" customWidth="1"/>
  </cols>
  <sheetData>
    <row r="1" spans="1:10" ht="15.75" customHeight="1">
      <c r="A1" s="13" t="s">
        <v>201</v>
      </c>
      <c r="B1" s="112"/>
    </row>
    <row r="2" spans="1:10" ht="12.75" customHeight="1">
      <c r="C2"/>
      <c r="I2"/>
    </row>
    <row r="3" spans="1:10" ht="12.75" customHeight="1">
      <c r="A3" s="5" t="s">
        <v>39</v>
      </c>
      <c r="C3"/>
      <c r="I3"/>
    </row>
    <row r="4" spans="1:10" ht="12.75" customHeight="1">
      <c r="A4" s="5"/>
      <c r="C4"/>
      <c r="I4"/>
    </row>
    <row r="5" spans="1:10" ht="12.75" customHeight="1">
      <c r="C5"/>
      <c r="H5" s="473" t="s">
        <v>407</v>
      </c>
      <c r="I5"/>
      <c r="J5" s="289" t="s">
        <v>143</v>
      </c>
    </row>
    <row r="6" spans="1:10" ht="12.75" customHeight="1">
      <c r="C6" s="111" t="s">
        <v>401</v>
      </c>
      <c r="D6" s="284"/>
      <c r="E6" s="276" t="s">
        <v>417</v>
      </c>
      <c r="F6" s="276" t="s">
        <v>405</v>
      </c>
      <c r="G6" s="276" t="s">
        <v>418</v>
      </c>
      <c r="H6" s="473" t="s">
        <v>420</v>
      </c>
      <c r="I6" s="276" t="s">
        <v>405</v>
      </c>
      <c r="J6" s="354" t="s">
        <v>41</v>
      </c>
    </row>
    <row r="7" spans="1:10" ht="12.75" customHeight="1">
      <c r="A7" s="111" t="s">
        <v>419</v>
      </c>
      <c r="B7" s="112"/>
      <c r="C7" s="343" t="s">
        <v>200</v>
      </c>
      <c r="D7" s="284" t="s">
        <v>403</v>
      </c>
      <c r="E7" s="276" t="s">
        <v>420</v>
      </c>
      <c r="F7" s="115" t="s">
        <v>38</v>
      </c>
      <c r="G7" s="276" t="s">
        <v>420</v>
      </c>
      <c r="H7" s="693" t="s">
        <v>596</v>
      </c>
      <c r="I7" s="115" t="s">
        <v>38</v>
      </c>
      <c r="J7" s="354" t="s">
        <v>34</v>
      </c>
    </row>
    <row r="8" spans="1:10" ht="12.75" customHeight="1">
      <c r="A8" s="111" t="s">
        <v>421</v>
      </c>
      <c r="B8" s="112"/>
      <c r="C8" s="111" t="s">
        <v>406</v>
      </c>
      <c r="D8" s="355">
        <v>2011</v>
      </c>
      <c r="E8" s="276"/>
      <c r="F8" s="276"/>
      <c r="G8" s="276"/>
      <c r="H8" s="474"/>
      <c r="I8" s="276"/>
      <c r="J8" s="694" t="s">
        <v>597</v>
      </c>
    </row>
    <row r="9" spans="1:10" ht="12.75" customHeight="1">
      <c r="A9" s="111"/>
      <c r="B9" s="112"/>
      <c r="C9" s="113"/>
      <c r="D9" s="296"/>
      <c r="E9" s="276" t="s">
        <v>408</v>
      </c>
      <c r="F9" s="276" t="s">
        <v>408</v>
      </c>
      <c r="G9" s="276" t="s">
        <v>408</v>
      </c>
      <c r="H9" s="474" t="s">
        <v>408</v>
      </c>
      <c r="I9" s="276" t="s">
        <v>408</v>
      </c>
      <c r="J9" s="289" t="s">
        <v>408</v>
      </c>
    </row>
    <row r="10" spans="1:10" ht="12.75" customHeight="1">
      <c r="A10" s="174" t="s">
        <v>427</v>
      </c>
      <c r="B10" s="469" t="s">
        <v>441</v>
      </c>
      <c r="C10" s="467">
        <v>1948</v>
      </c>
      <c r="D10" s="702">
        <v>168787</v>
      </c>
      <c r="E10" s="236">
        <v>6002956</v>
      </c>
      <c r="F10" s="236">
        <f>E10/D10</f>
        <v>35.565274576833524</v>
      </c>
      <c r="G10" s="236">
        <v>797942</v>
      </c>
      <c r="H10" s="280">
        <f>SUM(G10,E10)</f>
        <v>6800898</v>
      </c>
      <c r="I10" s="410">
        <f>AVERAGE(H10/D10)</f>
        <v>40.292783211977223</v>
      </c>
      <c r="J10" s="190">
        <v>417567</v>
      </c>
    </row>
    <row r="11" spans="1:10" ht="12.75" customHeight="1">
      <c r="A11" s="174" t="s">
        <v>449</v>
      </c>
      <c r="B11" s="469" t="s">
        <v>33</v>
      </c>
      <c r="C11" s="467">
        <v>1946</v>
      </c>
      <c r="D11" s="702">
        <v>28924</v>
      </c>
      <c r="E11" s="236">
        <v>1336969</v>
      </c>
      <c r="F11" s="236">
        <f t="shared" ref="F11:F59" si="0">E11/D11</f>
        <v>46.223516802655233</v>
      </c>
      <c r="G11" s="236"/>
      <c r="H11" s="280">
        <f t="shared" ref="H11:H59" si="1">SUM(G11,E11)</f>
        <v>1336969</v>
      </c>
      <c r="I11" s="410">
        <f t="shared" ref="I11:I59" si="2">AVERAGE(H11/D11)</f>
        <v>46.223516802655233</v>
      </c>
      <c r="J11" s="190">
        <v>91057</v>
      </c>
    </row>
    <row r="12" spans="1:10" ht="12.75" customHeight="1">
      <c r="A12" s="174" t="s">
        <v>438</v>
      </c>
      <c r="B12" s="469" t="s">
        <v>524</v>
      </c>
      <c r="C12" s="467">
        <v>1989</v>
      </c>
      <c r="D12" s="702">
        <v>36171</v>
      </c>
      <c r="E12" s="236">
        <v>1399240.7</v>
      </c>
      <c r="F12" s="236">
        <f t="shared" si="0"/>
        <v>38.684047994249532</v>
      </c>
      <c r="G12" s="236">
        <v>234446.09</v>
      </c>
      <c r="H12" s="280">
        <f t="shared" si="1"/>
        <v>1633686.79</v>
      </c>
      <c r="I12" s="410">
        <f t="shared" si="2"/>
        <v>45.165651765226286</v>
      </c>
      <c r="J12" s="190">
        <v>108411</v>
      </c>
    </row>
    <row r="13" spans="1:10" ht="12.75" customHeight="1">
      <c r="A13" s="174" t="s">
        <v>502</v>
      </c>
      <c r="B13" s="469" t="s">
        <v>115</v>
      </c>
      <c r="C13" s="467">
        <v>1950</v>
      </c>
      <c r="D13" s="702">
        <v>10423</v>
      </c>
      <c r="E13" s="280">
        <v>425610</v>
      </c>
      <c r="F13" s="236">
        <f t="shared" si="0"/>
        <v>40.833733090281108</v>
      </c>
      <c r="G13" s="280">
        <v>18938.77</v>
      </c>
      <c r="H13" s="280">
        <f t="shared" si="1"/>
        <v>444548.77</v>
      </c>
      <c r="I13" s="410">
        <f t="shared" si="2"/>
        <v>42.650750263839591</v>
      </c>
      <c r="J13" s="266">
        <v>60411</v>
      </c>
    </row>
    <row r="14" spans="1:10" ht="12.75" customHeight="1">
      <c r="A14" s="174" t="s">
        <v>438</v>
      </c>
      <c r="B14" s="469" t="s">
        <v>525</v>
      </c>
      <c r="C14" s="467">
        <v>1969</v>
      </c>
      <c r="D14" s="702">
        <v>49453</v>
      </c>
      <c r="E14" s="280">
        <v>2347053.29</v>
      </c>
      <c r="F14" s="236">
        <f t="shared" si="0"/>
        <v>47.460281277172264</v>
      </c>
      <c r="G14" s="280">
        <v>485215.84</v>
      </c>
      <c r="H14" s="280">
        <f t="shared" si="1"/>
        <v>2832269.13</v>
      </c>
      <c r="I14" s="410">
        <f t="shared" si="2"/>
        <v>57.271937597314619</v>
      </c>
      <c r="J14" s="266">
        <v>130171</v>
      </c>
    </row>
    <row r="15" spans="1:10" ht="12.75" customHeight="1">
      <c r="A15" s="174" t="s">
        <v>449</v>
      </c>
      <c r="B15" s="469" t="s">
        <v>526</v>
      </c>
      <c r="C15" s="467">
        <v>1945</v>
      </c>
      <c r="D15" s="702">
        <v>26001</v>
      </c>
      <c r="E15" s="280">
        <v>881380.51</v>
      </c>
      <c r="F15" s="236">
        <f t="shared" si="0"/>
        <v>33.897946617437789</v>
      </c>
      <c r="G15" s="280">
        <v>6129.91</v>
      </c>
      <c r="H15" s="280">
        <f t="shared" si="1"/>
        <v>887510.42</v>
      </c>
      <c r="I15" s="410">
        <f t="shared" si="2"/>
        <v>34.133703319103113</v>
      </c>
      <c r="J15" s="266">
        <v>80642</v>
      </c>
    </row>
    <row r="16" spans="1:10" ht="12.75" customHeight="1">
      <c r="A16" s="174" t="s">
        <v>486</v>
      </c>
      <c r="B16" s="469" t="s">
        <v>527</v>
      </c>
      <c r="C16" s="467">
        <v>1951</v>
      </c>
      <c r="D16" s="702">
        <v>3878</v>
      </c>
      <c r="E16" s="280">
        <v>143316</v>
      </c>
      <c r="F16" s="236">
        <f t="shared" si="0"/>
        <v>36.956162970603401</v>
      </c>
      <c r="G16" s="280"/>
      <c r="H16" s="280">
        <f t="shared" si="1"/>
        <v>143316</v>
      </c>
      <c r="I16" s="410">
        <f t="shared" si="2"/>
        <v>36.956162970603401</v>
      </c>
      <c r="J16" s="266">
        <v>24225</v>
      </c>
    </row>
    <row r="17" spans="1:10" ht="12.75" customHeight="1">
      <c r="A17" s="174" t="s">
        <v>502</v>
      </c>
      <c r="B17" s="469" t="s">
        <v>528</v>
      </c>
      <c r="C17" s="467">
        <v>1951</v>
      </c>
      <c r="D17" s="702">
        <v>12353</v>
      </c>
      <c r="E17" s="280">
        <v>422540.65</v>
      </c>
      <c r="F17" s="236">
        <f t="shared" si="0"/>
        <v>34.205508783291513</v>
      </c>
      <c r="G17" s="280">
        <v>43461.36</v>
      </c>
      <c r="H17" s="280">
        <f t="shared" si="1"/>
        <v>466002.01</v>
      </c>
      <c r="I17" s="410">
        <f t="shared" si="2"/>
        <v>37.723792600987615</v>
      </c>
      <c r="J17" s="266">
        <v>44726</v>
      </c>
    </row>
    <row r="18" spans="1:10" ht="12.75" customHeight="1">
      <c r="A18" s="174" t="s">
        <v>486</v>
      </c>
      <c r="B18" s="469" t="s">
        <v>529</v>
      </c>
      <c r="C18" s="467">
        <v>1949</v>
      </c>
      <c r="D18" s="702">
        <v>4567</v>
      </c>
      <c r="E18" s="280">
        <v>133001.81</v>
      </c>
      <c r="F18" s="236">
        <f t="shared" si="0"/>
        <v>29.122358222027589</v>
      </c>
      <c r="G18" s="280">
        <v>494152.4</v>
      </c>
      <c r="H18" s="280">
        <f t="shared" si="1"/>
        <v>627154.21</v>
      </c>
      <c r="I18" s="410">
        <f t="shared" si="2"/>
        <v>137.32301510838624</v>
      </c>
      <c r="J18" s="266">
        <v>25554</v>
      </c>
    </row>
    <row r="19" spans="1:10" ht="12.75" customHeight="1">
      <c r="A19" s="174" t="s">
        <v>491</v>
      </c>
      <c r="B19" s="469" t="s">
        <v>116</v>
      </c>
      <c r="C19" s="467">
        <v>1955</v>
      </c>
      <c r="D19" s="702">
        <v>5391</v>
      </c>
      <c r="E19" s="280">
        <v>181983.57</v>
      </c>
      <c r="F19" s="236">
        <f t="shared" si="0"/>
        <v>33.756922648859209</v>
      </c>
      <c r="G19" s="280"/>
      <c r="H19" s="280">
        <f t="shared" si="1"/>
        <v>181983.57</v>
      </c>
      <c r="I19" s="410">
        <f t="shared" si="2"/>
        <v>33.756922648859209</v>
      </c>
      <c r="J19" s="266">
        <v>44345</v>
      </c>
    </row>
    <row r="20" spans="1:10" ht="12.75" customHeight="1">
      <c r="A20" s="174" t="s">
        <v>486</v>
      </c>
      <c r="B20" s="469" t="s">
        <v>530</v>
      </c>
      <c r="C20" s="467">
        <v>1952</v>
      </c>
      <c r="D20" s="702">
        <v>3679</v>
      </c>
      <c r="E20" s="280">
        <v>141913.78</v>
      </c>
      <c r="F20" s="236">
        <f t="shared" si="0"/>
        <v>38.574009241641747</v>
      </c>
      <c r="G20" s="280"/>
      <c r="H20" s="280">
        <f t="shared" si="1"/>
        <v>141913.78</v>
      </c>
      <c r="I20" s="410">
        <f t="shared" si="2"/>
        <v>38.574009241641747</v>
      </c>
      <c r="J20" s="266">
        <v>22996</v>
      </c>
    </row>
    <row r="21" spans="1:10" ht="12.75" customHeight="1">
      <c r="A21" s="174" t="s">
        <v>442</v>
      </c>
      <c r="B21" s="469" t="s">
        <v>443</v>
      </c>
      <c r="C21" s="467">
        <v>1946</v>
      </c>
      <c r="D21" s="702">
        <v>64312</v>
      </c>
      <c r="E21" s="280">
        <v>2926029.01</v>
      </c>
      <c r="F21" s="236">
        <f t="shared" si="0"/>
        <v>45.497403439482518</v>
      </c>
      <c r="G21" s="280">
        <v>310491.59999999998</v>
      </c>
      <c r="H21" s="280">
        <f t="shared" si="1"/>
        <v>3236520.61</v>
      </c>
      <c r="I21" s="410">
        <f t="shared" si="2"/>
        <v>50.325298700087075</v>
      </c>
      <c r="J21" s="266">
        <v>169987</v>
      </c>
    </row>
    <row r="22" spans="1:10" ht="12.75" customHeight="1">
      <c r="A22" s="174" t="s">
        <v>486</v>
      </c>
      <c r="B22" s="469" t="s">
        <v>532</v>
      </c>
      <c r="C22" s="467">
        <v>1949</v>
      </c>
      <c r="D22" s="702">
        <v>3315</v>
      </c>
      <c r="E22" s="280">
        <v>272064</v>
      </c>
      <c r="F22" s="236">
        <f t="shared" si="0"/>
        <v>82.070588235294125</v>
      </c>
      <c r="G22" s="280">
        <v>14334</v>
      </c>
      <c r="H22" s="280">
        <f t="shared" si="1"/>
        <v>286398</v>
      </c>
      <c r="I22" s="410">
        <f t="shared" si="2"/>
        <v>86.394570135746605</v>
      </c>
      <c r="J22" s="266">
        <v>24049</v>
      </c>
    </row>
    <row r="23" spans="1:10" ht="12.75" customHeight="1">
      <c r="A23" s="174" t="s">
        <v>427</v>
      </c>
      <c r="B23" s="641" t="s">
        <v>581</v>
      </c>
      <c r="C23" s="467">
        <v>1965</v>
      </c>
      <c r="D23" s="702">
        <v>182007</v>
      </c>
      <c r="E23" s="280">
        <v>6177811.1500000004</v>
      </c>
      <c r="F23" s="236">
        <f t="shared" si="0"/>
        <v>33.942711818776203</v>
      </c>
      <c r="G23" s="280"/>
      <c r="H23" s="280">
        <f t="shared" si="1"/>
        <v>6177811.1500000004</v>
      </c>
      <c r="I23" s="410">
        <f t="shared" si="2"/>
        <v>33.942711818776203</v>
      </c>
      <c r="J23" s="266">
        <v>440900</v>
      </c>
    </row>
    <row r="24" spans="1:10" ht="12.75" customHeight="1">
      <c r="A24" s="174" t="s">
        <v>444</v>
      </c>
      <c r="B24" s="469" t="s">
        <v>445</v>
      </c>
      <c r="C24" s="467">
        <v>1978</v>
      </c>
      <c r="D24" s="702">
        <v>104013</v>
      </c>
      <c r="E24" s="280">
        <v>3189411</v>
      </c>
      <c r="F24" s="236">
        <f t="shared" si="0"/>
        <v>30.663580513974214</v>
      </c>
      <c r="G24" s="280">
        <v>368844</v>
      </c>
      <c r="H24" s="280">
        <f t="shared" si="1"/>
        <v>3558255</v>
      </c>
      <c r="I24" s="410">
        <f t="shared" si="2"/>
        <v>34.209714170344093</v>
      </c>
      <c r="J24" s="266">
        <v>254879</v>
      </c>
    </row>
    <row r="25" spans="1:10" ht="12.75" customHeight="1">
      <c r="A25" s="174" t="s">
        <v>427</v>
      </c>
      <c r="B25" s="469" t="s">
        <v>446</v>
      </c>
      <c r="C25" s="467">
        <v>1972</v>
      </c>
      <c r="D25" s="702">
        <v>164934</v>
      </c>
      <c r="E25" s="280">
        <v>6762659</v>
      </c>
      <c r="F25" s="236">
        <f t="shared" si="0"/>
        <v>41.002213006414685</v>
      </c>
      <c r="G25" s="280">
        <v>564945.44999999995</v>
      </c>
      <c r="H25" s="280">
        <f t="shared" si="1"/>
        <v>7327604.4500000002</v>
      </c>
      <c r="I25" s="410">
        <f t="shared" si="2"/>
        <v>44.427494937368891</v>
      </c>
      <c r="J25" s="266">
        <v>402864</v>
      </c>
    </row>
    <row r="26" spans="1:10" ht="12.75" customHeight="1">
      <c r="A26" s="174" t="s">
        <v>433</v>
      </c>
      <c r="B26" s="469" t="s">
        <v>447</v>
      </c>
      <c r="C26" s="467">
        <v>1957</v>
      </c>
      <c r="D26" s="702">
        <v>14663</v>
      </c>
      <c r="E26" s="280">
        <v>539775</v>
      </c>
      <c r="F26" s="236">
        <f t="shared" si="0"/>
        <v>36.812043920070927</v>
      </c>
      <c r="G26" s="280"/>
      <c r="H26" s="280">
        <f t="shared" si="1"/>
        <v>539775</v>
      </c>
      <c r="I26" s="410">
        <f t="shared" si="2"/>
        <v>36.812043920070927</v>
      </c>
      <c r="J26" s="266">
        <v>47282</v>
      </c>
    </row>
    <row r="27" spans="1:10" ht="12.75" customHeight="1">
      <c r="A27" s="174" t="s">
        <v>444</v>
      </c>
      <c r="B27" s="469" t="s">
        <v>448</v>
      </c>
      <c r="C27" s="467">
        <v>1964</v>
      </c>
      <c r="D27" s="702">
        <v>81428</v>
      </c>
      <c r="E27" s="280">
        <v>5100352.8</v>
      </c>
      <c r="F27" s="236">
        <f t="shared" si="0"/>
        <v>62.636351132288645</v>
      </c>
      <c r="G27" s="280">
        <v>433088.43</v>
      </c>
      <c r="H27" s="280">
        <f t="shared" si="1"/>
        <v>5533441.2299999995</v>
      </c>
      <c r="I27" s="410">
        <f t="shared" si="2"/>
        <v>67.955018298374014</v>
      </c>
      <c r="J27" s="266">
        <v>202825</v>
      </c>
    </row>
    <row r="28" spans="1:10" ht="12.75" customHeight="1">
      <c r="A28" s="174" t="s">
        <v>502</v>
      </c>
      <c r="B28" s="469" t="s">
        <v>533</v>
      </c>
      <c r="C28" s="467">
        <v>1939</v>
      </c>
      <c r="D28" s="702">
        <v>16953</v>
      </c>
      <c r="E28" s="280">
        <v>766175.97</v>
      </c>
      <c r="F28" s="236">
        <f t="shared" si="0"/>
        <v>45.194123164041763</v>
      </c>
      <c r="G28" s="280">
        <v>103882.67</v>
      </c>
      <c r="H28" s="280">
        <f t="shared" si="1"/>
        <v>870058.64</v>
      </c>
      <c r="I28" s="410">
        <f t="shared" si="2"/>
        <v>51.32180970919601</v>
      </c>
      <c r="J28" s="266">
        <v>57469</v>
      </c>
    </row>
    <row r="29" spans="1:10" ht="12.75" customHeight="1">
      <c r="A29" s="174" t="s">
        <v>508</v>
      </c>
      <c r="B29" s="469" t="s">
        <v>534</v>
      </c>
      <c r="C29" s="467">
        <v>1961</v>
      </c>
      <c r="D29" s="702">
        <v>1658</v>
      </c>
      <c r="E29" s="280">
        <v>167375</v>
      </c>
      <c r="F29" s="236">
        <f t="shared" si="0"/>
        <v>100.94993968636912</v>
      </c>
      <c r="G29" s="280">
        <v>39416</v>
      </c>
      <c r="H29" s="280">
        <f t="shared" si="1"/>
        <v>206791</v>
      </c>
      <c r="I29" s="410">
        <f t="shared" si="2"/>
        <v>124.72316043425815</v>
      </c>
      <c r="J29" s="266">
        <v>16607</v>
      </c>
    </row>
    <row r="30" spans="1:10" ht="12.75" customHeight="1">
      <c r="A30" s="174" t="s">
        <v>491</v>
      </c>
      <c r="B30" s="469" t="s">
        <v>535</v>
      </c>
      <c r="C30" s="467">
        <v>1992</v>
      </c>
      <c r="D30" s="702">
        <v>6327</v>
      </c>
      <c r="E30" s="280">
        <v>367978.62</v>
      </c>
      <c r="F30" s="236">
        <f t="shared" si="0"/>
        <v>58.160047415836885</v>
      </c>
      <c r="G30" s="280">
        <v>5414.51</v>
      </c>
      <c r="H30" s="280">
        <f t="shared" si="1"/>
        <v>373393.13</v>
      </c>
      <c r="I30" s="410">
        <f t="shared" si="2"/>
        <v>59.015825825825829</v>
      </c>
      <c r="J30" s="266">
        <v>29840</v>
      </c>
    </row>
    <row r="31" spans="1:10" ht="12.75" customHeight="1">
      <c r="A31" s="174" t="s">
        <v>449</v>
      </c>
      <c r="B31" s="469" t="s">
        <v>536</v>
      </c>
      <c r="C31" s="467">
        <v>1945</v>
      </c>
      <c r="D31" s="702">
        <v>29581</v>
      </c>
      <c r="E31" s="280">
        <v>919421.37</v>
      </c>
      <c r="F31" s="236">
        <f t="shared" si="0"/>
        <v>31.081483722659815</v>
      </c>
      <c r="G31" s="280">
        <v>6967.37</v>
      </c>
      <c r="H31" s="280">
        <f t="shared" si="1"/>
        <v>926388.74</v>
      </c>
      <c r="I31" s="410">
        <f t="shared" si="2"/>
        <v>31.317019032487067</v>
      </c>
      <c r="J31" s="266">
        <v>85423</v>
      </c>
    </row>
    <row r="32" spans="1:10" ht="12.75" customHeight="1">
      <c r="A32" s="174" t="s">
        <v>449</v>
      </c>
      <c r="B32" s="469" t="s">
        <v>450</v>
      </c>
      <c r="C32" s="467">
        <v>1953</v>
      </c>
      <c r="D32" s="702">
        <v>21139</v>
      </c>
      <c r="E32" s="280">
        <v>1142968</v>
      </c>
      <c r="F32" s="236">
        <f t="shared" si="0"/>
        <v>54.069161265906615</v>
      </c>
      <c r="G32" s="280">
        <v>101250</v>
      </c>
      <c r="H32" s="280">
        <f t="shared" si="1"/>
        <v>1244218</v>
      </c>
      <c r="I32" s="410">
        <f t="shared" si="2"/>
        <v>58.858886418468231</v>
      </c>
      <c r="J32" s="266">
        <v>62434</v>
      </c>
    </row>
    <row r="33" spans="1:10" ht="12.75" customHeight="1">
      <c r="A33" s="174" t="s">
        <v>422</v>
      </c>
      <c r="B33" s="469" t="s">
        <v>451</v>
      </c>
      <c r="C33" s="467">
        <v>1970</v>
      </c>
      <c r="D33" s="702">
        <v>59999</v>
      </c>
      <c r="E33" s="280">
        <v>3071251.89</v>
      </c>
      <c r="F33" s="236">
        <f t="shared" si="0"/>
        <v>51.188384639744001</v>
      </c>
      <c r="G33" s="280">
        <v>322202.78000000003</v>
      </c>
      <c r="H33" s="280">
        <f t="shared" si="1"/>
        <v>3393454.67</v>
      </c>
      <c r="I33" s="410">
        <f t="shared" si="2"/>
        <v>56.558520475341254</v>
      </c>
      <c r="J33" s="266">
        <v>151451</v>
      </c>
    </row>
    <row r="34" spans="1:10" ht="12.75" customHeight="1">
      <c r="A34" s="174" t="s">
        <v>444</v>
      </c>
      <c r="B34" s="469" t="s">
        <v>452</v>
      </c>
      <c r="C34" s="467">
        <v>1945</v>
      </c>
      <c r="D34" s="702">
        <v>116389</v>
      </c>
      <c r="E34" s="280">
        <v>4152427.97</v>
      </c>
      <c r="F34" s="236">
        <f t="shared" si="0"/>
        <v>35.677151363101324</v>
      </c>
      <c r="G34" s="280">
        <v>581311.02</v>
      </c>
      <c r="H34" s="280">
        <f t="shared" si="1"/>
        <v>4733738.99</v>
      </c>
      <c r="I34" s="410">
        <f t="shared" si="2"/>
        <v>40.671704284769184</v>
      </c>
      <c r="J34" s="266">
        <v>282591</v>
      </c>
    </row>
    <row r="35" spans="1:10" ht="12.75" customHeight="1">
      <c r="A35" s="174" t="s">
        <v>491</v>
      </c>
      <c r="B35" s="469" t="s">
        <v>537</v>
      </c>
      <c r="C35" s="467">
        <v>1952</v>
      </c>
      <c r="D35" s="702">
        <v>9891</v>
      </c>
      <c r="E35" s="280">
        <v>344996</v>
      </c>
      <c r="F35" s="236">
        <f t="shared" si="0"/>
        <v>34.879789707815185</v>
      </c>
      <c r="G35" s="280"/>
      <c r="H35" s="280">
        <f t="shared" si="1"/>
        <v>344996</v>
      </c>
      <c r="I35" s="410">
        <f t="shared" si="2"/>
        <v>34.879789707815185</v>
      </c>
      <c r="J35" s="266">
        <v>38946</v>
      </c>
    </row>
    <row r="36" spans="1:10" ht="12.75" customHeight="1">
      <c r="A36" s="174" t="s">
        <v>491</v>
      </c>
      <c r="B36" s="469" t="s">
        <v>538</v>
      </c>
      <c r="C36" s="467">
        <v>1956</v>
      </c>
      <c r="D36" s="702">
        <v>6856</v>
      </c>
      <c r="E36" s="280">
        <v>236211.09</v>
      </c>
      <c r="F36" s="236">
        <f t="shared" si="0"/>
        <v>34.453192823803967</v>
      </c>
      <c r="G36" s="280">
        <v>43196.82</v>
      </c>
      <c r="H36" s="280">
        <f t="shared" si="1"/>
        <v>279407.90999999997</v>
      </c>
      <c r="I36" s="410">
        <f t="shared" si="2"/>
        <v>40.753779171528585</v>
      </c>
      <c r="J36" s="266">
        <v>35378</v>
      </c>
    </row>
    <row r="37" spans="1:10" ht="12.75" customHeight="1">
      <c r="A37" s="174" t="s">
        <v>453</v>
      </c>
      <c r="B37" s="469" t="s">
        <v>454</v>
      </c>
      <c r="C37" s="467">
        <v>1950</v>
      </c>
      <c r="D37" s="702">
        <v>202347</v>
      </c>
      <c r="E37" s="280">
        <v>8017327.7800000003</v>
      </c>
      <c r="F37" s="236">
        <f t="shared" si="0"/>
        <v>39.621678502769996</v>
      </c>
      <c r="G37" s="280">
        <v>1069567.51</v>
      </c>
      <c r="H37" s="280">
        <f t="shared" si="1"/>
        <v>9086895.290000001</v>
      </c>
      <c r="I37" s="410">
        <f t="shared" si="2"/>
        <v>44.907487089010466</v>
      </c>
      <c r="J37" s="266">
        <v>494968</v>
      </c>
    </row>
    <row r="38" spans="1:10" ht="12.75" customHeight="1">
      <c r="A38" s="174" t="s">
        <v>422</v>
      </c>
      <c r="B38" s="469" t="s">
        <v>455</v>
      </c>
      <c r="C38" s="467">
        <v>1955</v>
      </c>
      <c r="D38" s="702">
        <v>33976</v>
      </c>
      <c r="E38" s="280">
        <v>2645349</v>
      </c>
      <c r="F38" s="236">
        <f t="shared" si="0"/>
        <v>77.85934188839181</v>
      </c>
      <c r="G38" s="280">
        <v>344664</v>
      </c>
      <c r="H38" s="280">
        <f t="shared" si="1"/>
        <v>2990013</v>
      </c>
      <c r="I38" s="410">
        <f t="shared" si="2"/>
        <v>88.00367906757711</v>
      </c>
      <c r="J38" s="266">
        <v>89070</v>
      </c>
    </row>
    <row r="39" spans="1:10" ht="12.75" customHeight="1">
      <c r="A39" s="174" t="s">
        <v>502</v>
      </c>
      <c r="B39" s="469" t="s">
        <v>539</v>
      </c>
      <c r="C39" s="467">
        <v>1946</v>
      </c>
      <c r="D39" s="702">
        <v>11932</v>
      </c>
      <c r="E39" s="280">
        <v>568943.52</v>
      </c>
      <c r="F39" s="236">
        <f t="shared" si="0"/>
        <v>47.682158900435802</v>
      </c>
      <c r="G39" s="280">
        <v>35830.019999999997</v>
      </c>
      <c r="H39" s="280">
        <f t="shared" si="1"/>
        <v>604773.54</v>
      </c>
      <c r="I39" s="410">
        <f t="shared" si="2"/>
        <v>50.685010056989611</v>
      </c>
      <c r="J39" s="266">
        <v>46833</v>
      </c>
    </row>
    <row r="40" spans="1:10" ht="12.75" customHeight="1">
      <c r="A40" s="174" t="s">
        <v>422</v>
      </c>
      <c r="B40" s="469" t="s">
        <v>191</v>
      </c>
      <c r="C40" s="467">
        <v>1971</v>
      </c>
      <c r="D40" s="702">
        <v>56303</v>
      </c>
      <c r="E40" s="280">
        <v>2862298</v>
      </c>
      <c r="F40" s="236">
        <f t="shared" si="0"/>
        <v>50.837397651990123</v>
      </c>
      <c r="G40" s="280">
        <v>440547</v>
      </c>
      <c r="H40" s="280">
        <f t="shared" si="1"/>
        <v>3302845</v>
      </c>
      <c r="I40" s="410">
        <f t="shared" si="2"/>
        <v>58.661971830985912</v>
      </c>
      <c r="J40" s="266">
        <v>141921</v>
      </c>
    </row>
    <row r="41" spans="1:10" ht="12.75" customHeight="1">
      <c r="A41" s="174" t="s">
        <v>438</v>
      </c>
      <c r="B41" s="469" t="s">
        <v>540</v>
      </c>
      <c r="C41" s="467">
        <v>1945</v>
      </c>
      <c r="D41" s="702">
        <v>46091</v>
      </c>
      <c r="E41" s="280">
        <v>1625899</v>
      </c>
      <c r="F41" s="236">
        <f t="shared" si="0"/>
        <v>35.27584560977197</v>
      </c>
      <c r="G41" s="280">
        <v>1388</v>
      </c>
      <c r="H41" s="280">
        <f t="shared" si="1"/>
        <v>1627287</v>
      </c>
      <c r="I41" s="410">
        <f t="shared" si="2"/>
        <v>35.305959948796946</v>
      </c>
      <c r="J41" s="266">
        <v>119351</v>
      </c>
    </row>
    <row r="42" spans="1:10" ht="12.75" customHeight="1">
      <c r="A42" s="174" t="s">
        <v>449</v>
      </c>
      <c r="B42" s="469" t="s">
        <v>541</v>
      </c>
      <c r="C42" s="467">
        <v>1949</v>
      </c>
      <c r="D42" s="702">
        <v>21164</v>
      </c>
      <c r="E42" s="280">
        <v>1540822.13</v>
      </c>
      <c r="F42" s="236">
        <f t="shared" si="0"/>
        <v>72.803918446418436</v>
      </c>
      <c r="G42" s="280">
        <v>248815</v>
      </c>
      <c r="H42" s="280">
        <f t="shared" si="1"/>
        <v>1789637.13</v>
      </c>
      <c r="I42" s="410">
        <f t="shared" si="2"/>
        <v>84.560438952938952</v>
      </c>
      <c r="J42" s="266">
        <v>64253</v>
      </c>
    </row>
    <row r="43" spans="1:10" ht="12.75" customHeight="1">
      <c r="A43" s="174" t="s">
        <v>427</v>
      </c>
      <c r="B43" s="469" t="s">
        <v>457</v>
      </c>
      <c r="C43" s="467">
        <v>1956</v>
      </c>
      <c r="D43" s="702">
        <v>188577</v>
      </c>
      <c r="E43" s="280">
        <v>7489324.1600000001</v>
      </c>
      <c r="F43" s="236">
        <f t="shared" si="0"/>
        <v>39.714939573755018</v>
      </c>
      <c r="G43" s="280">
        <v>882716.99</v>
      </c>
      <c r="H43" s="280">
        <f t="shared" si="1"/>
        <v>8372041.1500000004</v>
      </c>
      <c r="I43" s="410">
        <f t="shared" si="2"/>
        <v>44.395876220323792</v>
      </c>
      <c r="J43" s="266">
        <v>471843</v>
      </c>
    </row>
    <row r="44" spans="1:10" ht="12.75" customHeight="1">
      <c r="A44" s="174" t="s">
        <v>491</v>
      </c>
      <c r="B44" s="469" t="s">
        <v>117</v>
      </c>
      <c r="C44" s="467">
        <v>1951</v>
      </c>
      <c r="D44" s="702">
        <v>7997</v>
      </c>
      <c r="E44" s="280">
        <v>403068</v>
      </c>
      <c r="F44" s="236">
        <f t="shared" si="0"/>
        <v>50.402400900337625</v>
      </c>
      <c r="G44" s="280">
        <v>10428</v>
      </c>
      <c r="H44" s="280">
        <f t="shared" si="1"/>
        <v>413496</v>
      </c>
      <c r="I44" s="410">
        <f t="shared" si="2"/>
        <v>51.706389896211078</v>
      </c>
      <c r="J44" s="266">
        <v>39284</v>
      </c>
    </row>
    <row r="45" spans="1:10" ht="12.75" customHeight="1">
      <c r="A45" s="174" t="s">
        <v>486</v>
      </c>
      <c r="B45" s="469" t="s">
        <v>542</v>
      </c>
      <c r="C45" s="467">
        <v>1978</v>
      </c>
      <c r="D45" s="702">
        <v>3279</v>
      </c>
      <c r="E45" s="280">
        <v>93725.14</v>
      </c>
      <c r="F45" s="236">
        <f t="shared" si="0"/>
        <v>28.583452272034158</v>
      </c>
      <c r="G45" s="280"/>
      <c r="H45" s="280">
        <f t="shared" si="1"/>
        <v>93725.14</v>
      </c>
      <c r="I45" s="410">
        <f t="shared" si="2"/>
        <v>28.583452272034158</v>
      </c>
      <c r="J45" s="266">
        <v>21367</v>
      </c>
    </row>
    <row r="46" spans="1:10" ht="12.75" customHeight="1">
      <c r="A46" s="174" t="s">
        <v>305</v>
      </c>
      <c r="B46" s="469" t="s">
        <v>458</v>
      </c>
      <c r="C46" s="467">
        <v>1946</v>
      </c>
      <c r="D46" s="702">
        <v>71653</v>
      </c>
      <c r="E46" s="236">
        <v>3213132</v>
      </c>
      <c r="F46" s="236">
        <f t="shared" si="0"/>
        <v>44.842951446554927</v>
      </c>
      <c r="G46" s="236">
        <v>264696</v>
      </c>
      <c r="H46" s="280">
        <f t="shared" si="1"/>
        <v>3477828</v>
      </c>
      <c r="I46" s="410">
        <f t="shared" si="2"/>
        <v>48.537088468033438</v>
      </c>
      <c r="J46" s="266">
        <v>181234</v>
      </c>
    </row>
    <row r="47" spans="1:10" ht="12.75" customHeight="1">
      <c r="A47" s="174" t="s">
        <v>422</v>
      </c>
      <c r="B47" s="469" t="s">
        <v>459</v>
      </c>
      <c r="C47" s="467">
        <v>1958</v>
      </c>
      <c r="D47" s="702">
        <v>42775</v>
      </c>
      <c r="E47" s="236">
        <v>2403537</v>
      </c>
      <c r="F47" s="236">
        <f t="shared" si="0"/>
        <v>56.190227936879019</v>
      </c>
      <c r="G47" s="236">
        <v>524560</v>
      </c>
      <c r="H47" s="280">
        <f t="shared" si="1"/>
        <v>2928097</v>
      </c>
      <c r="I47" s="410">
        <f t="shared" si="2"/>
        <v>68.453465809468142</v>
      </c>
      <c r="J47" s="266">
        <v>109112</v>
      </c>
    </row>
    <row r="48" spans="1:10" ht="12.75" customHeight="1">
      <c r="A48" s="174" t="s">
        <v>444</v>
      </c>
      <c r="B48" s="469" t="s">
        <v>460</v>
      </c>
      <c r="C48" s="467">
        <v>1947</v>
      </c>
      <c r="D48" s="702">
        <v>79478</v>
      </c>
      <c r="E48" s="221">
        <v>4543788.87</v>
      </c>
      <c r="F48" s="236">
        <f t="shared" si="0"/>
        <v>57.170397720123809</v>
      </c>
      <c r="G48" s="221">
        <v>350846.23</v>
      </c>
      <c r="H48" s="280">
        <f t="shared" si="1"/>
        <v>4894635.0999999996</v>
      </c>
      <c r="I48" s="410">
        <f t="shared" si="2"/>
        <v>61.58477943581871</v>
      </c>
      <c r="J48" s="266">
        <v>198648</v>
      </c>
    </row>
    <row r="49" spans="1:10" ht="12.75" customHeight="1">
      <c r="A49" s="174" t="s">
        <v>449</v>
      </c>
      <c r="B49" s="174" t="s">
        <v>19</v>
      </c>
      <c r="C49" s="467">
        <v>1952</v>
      </c>
      <c r="D49" s="702">
        <v>23007</v>
      </c>
      <c r="E49" s="221">
        <v>901632.28</v>
      </c>
      <c r="F49" s="236">
        <f t="shared" si="0"/>
        <v>39.189476246359803</v>
      </c>
      <c r="G49" s="221">
        <v>1868704.27</v>
      </c>
      <c r="H49" s="280">
        <f t="shared" si="1"/>
        <v>2770336.55</v>
      </c>
      <c r="I49" s="410">
        <f t="shared" si="2"/>
        <v>120.41276785326204</v>
      </c>
      <c r="J49" s="266">
        <v>86779</v>
      </c>
    </row>
    <row r="50" spans="1:10" ht="12.75" customHeight="1">
      <c r="A50" s="174" t="s">
        <v>502</v>
      </c>
      <c r="B50" s="174" t="s">
        <v>543</v>
      </c>
      <c r="C50" s="467">
        <v>1956</v>
      </c>
      <c r="D50" s="702">
        <v>14465</v>
      </c>
      <c r="E50" s="221">
        <v>738596</v>
      </c>
      <c r="F50" s="236">
        <f t="shared" si="0"/>
        <v>51.060905634289668</v>
      </c>
      <c r="G50" s="221">
        <v>21432</v>
      </c>
      <c r="H50" s="280">
        <f t="shared" si="1"/>
        <v>760028</v>
      </c>
      <c r="I50" s="410">
        <f t="shared" si="2"/>
        <v>52.542550985136536</v>
      </c>
      <c r="J50" s="266">
        <v>55147</v>
      </c>
    </row>
    <row r="51" spans="1:10" ht="12.75" customHeight="1">
      <c r="A51" s="174" t="s">
        <v>433</v>
      </c>
      <c r="B51" s="469" t="s">
        <v>461</v>
      </c>
      <c r="C51" s="467">
        <v>1945</v>
      </c>
      <c r="D51" s="702">
        <v>29414</v>
      </c>
      <c r="E51" s="221">
        <v>2262930.09</v>
      </c>
      <c r="F51" s="236">
        <f t="shared" si="0"/>
        <v>76.933776093016931</v>
      </c>
      <c r="G51" s="221">
        <v>242174.07</v>
      </c>
      <c r="H51" s="280">
        <f t="shared" si="1"/>
        <v>2505104.1599999997</v>
      </c>
      <c r="I51" s="410">
        <f t="shared" si="2"/>
        <v>85.167068742775541</v>
      </c>
      <c r="J51" s="266">
        <v>79836</v>
      </c>
    </row>
    <row r="52" spans="1:10" ht="12.75" customHeight="1">
      <c r="A52" s="174" t="s">
        <v>491</v>
      </c>
      <c r="B52" s="174" t="s">
        <v>545</v>
      </c>
      <c r="C52" s="467">
        <v>1955</v>
      </c>
      <c r="D52" s="702">
        <v>7347</v>
      </c>
      <c r="E52" s="221">
        <v>195484.66</v>
      </c>
      <c r="F52" s="236">
        <f t="shared" si="0"/>
        <v>26.607412549339866</v>
      </c>
      <c r="G52" s="221"/>
      <c r="H52" s="280">
        <f t="shared" si="1"/>
        <v>195484.66</v>
      </c>
      <c r="I52" s="410">
        <f t="shared" si="2"/>
        <v>26.607412549339866</v>
      </c>
      <c r="J52" s="266">
        <v>37037</v>
      </c>
    </row>
    <row r="53" spans="1:10" ht="12.75" customHeight="1">
      <c r="A53" s="174" t="s">
        <v>486</v>
      </c>
      <c r="B53" s="174" t="s">
        <v>546</v>
      </c>
      <c r="C53" s="467">
        <v>1974</v>
      </c>
      <c r="D53" s="702">
        <v>2558</v>
      </c>
      <c r="E53" s="221">
        <v>53399.58</v>
      </c>
      <c r="F53" s="236">
        <f t="shared" si="0"/>
        <v>20.875519937451134</v>
      </c>
      <c r="G53" s="221">
        <v>6000</v>
      </c>
      <c r="H53" s="280">
        <f t="shared" si="1"/>
        <v>59399.58</v>
      </c>
      <c r="I53" s="410">
        <f t="shared" si="2"/>
        <v>23.221102423768571</v>
      </c>
      <c r="J53" s="266">
        <v>20555</v>
      </c>
    </row>
    <row r="54" spans="1:10" ht="12.75" customHeight="1">
      <c r="A54" s="174" t="s">
        <v>502</v>
      </c>
      <c r="B54" s="174" t="s">
        <v>547</v>
      </c>
      <c r="C54" s="467">
        <v>1946</v>
      </c>
      <c r="D54" s="702">
        <v>16923</v>
      </c>
      <c r="E54" s="221">
        <v>774448</v>
      </c>
      <c r="F54" s="236">
        <f t="shared" si="0"/>
        <v>45.763044377474444</v>
      </c>
      <c r="G54" s="221">
        <v>131441</v>
      </c>
      <c r="H54" s="280">
        <f t="shared" si="1"/>
        <v>905889</v>
      </c>
      <c r="I54" s="410">
        <f t="shared" si="2"/>
        <v>53.530047863853923</v>
      </c>
      <c r="J54" s="266">
        <v>56592</v>
      </c>
    </row>
    <row r="55" spans="1:10" ht="12.75" customHeight="1">
      <c r="A55" s="174" t="s">
        <v>502</v>
      </c>
      <c r="B55" s="174" t="s">
        <v>548</v>
      </c>
      <c r="C55" s="467">
        <v>1963</v>
      </c>
      <c r="D55" s="702">
        <v>19416</v>
      </c>
      <c r="E55" s="221">
        <v>792293.13</v>
      </c>
      <c r="F55" s="236">
        <f t="shared" si="0"/>
        <v>40.806197466007418</v>
      </c>
      <c r="G55" s="221">
        <v>31287.5</v>
      </c>
      <c r="H55" s="280">
        <f t="shared" si="1"/>
        <v>823580.63</v>
      </c>
      <c r="I55" s="410">
        <f t="shared" si="2"/>
        <v>42.417626184590027</v>
      </c>
      <c r="J55" s="266">
        <v>62424</v>
      </c>
    </row>
    <row r="56" spans="1:10" ht="12.75" customHeight="1">
      <c r="A56" s="174" t="s">
        <v>502</v>
      </c>
      <c r="B56" s="174" t="s">
        <v>549</v>
      </c>
      <c r="C56" s="467">
        <v>1950</v>
      </c>
      <c r="D56" s="702">
        <v>13769</v>
      </c>
      <c r="E56" s="221">
        <v>606363</v>
      </c>
      <c r="F56" s="236">
        <f t="shared" si="0"/>
        <v>44.03827438448689</v>
      </c>
      <c r="G56" s="221">
        <v>666226</v>
      </c>
      <c r="H56" s="280">
        <f t="shared" si="1"/>
        <v>1272589</v>
      </c>
      <c r="I56" s="410">
        <f t="shared" si="2"/>
        <v>92.424213813639341</v>
      </c>
      <c r="J56" s="266">
        <v>50180</v>
      </c>
    </row>
    <row r="57" spans="1:10" ht="12.75" customHeight="1">
      <c r="A57" s="174" t="s">
        <v>491</v>
      </c>
      <c r="B57" s="174" t="s">
        <v>550</v>
      </c>
      <c r="C57" s="467">
        <v>1945</v>
      </c>
      <c r="D57" s="702">
        <v>6291</v>
      </c>
      <c r="E57" s="221">
        <v>325143.64</v>
      </c>
      <c r="F57" s="236">
        <f t="shared" si="0"/>
        <v>51.68393578127484</v>
      </c>
      <c r="G57" s="221">
        <v>16868.11</v>
      </c>
      <c r="H57" s="280">
        <f t="shared" si="1"/>
        <v>342011.75</v>
      </c>
      <c r="I57" s="410">
        <f t="shared" si="2"/>
        <v>54.365243999364168</v>
      </c>
      <c r="J57" s="266">
        <v>29966</v>
      </c>
    </row>
    <row r="58" spans="1:10" ht="12.75" customHeight="1">
      <c r="A58" s="174" t="s">
        <v>491</v>
      </c>
      <c r="B58" s="174" t="s">
        <v>551</v>
      </c>
      <c r="C58" s="467">
        <v>1975</v>
      </c>
      <c r="D58" s="702">
        <v>6830</v>
      </c>
      <c r="E58" s="221">
        <v>344577</v>
      </c>
      <c r="F58" s="236">
        <f t="shared" si="0"/>
        <v>50.450512445095171</v>
      </c>
      <c r="G58" s="221">
        <v>28152</v>
      </c>
      <c r="H58" s="280">
        <f t="shared" si="1"/>
        <v>372729</v>
      </c>
      <c r="I58" s="410">
        <f t="shared" si="2"/>
        <v>54.572327964860911</v>
      </c>
      <c r="J58" s="266">
        <v>30551</v>
      </c>
    </row>
    <row r="59" spans="1:10" ht="12.75" customHeight="1">
      <c r="A59" s="174" t="s">
        <v>453</v>
      </c>
      <c r="B59" s="469" t="s">
        <v>462</v>
      </c>
      <c r="C59" s="467">
        <v>1948</v>
      </c>
      <c r="D59" s="702">
        <v>157663</v>
      </c>
      <c r="E59" s="221">
        <v>9609933.3900000006</v>
      </c>
      <c r="F59" s="236">
        <f t="shared" si="0"/>
        <v>60.952369230574078</v>
      </c>
      <c r="G59" s="221">
        <v>866896.25</v>
      </c>
      <c r="H59" s="280">
        <f t="shared" si="1"/>
        <v>10476829.640000001</v>
      </c>
      <c r="I59" s="410">
        <f t="shared" si="2"/>
        <v>66.450781984359054</v>
      </c>
      <c r="J59" s="266">
        <v>383697</v>
      </c>
    </row>
    <row r="60" spans="1:10" ht="14.25" customHeight="1">
      <c r="A60" s="8" t="s">
        <v>598</v>
      </c>
    </row>
    <row r="61" spans="1:10" ht="14.25" customHeight="1">
      <c r="A61" s="174" t="s">
        <v>582</v>
      </c>
    </row>
    <row r="62" spans="1:10" ht="14.25" customHeight="1"/>
    <row r="63" spans="1:10" ht="14.25" customHeight="1"/>
    <row r="67" spans="1:10">
      <c r="A67" s="4"/>
      <c r="B67" s="8"/>
      <c r="C67" s="15"/>
      <c r="D67" s="190"/>
      <c r="E67" s="221"/>
      <c r="F67" s="221"/>
      <c r="G67" s="221"/>
      <c r="H67" s="281"/>
      <c r="I67" s="221"/>
      <c r="J67" s="82"/>
    </row>
    <row r="68" spans="1:10">
      <c r="B68" s="8"/>
      <c r="C68" s="15"/>
      <c r="D68" s="190"/>
      <c r="E68" s="221"/>
      <c r="F68" s="221"/>
      <c r="G68" s="221"/>
      <c r="H68" s="281"/>
      <c r="I68" s="221"/>
      <c r="J68" s="82"/>
    </row>
    <row r="69" spans="1:10">
      <c r="A69" s="4"/>
      <c r="B69" s="8"/>
      <c r="C69" s="15"/>
      <c r="D69" s="190"/>
      <c r="E69" s="221"/>
      <c r="F69" s="221"/>
      <c r="G69" s="221"/>
      <c r="H69" s="281"/>
      <c r="I69" s="221"/>
      <c r="J69" s="82"/>
    </row>
    <row r="70" spans="1:10">
      <c r="A70" s="4"/>
      <c r="B70" s="8"/>
      <c r="C70" s="15"/>
      <c r="D70" s="190"/>
      <c r="E70" s="221"/>
      <c r="F70" s="221"/>
      <c r="G70" s="221"/>
      <c r="H70" s="281"/>
      <c r="I70" s="221"/>
      <c r="J70" s="82"/>
    </row>
    <row r="71" spans="1:10">
      <c r="A71" s="4"/>
      <c r="B71" s="8"/>
      <c r="C71" s="15"/>
      <c r="D71" s="190"/>
      <c r="E71" s="221"/>
      <c r="F71" s="221"/>
      <c r="G71" s="221"/>
      <c r="H71" s="281"/>
      <c r="I71" s="221"/>
      <c r="J71" s="82"/>
    </row>
    <row r="72" spans="1:10">
      <c r="A72" s="4"/>
      <c r="B72" s="8"/>
      <c r="C72" s="15"/>
      <c r="D72" s="190"/>
      <c r="E72" s="221"/>
      <c r="F72" s="221"/>
      <c r="G72" s="221"/>
      <c r="H72" s="281"/>
      <c r="I72" s="221"/>
      <c r="J72" s="82"/>
    </row>
    <row r="73" spans="1:10">
      <c r="A73" s="4"/>
      <c r="B73" s="8"/>
      <c r="C73" s="15"/>
      <c r="D73" s="190"/>
      <c r="E73" s="221"/>
      <c r="F73" s="221"/>
      <c r="G73" s="221"/>
      <c r="H73" s="281"/>
      <c r="I73" s="221"/>
      <c r="J73" s="82"/>
    </row>
    <row r="74" spans="1:10">
      <c r="A74" s="4"/>
      <c r="B74" s="8"/>
      <c r="C74" s="15"/>
      <c r="D74" s="190"/>
      <c r="E74" s="221"/>
      <c r="F74" s="221"/>
      <c r="G74" s="221"/>
      <c r="H74" s="281"/>
      <c r="I74" s="221"/>
      <c r="J74" s="82"/>
    </row>
    <row r="75" spans="1:10">
      <c r="A75" s="4"/>
      <c r="B75" s="8"/>
      <c r="C75" s="15"/>
      <c r="D75" s="190"/>
      <c r="E75" s="221"/>
      <c r="F75" s="221"/>
      <c r="G75" s="221"/>
      <c r="H75" s="281"/>
      <c r="I75" s="221"/>
      <c r="J75" s="82"/>
    </row>
    <row r="76" spans="1:10">
      <c r="A76" s="4"/>
      <c r="B76" s="8"/>
      <c r="C76" s="15"/>
      <c r="D76" s="190"/>
      <c r="E76" s="221"/>
      <c r="F76" s="221"/>
      <c r="G76" s="221"/>
      <c r="H76" s="281"/>
      <c r="I76" s="221"/>
      <c r="J76" s="82"/>
    </row>
    <row r="77" spans="1:10">
      <c r="A77" s="4"/>
      <c r="B77" s="8"/>
      <c r="C77" s="15"/>
      <c r="D77" s="190"/>
      <c r="E77" s="221"/>
      <c r="F77" s="221"/>
      <c r="G77" s="221"/>
      <c r="H77" s="281"/>
      <c r="I77" s="221"/>
      <c r="J77" s="82"/>
    </row>
    <row r="78" spans="1:10">
      <c r="A78" s="4"/>
      <c r="B78" s="8"/>
      <c r="C78" s="15"/>
      <c r="D78" s="190"/>
      <c r="E78" s="221"/>
      <c r="F78" s="221"/>
      <c r="G78" s="221"/>
      <c r="H78" s="281"/>
      <c r="I78" s="221"/>
      <c r="J78" s="82"/>
    </row>
    <row r="79" spans="1:10">
      <c r="A79" s="4"/>
      <c r="B79" s="8"/>
      <c r="C79" s="15"/>
      <c r="D79" s="190"/>
      <c r="E79" s="221"/>
      <c r="F79" s="221"/>
      <c r="G79" s="221"/>
      <c r="H79" s="281"/>
      <c r="I79" s="221"/>
      <c r="J79" s="82"/>
    </row>
    <row r="80" spans="1:10">
      <c r="A80" s="4"/>
      <c r="B80" s="8"/>
      <c r="C80" s="15"/>
      <c r="D80" s="190"/>
      <c r="E80" s="221"/>
      <c r="F80" s="221"/>
      <c r="G80" s="221"/>
      <c r="H80" s="281"/>
      <c r="I80" s="221"/>
      <c r="J80" s="82"/>
    </row>
    <row r="81" spans="1:10">
      <c r="A81" s="4"/>
      <c r="B81" s="8"/>
      <c r="C81" s="15"/>
      <c r="D81" s="190"/>
      <c r="E81" s="221"/>
      <c r="F81" s="221"/>
      <c r="G81" s="221"/>
      <c r="H81" s="281"/>
      <c r="I81" s="221"/>
      <c r="J81" s="82"/>
    </row>
    <row r="82" spans="1:10">
      <c r="A82" s="4"/>
      <c r="B82" s="8"/>
      <c r="C82" s="15"/>
      <c r="D82" s="190"/>
      <c r="E82" s="221"/>
      <c r="F82" s="221"/>
      <c r="G82" s="221"/>
      <c r="H82" s="281"/>
      <c r="I82" s="221"/>
      <c r="J82" s="82"/>
    </row>
    <row r="83" spans="1:10">
      <c r="A83" s="4"/>
      <c r="B83" s="8"/>
      <c r="C83" s="15"/>
      <c r="D83" s="190"/>
      <c r="E83" s="221"/>
      <c r="F83" s="221"/>
      <c r="G83" s="221"/>
      <c r="H83" s="281"/>
      <c r="I83" s="221"/>
      <c r="J83" s="82"/>
    </row>
    <row r="84" spans="1:10">
      <c r="A84" s="4"/>
      <c r="B84" s="8"/>
      <c r="C84" s="15"/>
      <c r="D84" s="190"/>
      <c r="E84" s="221"/>
      <c r="F84" s="221"/>
      <c r="G84" s="221"/>
      <c r="H84" s="281"/>
      <c r="I84" s="221"/>
      <c r="J84" s="82"/>
    </row>
    <row r="85" spans="1:10">
      <c r="A85" s="4"/>
      <c r="B85" s="8"/>
      <c r="C85" s="15"/>
      <c r="D85" s="190"/>
      <c r="E85" s="221"/>
      <c r="F85" s="221"/>
      <c r="G85" s="221"/>
      <c r="H85" s="281"/>
      <c r="I85" s="221"/>
      <c r="J85" s="82"/>
    </row>
    <row r="86" spans="1:10">
      <c r="A86" s="4"/>
      <c r="B86" s="8"/>
      <c r="C86" s="15"/>
      <c r="D86" s="190"/>
      <c r="E86" s="221"/>
      <c r="F86" s="221"/>
      <c r="G86" s="221"/>
      <c r="H86" s="281"/>
      <c r="I86" s="221"/>
      <c r="J86" s="82"/>
    </row>
    <row r="87" spans="1:10">
      <c r="A87" s="4"/>
      <c r="B87" s="8"/>
      <c r="C87" s="15"/>
      <c r="D87" s="190"/>
      <c r="E87" s="221"/>
      <c r="F87" s="221"/>
      <c r="G87" s="221"/>
      <c r="H87" s="281"/>
      <c r="I87" s="221"/>
      <c r="J87" s="82"/>
    </row>
    <row r="88" spans="1:10">
      <c r="A88" s="4"/>
      <c r="B88" s="8"/>
      <c r="C88" s="15"/>
      <c r="D88" s="190"/>
      <c r="E88" s="221"/>
      <c r="F88" s="221"/>
      <c r="G88" s="221"/>
      <c r="H88" s="281"/>
      <c r="I88" s="221"/>
      <c r="J88" s="82"/>
    </row>
    <row r="89" spans="1:10">
      <c r="A89" s="4"/>
      <c r="B89" s="8"/>
      <c r="C89" s="15"/>
      <c r="D89" s="190"/>
      <c r="E89" s="221"/>
      <c r="F89" s="221"/>
      <c r="G89" s="221"/>
      <c r="H89" s="281"/>
      <c r="I89" s="221"/>
      <c r="J89" s="82"/>
    </row>
    <row r="90" spans="1:10">
      <c r="A90" s="4"/>
      <c r="B90" s="8"/>
      <c r="C90" s="15"/>
      <c r="D90" s="190"/>
      <c r="E90" s="221"/>
      <c r="F90" s="221"/>
      <c r="G90" s="221"/>
      <c r="H90" s="281"/>
      <c r="I90" s="221"/>
      <c r="J90" s="82"/>
    </row>
    <row r="91" spans="1:10">
      <c r="A91" s="4"/>
      <c r="B91" s="8"/>
      <c r="C91" s="15"/>
      <c r="D91" s="190"/>
      <c r="E91" s="221"/>
      <c r="F91" s="221"/>
      <c r="G91" s="221"/>
      <c r="H91" s="281"/>
      <c r="I91" s="221"/>
      <c r="J91" s="82"/>
    </row>
    <row r="92" spans="1:10">
      <c r="A92" s="4"/>
      <c r="B92" s="8"/>
      <c r="C92" s="15"/>
      <c r="D92" s="190"/>
      <c r="E92" s="221"/>
      <c r="F92" s="221"/>
      <c r="G92" s="221"/>
      <c r="H92" s="281"/>
      <c r="I92" s="221"/>
      <c r="J92" s="82"/>
    </row>
    <row r="93" spans="1:10">
      <c r="A93" s="4"/>
      <c r="B93" s="8"/>
      <c r="C93" s="15"/>
      <c r="D93" s="190"/>
      <c r="E93" s="221"/>
      <c r="F93" s="221"/>
      <c r="G93" s="221"/>
      <c r="H93" s="281"/>
      <c r="I93" s="221"/>
      <c r="J93" s="82"/>
    </row>
    <row r="94" spans="1:10">
      <c r="A94" s="4"/>
      <c r="B94" s="8"/>
      <c r="C94" s="15"/>
      <c r="D94" s="190"/>
      <c r="E94" s="221"/>
      <c r="F94" s="221"/>
      <c r="G94" s="221"/>
      <c r="H94" s="281"/>
      <c r="I94" s="221"/>
      <c r="J94" s="82"/>
    </row>
    <row r="95" spans="1:10">
      <c r="A95" s="4"/>
      <c r="B95" s="8"/>
      <c r="C95" s="15"/>
      <c r="D95" s="190"/>
      <c r="E95" s="221"/>
      <c r="F95" s="221"/>
      <c r="G95" s="221"/>
      <c r="H95" s="281"/>
      <c r="I95" s="221"/>
      <c r="J95" s="82"/>
    </row>
    <row r="96" spans="1:10">
      <c r="A96" s="4"/>
      <c r="B96" s="8"/>
      <c r="C96" s="15"/>
      <c r="D96" s="190"/>
      <c r="E96" s="221"/>
      <c r="F96" s="221"/>
      <c r="G96" s="221"/>
      <c r="H96" s="281"/>
      <c r="I96" s="221"/>
      <c r="J96" s="82"/>
    </row>
    <row r="97" spans="1:10">
      <c r="A97" s="4"/>
      <c r="B97" s="8"/>
      <c r="C97" s="15"/>
      <c r="D97" s="190"/>
      <c r="E97" s="221"/>
      <c r="F97" s="221"/>
      <c r="G97" s="221"/>
      <c r="H97" s="281"/>
      <c r="I97" s="221"/>
      <c r="J97" s="82"/>
    </row>
    <row r="98" spans="1:10">
      <c r="A98" s="4"/>
      <c r="B98" s="8"/>
      <c r="C98" s="15"/>
      <c r="D98" s="190"/>
      <c r="E98" s="221"/>
      <c r="F98" s="221"/>
      <c r="G98" s="221"/>
      <c r="H98" s="281"/>
      <c r="I98" s="221"/>
      <c r="J98" s="82"/>
    </row>
    <row r="99" spans="1:10">
      <c r="A99" s="4"/>
      <c r="B99" s="8"/>
      <c r="C99" s="15"/>
      <c r="D99" s="190"/>
      <c r="E99" s="221"/>
      <c r="F99" s="221"/>
      <c r="G99" s="221"/>
      <c r="H99" s="281"/>
      <c r="I99" s="221"/>
      <c r="J99" s="82"/>
    </row>
    <row r="100" spans="1:10">
      <c r="A100" s="4"/>
      <c r="B100" s="8"/>
      <c r="C100" s="15"/>
      <c r="D100" s="190"/>
      <c r="E100" s="221"/>
      <c r="F100" s="221"/>
      <c r="G100" s="221"/>
      <c r="H100" s="281"/>
      <c r="I100" s="221"/>
      <c r="J100" s="82"/>
    </row>
    <row r="101" spans="1:10">
      <c r="A101" s="4"/>
      <c r="B101" s="8"/>
      <c r="C101" s="15"/>
      <c r="D101" s="190"/>
      <c r="E101" s="221"/>
      <c r="F101" s="221"/>
      <c r="G101" s="221"/>
      <c r="H101" s="281"/>
      <c r="I101" s="221"/>
      <c r="J101" s="82"/>
    </row>
    <row r="102" spans="1:10">
      <c r="A102" s="4"/>
      <c r="B102" s="8"/>
      <c r="C102" s="15"/>
      <c r="D102" s="190"/>
      <c r="E102" s="221"/>
      <c r="F102" s="221"/>
      <c r="G102" s="221"/>
      <c r="H102" s="281"/>
      <c r="I102" s="221"/>
      <c r="J102" s="82"/>
    </row>
    <row r="103" spans="1:10">
      <c r="A103" s="4"/>
      <c r="B103" s="8"/>
      <c r="C103" s="15"/>
      <c r="D103" s="190"/>
      <c r="E103" s="221"/>
      <c r="F103" s="221"/>
      <c r="G103" s="221"/>
      <c r="H103" s="281"/>
      <c r="I103" s="221"/>
      <c r="J103" s="82"/>
    </row>
    <row r="104" spans="1:10">
      <c r="A104" s="4"/>
      <c r="B104" s="8"/>
      <c r="C104" s="15"/>
      <c r="D104" s="190"/>
      <c r="E104" s="221"/>
      <c r="F104" s="221"/>
      <c r="G104" s="221"/>
      <c r="H104" s="281"/>
      <c r="I104" s="221"/>
      <c r="J104" s="82"/>
    </row>
    <row r="105" spans="1:10">
      <c r="A105" s="4"/>
      <c r="B105" s="8"/>
      <c r="C105" s="15"/>
      <c r="D105" s="190"/>
      <c r="E105" s="221"/>
      <c r="F105" s="221"/>
      <c r="G105" s="221"/>
      <c r="H105" s="281"/>
      <c r="I105" s="221"/>
      <c r="J105" s="82"/>
    </row>
    <row r="106" spans="1:10">
      <c r="A106" s="4"/>
      <c r="B106" s="8"/>
      <c r="C106" s="15"/>
      <c r="D106" s="190"/>
      <c r="E106" s="221"/>
      <c r="F106" s="221"/>
      <c r="G106" s="221"/>
      <c r="H106" s="281"/>
      <c r="I106" s="221"/>
      <c r="J106" s="82"/>
    </row>
    <row r="107" spans="1:10">
      <c r="A107" s="4"/>
      <c r="B107" s="8"/>
      <c r="C107" s="15"/>
      <c r="D107" s="190"/>
      <c r="E107" s="221"/>
      <c r="F107" s="221"/>
      <c r="G107" s="221"/>
      <c r="H107" s="281"/>
      <c r="I107" s="221"/>
      <c r="J107" s="82"/>
    </row>
    <row r="108" spans="1:10">
      <c r="A108" s="4"/>
      <c r="B108" s="8"/>
      <c r="C108" s="15"/>
      <c r="D108" s="190"/>
      <c r="E108" s="221"/>
      <c r="F108" s="221"/>
      <c r="G108" s="221"/>
      <c r="H108" s="281"/>
      <c r="I108" s="221"/>
      <c r="J108" s="82"/>
    </row>
    <row r="109" spans="1:10">
      <c r="A109" s="4"/>
      <c r="B109" s="8"/>
      <c r="C109" s="15"/>
      <c r="D109" s="190"/>
      <c r="E109" s="221"/>
      <c r="F109" s="221"/>
      <c r="G109" s="221"/>
      <c r="H109" s="281"/>
      <c r="I109" s="221"/>
      <c r="J109" s="82"/>
    </row>
    <row r="110" spans="1:10">
      <c r="A110" s="4"/>
      <c r="B110" s="8"/>
      <c r="C110" s="15"/>
      <c r="D110" s="190"/>
      <c r="E110" s="221"/>
      <c r="F110" s="221"/>
      <c r="G110" s="221"/>
      <c r="H110" s="281"/>
      <c r="I110" s="221"/>
      <c r="J110" s="82"/>
    </row>
    <row r="111" spans="1:10">
      <c r="A111" s="4"/>
      <c r="B111" s="8"/>
      <c r="C111" s="15"/>
      <c r="D111" s="190"/>
      <c r="E111" s="221"/>
      <c r="F111" s="221"/>
      <c r="G111" s="221"/>
      <c r="H111" s="281"/>
      <c r="I111" s="221"/>
      <c r="J111" s="82"/>
    </row>
    <row r="112" spans="1:10">
      <c r="A112" s="4"/>
      <c r="B112" s="8"/>
      <c r="C112" s="15"/>
      <c r="D112" s="190"/>
      <c r="E112" s="221"/>
      <c r="F112" s="221"/>
      <c r="G112" s="221"/>
      <c r="H112" s="281"/>
      <c r="I112" s="221"/>
      <c r="J112" s="82"/>
    </row>
    <row r="113" spans="1:10">
      <c r="A113" s="4"/>
      <c r="B113" s="8"/>
      <c r="C113" s="15"/>
      <c r="D113" s="190"/>
      <c r="E113" s="221"/>
      <c r="F113" s="221"/>
      <c r="G113" s="221"/>
      <c r="H113" s="281"/>
      <c r="I113" s="221"/>
      <c r="J113" s="82"/>
    </row>
    <row r="114" spans="1:10">
      <c r="A114" s="4"/>
      <c r="B114" s="8"/>
      <c r="C114" s="15"/>
      <c r="D114" s="190"/>
      <c r="E114" s="221"/>
      <c r="F114" s="221"/>
      <c r="G114" s="221"/>
      <c r="H114" s="281"/>
      <c r="I114" s="221"/>
      <c r="J114" s="82"/>
    </row>
    <row r="115" spans="1:10">
      <c r="A115" s="4"/>
      <c r="B115" s="8"/>
      <c r="C115" s="15"/>
      <c r="D115" s="190"/>
      <c r="E115" s="221"/>
      <c r="F115" s="221"/>
      <c r="G115" s="221"/>
      <c r="H115" s="281"/>
      <c r="I115" s="221"/>
      <c r="J115" s="82"/>
    </row>
    <row r="116" spans="1:10">
      <c r="A116" s="4"/>
      <c r="B116" s="8"/>
      <c r="C116" s="15"/>
      <c r="D116" s="190"/>
      <c r="E116" s="221"/>
      <c r="F116" s="221"/>
      <c r="G116" s="221"/>
      <c r="H116" s="281"/>
      <c r="I116" s="221"/>
      <c r="J116" s="82"/>
    </row>
    <row r="117" spans="1:10">
      <c r="A117" s="4"/>
      <c r="B117" s="8"/>
      <c r="C117" s="15"/>
      <c r="D117" s="190"/>
      <c r="E117" s="221"/>
      <c r="F117" s="221"/>
      <c r="G117" s="221"/>
      <c r="H117" s="281"/>
      <c r="I117" s="221"/>
      <c r="J117" s="82"/>
    </row>
    <row r="118" spans="1:10">
      <c r="A118" s="4"/>
      <c r="B118" s="8"/>
      <c r="C118" s="15"/>
      <c r="D118" s="190"/>
      <c r="E118" s="221"/>
      <c r="F118" s="221"/>
      <c r="G118" s="221"/>
      <c r="H118" s="281"/>
      <c r="I118" s="221"/>
      <c r="J118" s="82"/>
    </row>
    <row r="119" spans="1:10">
      <c r="A119" s="4"/>
      <c r="B119" s="8"/>
      <c r="C119" s="15"/>
      <c r="D119" s="190"/>
      <c r="E119" s="221"/>
      <c r="F119" s="221"/>
      <c r="G119" s="221"/>
      <c r="H119" s="281"/>
      <c r="I119" s="221"/>
      <c r="J119" s="82"/>
    </row>
    <row r="120" spans="1:10">
      <c r="A120" s="4"/>
      <c r="B120" s="8"/>
      <c r="C120" s="15"/>
      <c r="D120" s="190"/>
      <c r="E120" s="221"/>
      <c r="F120" s="221"/>
      <c r="G120" s="221"/>
      <c r="H120" s="281"/>
      <c r="I120" s="221"/>
      <c r="J120" s="82"/>
    </row>
    <row r="121" spans="1:10">
      <c r="A121" s="4"/>
      <c r="B121" s="8"/>
      <c r="C121" s="15"/>
      <c r="D121" s="190"/>
      <c r="E121" s="221"/>
      <c r="F121" s="221"/>
      <c r="G121" s="221"/>
      <c r="H121" s="281"/>
      <c r="I121" s="221"/>
      <c r="J121" s="82"/>
    </row>
    <row r="122" spans="1:10">
      <c r="A122" s="4"/>
      <c r="B122" s="8"/>
      <c r="C122" s="15"/>
      <c r="D122" s="190"/>
      <c r="E122" s="221"/>
      <c r="F122" s="221"/>
      <c r="G122" s="221"/>
      <c r="H122" s="281"/>
      <c r="I122" s="221"/>
      <c r="J122" s="82"/>
    </row>
    <row r="123" spans="1:10">
      <c r="A123" s="4"/>
      <c r="B123" s="8"/>
      <c r="C123" s="15"/>
      <c r="D123" s="190"/>
      <c r="E123" s="221"/>
      <c r="F123" s="221"/>
      <c r="G123" s="221"/>
      <c r="H123" s="281"/>
      <c r="I123" s="221"/>
      <c r="J123" s="82"/>
    </row>
    <row r="124" spans="1:10">
      <c r="A124" s="4"/>
      <c r="B124" s="8"/>
      <c r="C124" s="15"/>
      <c r="D124" s="190"/>
      <c r="E124" s="221"/>
      <c r="F124" s="221"/>
      <c r="G124" s="221"/>
      <c r="H124" s="281"/>
      <c r="I124" s="221"/>
      <c r="J124" s="82"/>
    </row>
    <row r="125" spans="1:10">
      <c r="A125" s="4"/>
      <c r="B125" s="8"/>
      <c r="C125" s="15"/>
      <c r="D125" s="190"/>
      <c r="E125" s="221"/>
      <c r="F125" s="221"/>
      <c r="G125" s="221"/>
      <c r="H125" s="281"/>
      <c r="I125" s="221"/>
      <c r="J125" s="82"/>
    </row>
    <row r="126" spans="1:10">
      <c r="A126" s="4"/>
      <c r="B126" s="8"/>
      <c r="C126" s="15"/>
      <c r="D126" s="190"/>
      <c r="E126" s="221"/>
      <c r="F126" s="221"/>
      <c r="G126" s="221"/>
      <c r="H126" s="281"/>
      <c r="I126" s="221"/>
      <c r="J126" s="82"/>
    </row>
    <row r="127" spans="1:10">
      <c r="A127" s="4"/>
      <c r="B127" s="8"/>
      <c r="C127" s="15"/>
      <c r="D127" s="190"/>
      <c r="E127" s="221"/>
      <c r="F127" s="221"/>
      <c r="G127" s="221"/>
      <c r="H127" s="281"/>
      <c r="I127" s="221"/>
      <c r="J127" s="82"/>
    </row>
    <row r="128" spans="1:10">
      <c r="A128" s="4"/>
      <c r="B128" s="8"/>
      <c r="C128" s="15"/>
      <c r="D128" s="190"/>
      <c r="E128" s="221"/>
      <c r="F128" s="221"/>
      <c r="G128" s="221"/>
      <c r="H128" s="281"/>
      <c r="I128" s="221"/>
      <c r="J128" s="82"/>
    </row>
    <row r="129" spans="1:10">
      <c r="A129" s="4"/>
      <c r="B129" s="8"/>
      <c r="C129" s="15"/>
      <c r="D129" s="190"/>
      <c r="E129" s="221"/>
      <c r="F129" s="221"/>
      <c r="G129" s="221"/>
      <c r="H129" s="281"/>
      <c r="I129" s="221"/>
      <c r="J129" s="82"/>
    </row>
    <row r="130" spans="1:10">
      <c r="A130" s="4"/>
      <c r="B130" s="8"/>
      <c r="C130" s="15"/>
      <c r="D130" s="190"/>
      <c r="E130" s="221"/>
      <c r="F130" s="221"/>
      <c r="G130" s="221"/>
      <c r="H130" s="281"/>
      <c r="I130" s="221"/>
      <c r="J130" s="82"/>
    </row>
    <row r="131" spans="1:10">
      <c r="A131" s="4"/>
      <c r="B131" s="8"/>
      <c r="C131" s="15"/>
      <c r="D131" s="190"/>
      <c r="E131" s="221"/>
      <c r="F131" s="221"/>
      <c r="G131" s="221"/>
      <c r="H131" s="281"/>
      <c r="I131" s="221"/>
      <c r="J131" s="82"/>
    </row>
    <row r="132" spans="1:10">
      <c r="A132" s="4"/>
      <c r="B132" s="8"/>
      <c r="C132" s="15"/>
      <c r="D132" s="190"/>
      <c r="E132" s="221"/>
      <c r="F132" s="221"/>
      <c r="G132" s="221"/>
      <c r="H132" s="281"/>
      <c r="I132" s="221"/>
      <c r="J132" s="82"/>
    </row>
    <row r="133" spans="1:10">
      <c r="A133" s="4"/>
      <c r="B133" s="8"/>
      <c r="C133" s="15"/>
      <c r="D133" s="190"/>
      <c r="E133" s="221"/>
      <c r="F133" s="221"/>
      <c r="G133" s="221"/>
      <c r="H133" s="281"/>
      <c r="I133" s="221"/>
      <c r="J133" s="82"/>
    </row>
    <row r="134" spans="1:10">
      <c r="A134" s="4"/>
      <c r="B134" s="8"/>
      <c r="C134" s="15"/>
      <c r="D134" s="190"/>
      <c r="E134" s="221"/>
      <c r="F134" s="221"/>
      <c r="G134" s="221"/>
      <c r="H134" s="281"/>
      <c r="I134" s="221"/>
      <c r="J134" s="82"/>
    </row>
    <row r="135" spans="1:10">
      <c r="A135" s="4"/>
      <c r="B135" s="8"/>
      <c r="C135" s="15"/>
      <c r="D135" s="190"/>
      <c r="E135" s="221"/>
      <c r="F135" s="221"/>
      <c r="G135" s="221"/>
      <c r="H135" s="281"/>
      <c r="I135" s="221"/>
      <c r="J135" s="82"/>
    </row>
    <row r="136" spans="1:10">
      <c r="A136" s="4"/>
      <c r="B136" s="8"/>
      <c r="C136" s="15"/>
      <c r="D136" s="190"/>
      <c r="E136" s="221"/>
      <c r="F136" s="221"/>
      <c r="G136" s="221"/>
      <c r="H136" s="281"/>
      <c r="I136" s="221"/>
      <c r="J136" s="82"/>
    </row>
    <row r="137" spans="1:10">
      <c r="A137" s="4"/>
      <c r="B137" s="8"/>
      <c r="C137" s="15"/>
      <c r="D137" s="190"/>
      <c r="E137" s="221"/>
      <c r="F137" s="221"/>
      <c r="G137" s="221"/>
      <c r="H137" s="281"/>
      <c r="I137" s="221"/>
      <c r="J137" s="82"/>
    </row>
    <row r="138" spans="1:10">
      <c r="A138" s="4"/>
      <c r="B138" s="8"/>
      <c r="C138" s="15"/>
      <c r="D138" s="190"/>
      <c r="E138" s="221"/>
      <c r="F138" s="221"/>
      <c r="G138" s="221"/>
      <c r="H138" s="281"/>
      <c r="I138" s="221"/>
      <c r="J138" s="82"/>
    </row>
    <row r="139" spans="1:10">
      <c r="A139" s="4"/>
      <c r="B139" s="8"/>
      <c r="C139" s="15"/>
      <c r="D139" s="190"/>
      <c r="E139" s="221"/>
      <c r="F139" s="221"/>
      <c r="G139" s="221"/>
      <c r="H139" s="281"/>
      <c r="I139" s="221"/>
      <c r="J139" s="82"/>
    </row>
    <row r="140" spans="1:10">
      <c r="A140" s="4"/>
      <c r="B140" s="8"/>
      <c r="C140" s="15"/>
      <c r="D140" s="190"/>
      <c r="E140" s="221"/>
      <c r="F140" s="221"/>
      <c r="G140" s="221"/>
      <c r="H140" s="281"/>
      <c r="I140" s="221"/>
      <c r="J140" s="82"/>
    </row>
    <row r="141" spans="1:10">
      <c r="A141" s="4"/>
      <c r="B141" s="8"/>
      <c r="C141" s="15"/>
      <c r="D141" s="190"/>
      <c r="E141" s="221"/>
      <c r="F141" s="221"/>
      <c r="G141" s="221"/>
      <c r="H141" s="281"/>
      <c r="I141" s="221"/>
      <c r="J141" s="82"/>
    </row>
    <row r="142" spans="1:10">
      <c r="A142" s="4"/>
      <c r="B142" s="8"/>
      <c r="C142" s="15"/>
      <c r="D142" s="190"/>
      <c r="E142" s="221"/>
      <c r="F142" s="221"/>
      <c r="G142" s="221"/>
      <c r="H142" s="281"/>
      <c r="I142" s="221"/>
      <c r="J142" s="82"/>
    </row>
    <row r="143" spans="1:10">
      <c r="A143" s="4"/>
      <c r="B143" s="8"/>
      <c r="C143" s="15"/>
      <c r="D143" s="190"/>
      <c r="E143" s="221"/>
      <c r="F143" s="221"/>
      <c r="G143" s="221"/>
      <c r="H143" s="281"/>
      <c r="I143" s="221"/>
      <c r="J143" s="82"/>
    </row>
    <row r="144" spans="1:10">
      <c r="A144" s="4"/>
      <c r="B144" s="8"/>
      <c r="C144" s="15"/>
      <c r="D144" s="190"/>
      <c r="E144" s="221"/>
      <c r="F144" s="221"/>
      <c r="G144" s="221"/>
      <c r="H144" s="281"/>
      <c r="I144" s="221"/>
      <c r="J144" s="82"/>
    </row>
    <row r="145" spans="1:10">
      <c r="A145" s="4"/>
      <c r="B145" s="8"/>
      <c r="C145" s="15"/>
      <c r="D145" s="190"/>
      <c r="E145" s="221"/>
      <c r="F145" s="221"/>
      <c r="G145" s="221"/>
      <c r="H145" s="281"/>
      <c r="I145" s="221"/>
      <c r="J145" s="82"/>
    </row>
    <row r="146" spans="1:10">
      <c r="A146" s="4"/>
      <c r="B146" s="8"/>
      <c r="C146" s="15"/>
      <c r="D146" s="190"/>
      <c r="E146" s="221"/>
      <c r="F146" s="221"/>
      <c r="G146" s="221"/>
      <c r="H146" s="281"/>
      <c r="I146" s="221"/>
      <c r="J146" s="82"/>
    </row>
    <row r="147" spans="1:10">
      <c r="A147" s="4"/>
      <c r="B147" s="8"/>
      <c r="C147" s="15"/>
      <c r="D147" s="190"/>
      <c r="E147" s="221"/>
      <c r="F147" s="221"/>
      <c r="G147" s="221"/>
      <c r="H147" s="281"/>
      <c r="I147" s="221"/>
      <c r="J147" s="82"/>
    </row>
    <row r="148" spans="1:10">
      <c r="A148" s="4"/>
      <c r="B148" s="8"/>
      <c r="C148" s="15"/>
      <c r="D148" s="190"/>
      <c r="E148" s="221"/>
      <c r="F148" s="221"/>
      <c r="G148" s="221"/>
      <c r="H148" s="281"/>
      <c r="I148" s="221"/>
      <c r="J148" s="82"/>
    </row>
    <row r="149" spans="1:10">
      <c r="A149" s="4"/>
      <c r="B149" s="8"/>
      <c r="C149" s="15"/>
      <c r="D149" s="190"/>
      <c r="E149" s="221"/>
      <c r="F149" s="221"/>
      <c r="G149" s="221"/>
      <c r="H149" s="281"/>
      <c r="I149" s="221"/>
      <c r="J149" s="82"/>
    </row>
    <row r="150" spans="1:10">
      <c r="A150" s="4"/>
      <c r="B150" s="8"/>
      <c r="C150" s="15"/>
      <c r="D150" s="190"/>
      <c r="E150" s="221"/>
      <c r="F150" s="221"/>
      <c r="G150" s="221"/>
      <c r="H150" s="281"/>
      <c r="I150" s="221"/>
      <c r="J150" s="82"/>
    </row>
    <row r="151" spans="1:10">
      <c r="A151" s="4"/>
      <c r="B151" s="8"/>
      <c r="C151" s="15"/>
      <c r="D151" s="190"/>
      <c r="E151" s="221"/>
      <c r="F151" s="221"/>
      <c r="G151" s="221"/>
      <c r="H151" s="281"/>
      <c r="I151" s="221"/>
      <c r="J151" s="82"/>
    </row>
    <row r="152" spans="1:10">
      <c r="A152" s="4"/>
      <c r="B152" s="8"/>
      <c r="C152" s="15"/>
      <c r="D152" s="190"/>
      <c r="E152" s="221"/>
      <c r="F152" s="221"/>
      <c r="G152" s="221"/>
      <c r="H152" s="281"/>
      <c r="I152" s="221"/>
      <c r="J152" s="82"/>
    </row>
    <row r="153" spans="1:10">
      <c r="A153" s="4"/>
      <c r="B153" s="8"/>
      <c r="C153" s="15"/>
      <c r="D153" s="190"/>
      <c r="E153" s="221"/>
      <c r="F153" s="221"/>
      <c r="G153" s="221"/>
      <c r="H153" s="281"/>
      <c r="I153" s="221"/>
      <c r="J153" s="82"/>
    </row>
    <row r="154" spans="1:10">
      <c r="A154" s="4"/>
      <c r="B154" s="8"/>
      <c r="C154" s="15"/>
      <c r="D154" s="190"/>
      <c r="E154" s="221"/>
      <c r="F154" s="221"/>
      <c r="G154" s="221"/>
      <c r="H154" s="281"/>
      <c r="I154" s="221"/>
      <c r="J154" s="82"/>
    </row>
    <row r="155" spans="1:10">
      <c r="A155" s="4"/>
      <c r="B155" s="8"/>
      <c r="C155" s="15"/>
      <c r="D155" s="190"/>
      <c r="E155" s="221"/>
      <c r="F155" s="221"/>
      <c r="G155" s="221"/>
      <c r="H155" s="281"/>
      <c r="I155" s="221"/>
      <c r="J155" s="82"/>
    </row>
    <row r="156" spans="1:10">
      <c r="A156" s="4"/>
      <c r="B156" s="8"/>
      <c r="C156" s="15"/>
      <c r="D156" s="190"/>
      <c r="E156" s="221"/>
      <c r="F156" s="221"/>
      <c r="G156" s="221"/>
      <c r="H156" s="281"/>
      <c r="I156" s="221"/>
      <c r="J156" s="82"/>
    </row>
    <row r="157" spans="1:10">
      <c r="A157" s="4"/>
      <c r="B157" s="8"/>
      <c r="C157" s="15"/>
      <c r="D157" s="190"/>
      <c r="E157" s="221"/>
      <c r="F157" s="221"/>
      <c r="G157" s="221"/>
      <c r="H157" s="281"/>
      <c r="I157" s="221"/>
      <c r="J157" s="82"/>
    </row>
    <row r="158" spans="1:10">
      <c r="A158" s="4"/>
      <c r="B158" s="8"/>
      <c r="C158" s="15"/>
      <c r="D158" s="190"/>
      <c r="E158" s="221"/>
      <c r="F158" s="221"/>
      <c r="G158" s="221"/>
      <c r="H158" s="281"/>
      <c r="I158" s="221"/>
      <c r="J158" s="82"/>
    </row>
    <row r="159" spans="1:10">
      <c r="A159" s="4"/>
      <c r="B159" s="8"/>
      <c r="C159" s="15"/>
      <c r="D159" s="190"/>
      <c r="E159" s="221"/>
      <c r="F159" s="221"/>
      <c r="G159" s="221"/>
      <c r="H159" s="281"/>
      <c r="I159" s="221"/>
      <c r="J159" s="82"/>
    </row>
    <row r="160" spans="1:10">
      <c r="A160" s="4"/>
      <c r="B160" s="8"/>
      <c r="C160" s="15"/>
      <c r="D160" s="190"/>
      <c r="E160" s="221"/>
      <c r="F160" s="221"/>
      <c r="G160" s="221"/>
      <c r="H160" s="281"/>
      <c r="I160" s="221"/>
      <c r="J160" s="82"/>
    </row>
    <row r="161" spans="1:10">
      <c r="A161" s="4"/>
      <c r="B161" s="8"/>
      <c r="C161" s="15"/>
      <c r="D161" s="190"/>
      <c r="E161" s="221"/>
      <c r="F161" s="221"/>
      <c r="G161" s="221"/>
      <c r="H161" s="281"/>
      <c r="I161" s="221"/>
      <c r="J161" s="82"/>
    </row>
    <row r="162" spans="1:10">
      <c r="A162" s="4"/>
      <c r="B162" s="8"/>
      <c r="C162" s="15"/>
      <c r="D162" s="190"/>
      <c r="E162" s="221"/>
      <c r="F162" s="221"/>
      <c r="G162" s="221"/>
      <c r="H162" s="281"/>
      <c r="I162" s="221"/>
      <c r="J162" s="82"/>
    </row>
    <row r="163" spans="1:10">
      <c r="A163" s="4"/>
      <c r="B163" s="8"/>
      <c r="C163" s="15"/>
      <c r="D163" s="190"/>
      <c r="E163" s="221"/>
      <c r="F163" s="221"/>
      <c r="G163" s="221"/>
      <c r="H163" s="281"/>
      <c r="I163" s="221"/>
      <c r="J163" s="82"/>
    </row>
    <row r="164" spans="1:10">
      <c r="A164" s="4"/>
      <c r="B164" s="8"/>
      <c r="C164" s="15"/>
      <c r="D164" s="190"/>
      <c r="E164" s="221"/>
      <c r="F164" s="221"/>
      <c r="G164" s="221"/>
      <c r="H164" s="281"/>
      <c r="I164" s="221"/>
      <c r="J164" s="82"/>
    </row>
    <row r="165" spans="1:10">
      <c r="A165" s="4"/>
      <c r="B165" s="8"/>
      <c r="C165" s="15"/>
      <c r="D165" s="190"/>
      <c r="E165" s="221"/>
      <c r="F165" s="221"/>
      <c r="G165" s="221"/>
      <c r="H165" s="281"/>
      <c r="I165" s="221"/>
      <c r="J165" s="82"/>
    </row>
    <row r="166" spans="1:10">
      <c r="A166" s="4"/>
      <c r="B166" s="8"/>
      <c r="C166" s="15"/>
      <c r="D166" s="190"/>
      <c r="E166" s="221"/>
      <c r="F166" s="221"/>
      <c r="G166" s="221"/>
      <c r="H166" s="281"/>
      <c r="I166" s="221"/>
      <c r="J166" s="82"/>
    </row>
    <row r="167" spans="1:10">
      <c r="A167" s="4"/>
      <c r="B167" s="8"/>
      <c r="C167" s="15"/>
      <c r="D167" s="190"/>
      <c r="E167" s="221"/>
      <c r="F167" s="221"/>
      <c r="G167" s="221"/>
      <c r="H167" s="281"/>
      <c r="I167" s="221"/>
      <c r="J167" s="82"/>
    </row>
    <row r="168" spans="1:10">
      <c r="A168" s="4"/>
      <c r="B168" s="8"/>
      <c r="C168" s="15"/>
      <c r="D168" s="190"/>
      <c r="E168" s="221"/>
      <c r="F168" s="221"/>
      <c r="G168" s="221"/>
      <c r="H168" s="281"/>
      <c r="I168" s="221"/>
      <c r="J168" s="82"/>
    </row>
    <row r="169" spans="1:10">
      <c r="A169" s="4"/>
      <c r="B169" s="8"/>
      <c r="C169" s="15"/>
      <c r="D169" s="190"/>
      <c r="E169" s="221"/>
      <c r="F169" s="221"/>
      <c r="G169" s="221"/>
      <c r="H169" s="281"/>
      <c r="I169" s="221"/>
      <c r="J169" s="82"/>
    </row>
    <row r="170" spans="1:10">
      <c r="A170" s="4"/>
      <c r="B170" s="8"/>
      <c r="C170" s="15"/>
      <c r="D170" s="190"/>
      <c r="E170" s="221"/>
      <c r="F170" s="221"/>
      <c r="G170" s="221"/>
      <c r="H170" s="281"/>
      <c r="I170" s="221"/>
      <c r="J170" s="82"/>
    </row>
    <row r="171" spans="1:10">
      <c r="A171" s="4"/>
      <c r="B171" s="8"/>
      <c r="C171" s="15"/>
      <c r="D171" s="190"/>
      <c r="E171" s="221"/>
      <c r="F171" s="221"/>
      <c r="G171" s="221"/>
      <c r="H171" s="281"/>
      <c r="I171" s="221"/>
      <c r="J171" s="82"/>
    </row>
    <row r="172" spans="1:10">
      <c r="A172" s="4"/>
      <c r="B172" s="8"/>
      <c r="C172" s="15"/>
      <c r="D172" s="190"/>
      <c r="E172" s="221"/>
      <c r="F172" s="221"/>
      <c r="G172" s="221"/>
      <c r="H172" s="281"/>
      <c r="I172" s="221"/>
      <c r="J172" s="82"/>
    </row>
    <row r="173" spans="1:10">
      <c r="A173" s="4"/>
      <c r="B173" s="8"/>
      <c r="C173" s="15"/>
      <c r="D173" s="190"/>
      <c r="E173" s="221"/>
      <c r="F173" s="221"/>
      <c r="G173" s="221"/>
      <c r="H173" s="281"/>
      <c r="I173" s="221"/>
      <c r="J173" s="82"/>
    </row>
    <row r="174" spans="1:10">
      <c r="A174" s="4"/>
      <c r="B174" s="8"/>
      <c r="C174" s="15"/>
      <c r="D174" s="190"/>
      <c r="E174" s="221"/>
      <c r="F174" s="221"/>
      <c r="G174" s="221"/>
      <c r="H174" s="281"/>
      <c r="I174" s="221"/>
      <c r="J174" s="82"/>
    </row>
    <row r="175" spans="1:10">
      <c r="A175" s="4"/>
      <c r="B175" s="8"/>
      <c r="C175" s="15"/>
      <c r="D175" s="190"/>
      <c r="E175" s="221"/>
      <c r="F175" s="221"/>
      <c r="G175" s="221"/>
      <c r="H175" s="281"/>
      <c r="I175" s="221"/>
      <c r="J175" s="82"/>
    </row>
    <row r="176" spans="1:10">
      <c r="A176" s="4"/>
      <c r="B176" s="8"/>
      <c r="C176" s="15"/>
      <c r="D176" s="190"/>
      <c r="E176" s="221"/>
      <c r="F176" s="221"/>
      <c r="G176" s="221"/>
      <c r="H176" s="281"/>
      <c r="I176" s="221"/>
      <c r="J176" s="82"/>
    </row>
    <row r="177" spans="1:10">
      <c r="A177" s="4"/>
      <c r="B177" s="8"/>
      <c r="C177" s="15"/>
      <c r="D177" s="190"/>
      <c r="E177" s="221"/>
      <c r="F177" s="221"/>
      <c r="G177" s="221"/>
      <c r="H177" s="281"/>
      <c r="I177" s="221"/>
      <c r="J177" s="82"/>
    </row>
    <row r="178" spans="1:10">
      <c r="A178" s="4"/>
      <c r="B178" s="8"/>
      <c r="C178" s="15"/>
      <c r="D178" s="190"/>
      <c r="E178" s="221"/>
      <c r="F178" s="221"/>
      <c r="G178" s="221"/>
      <c r="H178" s="281"/>
      <c r="I178" s="221"/>
      <c r="J178" s="82"/>
    </row>
    <row r="179" spans="1:10">
      <c r="A179" s="4"/>
      <c r="B179" s="8"/>
      <c r="C179" s="15"/>
      <c r="D179" s="190"/>
      <c r="E179" s="221"/>
      <c r="F179" s="221"/>
      <c r="G179" s="221"/>
      <c r="H179" s="281"/>
      <c r="I179" s="221"/>
      <c r="J179" s="82"/>
    </row>
    <row r="180" spans="1:10">
      <c r="A180" s="4"/>
      <c r="B180" s="8"/>
      <c r="C180" s="15"/>
      <c r="D180" s="190"/>
      <c r="E180" s="221"/>
      <c r="F180" s="221"/>
      <c r="G180" s="221"/>
      <c r="H180" s="281"/>
      <c r="I180" s="221"/>
      <c r="J180" s="82"/>
    </row>
    <row r="181" spans="1:10">
      <c r="A181" s="4"/>
      <c r="B181" s="8"/>
      <c r="C181" s="15"/>
      <c r="D181" s="190"/>
      <c r="E181" s="221"/>
      <c r="F181" s="221"/>
      <c r="G181" s="221"/>
      <c r="H181" s="281"/>
      <c r="I181" s="221"/>
      <c r="J181" s="82"/>
    </row>
    <row r="182" spans="1:10">
      <c r="A182" s="4"/>
      <c r="B182" s="8"/>
      <c r="C182" s="15"/>
      <c r="D182" s="190"/>
      <c r="E182" s="221"/>
      <c r="F182" s="221"/>
      <c r="G182" s="221"/>
      <c r="H182" s="281"/>
      <c r="I182" s="221"/>
      <c r="J182" s="82"/>
    </row>
    <row r="183" spans="1:10">
      <c r="A183" s="4"/>
      <c r="B183" s="8"/>
      <c r="C183" s="15"/>
      <c r="D183" s="190"/>
      <c r="E183" s="221"/>
      <c r="F183" s="221"/>
      <c r="G183" s="221"/>
      <c r="H183" s="281"/>
      <c r="I183" s="221"/>
      <c r="J183" s="82"/>
    </row>
    <row r="184" spans="1:10">
      <c r="A184" s="4"/>
      <c r="B184" s="8"/>
      <c r="C184" s="15"/>
      <c r="D184" s="190"/>
      <c r="E184" s="221"/>
      <c r="F184" s="221"/>
      <c r="G184" s="221"/>
      <c r="H184" s="281"/>
      <c r="I184" s="221"/>
      <c r="J184" s="82"/>
    </row>
    <row r="185" spans="1:10">
      <c r="A185" s="4"/>
      <c r="B185" s="8"/>
      <c r="C185" s="15"/>
      <c r="D185" s="190"/>
      <c r="E185" s="221"/>
      <c r="F185" s="221"/>
      <c r="G185" s="221"/>
      <c r="H185" s="281"/>
      <c r="I185" s="221"/>
      <c r="J185" s="82"/>
    </row>
    <row r="186" spans="1:10">
      <c r="A186" s="4"/>
      <c r="B186" s="8"/>
      <c r="C186" s="15"/>
      <c r="D186" s="190"/>
      <c r="E186" s="221"/>
      <c r="F186" s="221"/>
      <c r="G186" s="221"/>
      <c r="H186" s="281"/>
      <c r="I186" s="221"/>
      <c r="J186" s="82"/>
    </row>
    <row r="187" spans="1:10">
      <c r="A187" s="4"/>
      <c r="B187" s="8"/>
      <c r="C187" s="15"/>
      <c r="D187" s="190"/>
      <c r="E187" s="221"/>
      <c r="F187" s="221"/>
      <c r="G187" s="221"/>
      <c r="H187" s="281"/>
      <c r="I187" s="221"/>
      <c r="J187" s="82"/>
    </row>
    <row r="188" spans="1:10">
      <c r="A188" s="4"/>
      <c r="B188" s="8"/>
      <c r="C188" s="15"/>
      <c r="D188" s="190"/>
      <c r="E188" s="221"/>
      <c r="F188" s="221"/>
      <c r="G188" s="221"/>
      <c r="H188" s="281"/>
      <c r="I188" s="221"/>
      <c r="J188" s="82"/>
    </row>
    <row r="189" spans="1:10">
      <c r="A189" s="4"/>
      <c r="B189" s="8"/>
      <c r="C189" s="15"/>
      <c r="D189" s="190"/>
      <c r="E189" s="221"/>
      <c r="F189" s="221"/>
      <c r="G189" s="221"/>
      <c r="H189" s="281"/>
      <c r="I189" s="221"/>
      <c r="J189" s="82"/>
    </row>
    <row r="190" spans="1:10">
      <c r="A190" s="4"/>
      <c r="B190" s="8"/>
      <c r="C190" s="15"/>
      <c r="D190" s="190"/>
      <c r="E190" s="221"/>
      <c r="F190" s="221"/>
      <c r="G190" s="221"/>
      <c r="H190" s="281"/>
      <c r="I190" s="221"/>
      <c r="J190" s="82"/>
    </row>
    <row r="191" spans="1:10">
      <c r="A191" s="4"/>
      <c r="B191" s="8"/>
      <c r="C191" s="15"/>
      <c r="D191" s="190"/>
      <c r="E191" s="221"/>
      <c r="F191" s="221"/>
      <c r="G191" s="221"/>
      <c r="H191" s="281"/>
      <c r="I191" s="221"/>
      <c r="J191" s="82"/>
    </row>
    <row r="192" spans="1:10">
      <c r="A192" s="4"/>
      <c r="B192" s="8"/>
      <c r="C192" s="15"/>
      <c r="D192" s="190"/>
      <c r="E192" s="221"/>
      <c r="F192" s="221"/>
      <c r="G192" s="221"/>
      <c r="H192" s="281"/>
      <c r="I192" s="221"/>
      <c r="J192" s="82"/>
    </row>
    <row r="193" spans="1:10">
      <c r="A193" s="4"/>
      <c r="B193" s="8"/>
      <c r="C193" s="15"/>
      <c r="D193" s="190"/>
      <c r="E193" s="221"/>
      <c r="F193" s="221"/>
      <c r="G193" s="221"/>
      <c r="H193" s="281"/>
      <c r="I193" s="221"/>
      <c r="J193" s="82"/>
    </row>
    <row r="194" spans="1:10">
      <c r="A194" s="4"/>
      <c r="B194" s="8"/>
      <c r="C194" s="15"/>
      <c r="D194" s="190"/>
      <c r="E194" s="221"/>
      <c r="F194" s="221"/>
      <c r="G194" s="221"/>
      <c r="H194" s="281"/>
      <c r="I194" s="221"/>
      <c r="J194" s="82"/>
    </row>
    <row r="195" spans="1:10">
      <c r="A195" s="4"/>
      <c r="B195" s="8"/>
      <c r="C195" s="15"/>
      <c r="D195" s="190"/>
      <c r="E195" s="221"/>
      <c r="F195" s="221"/>
      <c r="G195" s="221"/>
      <c r="H195" s="281"/>
      <c r="I195" s="221"/>
      <c r="J195" s="82"/>
    </row>
    <row r="196" spans="1:10">
      <c r="A196" s="4"/>
      <c r="B196" s="8"/>
      <c r="C196" s="15"/>
      <c r="D196" s="190"/>
      <c r="E196" s="221"/>
      <c r="F196" s="221"/>
      <c r="G196" s="221"/>
      <c r="H196" s="281"/>
      <c r="I196" s="221"/>
      <c r="J196" s="82"/>
    </row>
    <row r="197" spans="1:10">
      <c r="A197" s="4"/>
      <c r="B197" s="8"/>
      <c r="C197" s="15"/>
      <c r="D197" s="190"/>
      <c r="E197" s="221"/>
      <c r="F197" s="221"/>
      <c r="G197" s="221"/>
      <c r="H197" s="281"/>
      <c r="I197" s="221"/>
      <c r="J197" s="82"/>
    </row>
    <row r="198" spans="1:10">
      <c r="A198" s="4"/>
      <c r="B198" s="8"/>
      <c r="C198" s="15"/>
      <c r="D198" s="190"/>
      <c r="E198" s="221"/>
      <c r="F198" s="221"/>
      <c r="G198" s="221"/>
      <c r="H198" s="281"/>
      <c r="I198" s="221"/>
      <c r="J198" s="82"/>
    </row>
    <row r="199" spans="1:10">
      <c r="A199" s="4"/>
      <c r="B199" s="8"/>
      <c r="C199" s="15"/>
      <c r="D199" s="190"/>
      <c r="E199" s="221"/>
      <c r="F199" s="221"/>
      <c r="G199" s="221"/>
      <c r="H199" s="281"/>
      <c r="I199" s="221"/>
      <c r="J199" s="82"/>
    </row>
    <row r="200" spans="1:10">
      <c r="A200" s="4"/>
      <c r="B200" s="8"/>
      <c r="C200" s="15"/>
      <c r="D200" s="190"/>
      <c r="E200" s="221"/>
      <c r="F200" s="221"/>
      <c r="G200" s="221"/>
      <c r="H200" s="281"/>
      <c r="I200" s="221"/>
      <c r="J200" s="82"/>
    </row>
    <row r="201" spans="1:10">
      <c r="A201" s="4"/>
      <c r="B201" s="8"/>
      <c r="C201" s="15"/>
      <c r="D201" s="190"/>
      <c r="E201" s="221"/>
      <c r="F201" s="221"/>
      <c r="G201" s="221"/>
      <c r="H201" s="281"/>
      <c r="I201" s="221"/>
      <c r="J201" s="82"/>
    </row>
    <row r="202" spans="1:10">
      <c r="A202" s="4"/>
      <c r="B202" s="8"/>
      <c r="C202" s="15"/>
      <c r="D202" s="190"/>
      <c r="E202" s="221"/>
      <c r="F202" s="221"/>
      <c r="G202" s="221"/>
      <c r="H202" s="281"/>
      <c r="I202" s="221"/>
      <c r="J202" s="82"/>
    </row>
    <row r="203" spans="1:10">
      <c r="A203" s="4"/>
      <c r="B203" s="8"/>
      <c r="C203" s="15"/>
      <c r="D203" s="190"/>
      <c r="E203" s="221"/>
      <c r="F203" s="221"/>
      <c r="G203" s="221"/>
      <c r="H203" s="281"/>
      <c r="I203" s="221"/>
      <c r="J203" s="82"/>
    </row>
    <row r="204" spans="1:10">
      <c r="A204" s="4"/>
      <c r="B204" s="8"/>
      <c r="C204" s="15"/>
      <c r="D204" s="190"/>
      <c r="E204" s="221"/>
      <c r="F204" s="221"/>
      <c r="G204" s="221"/>
      <c r="H204" s="281"/>
      <c r="I204" s="221"/>
      <c r="J204" s="82"/>
    </row>
    <row r="205" spans="1:10">
      <c r="A205" s="4"/>
      <c r="B205" s="8"/>
      <c r="C205" s="15"/>
      <c r="D205" s="190"/>
      <c r="E205" s="221"/>
      <c r="F205" s="221"/>
      <c r="G205" s="221"/>
      <c r="H205" s="281"/>
      <c r="I205" s="221"/>
      <c r="J205" s="82"/>
    </row>
    <row r="206" spans="1:10">
      <c r="A206" s="4"/>
      <c r="B206" s="8"/>
      <c r="C206" s="15"/>
      <c r="D206" s="190"/>
      <c r="E206" s="221"/>
      <c r="F206" s="221"/>
      <c r="G206" s="221"/>
      <c r="H206" s="281"/>
      <c r="I206" s="221"/>
      <c r="J206" s="82"/>
    </row>
    <row r="207" spans="1:10">
      <c r="A207" s="4"/>
      <c r="B207" s="8"/>
      <c r="C207" s="15"/>
      <c r="D207" s="190"/>
      <c r="E207" s="221"/>
      <c r="F207" s="221"/>
      <c r="G207" s="221"/>
      <c r="H207" s="281"/>
      <c r="I207" s="221"/>
      <c r="J207" s="82"/>
    </row>
    <row r="208" spans="1:10">
      <c r="A208" s="4"/>
      <c r="B208" s="8"/>
      <c r="C208" s="15"/>
      <c r="D208" s="190"/>
      <c r="E208" s="221"/>
      <c r="F208" s="221"/>
      <c r="G208" s="221"/>
      <c r="H208" s="281"/>
      <c r="I208" s="221"/>
      <c r="J208" s="82"/>
    </row>
    <row r="209" spans="1:10">
      <c r="A209" s="4"/>
      <c r="B209" s="8"/>
      <c r="C209" s="15"/>
      <c r="D209" s="190"/>
      <c r="E209" s="221"/>
      <c r="F209" s="221"/>
      <c r="G209" s="221"/>
      <c r="H209" s="281"/>
      <c r="I209" s="221"/>
      <c r="J209" s="82"/>
    </row>
    <row r="210" spans="1:10">
      <c r="A210" s="4"/>
      <c r="B210" s="8"/>
      <c r="C210" s="15"/>
      <c r="D210" s="190"/>
      <c r="E210" s="221"/>
      <c r="F210" s="221"/>
      <c r="G210" s="221"/>
      <c r="H210" s="281"/>
      <c r="I210" s="221"/>
      <c r="J210" s="82"/>
    </row>
    <row r="211" spans="1:10">
      <c r="A211" s="4"/>
      <c r="B211" s="8"/>
      <c r="C211" s="15"/>
      <c r="D211" s="190"/>
      <c r="E211" s="221"/>
      <c r="F211" s="221"/>
      <c r="G211" s="221"/>
      <c r="H211" s="281"/>
      <c r="I211" s="221"/>
      <c r="J211" s="82"/>
    </row>
    <row r="212" spans="1:10">
      <c r="A212" s="4"/>
      <c r="B212" s="8"/>
      <c r="C212" s="15"/>
      <c r="D212" s="190"/>
      <c r="E212" s="221"/>
      <c r="F212" s="221"/>
      <c r="G212" s="221"/>
      <c r="H212" s="281"/>
      <c r="I212" s="221"/>
      <c r="J212" s="82"/>
    </row>
    <row r="213" spans="1:10">
      <c r="A213" s="4"/>
      <c r="B213" s="8"/>
      <c r="C213" s="15"/>
      <c r="D213" s="190"/>
      <c r="E213" s="221"/>
      <c r="F213" s="221"/>
      <c r="G213" s="221"/>
      <c r="H213" s="281"/>
      <c r="I213" s="221"/>
      <c r="J213" s="82"/>
    </row>
    <row r="214" spans="1:10">
      <c r="A214" s="4"/>
      <c r="B214" s="8"/>
      <c r="C214" s="15"/>
      <c r="D214" s="190"/>
      <c r="E214" s="221"/>
      <c r="F214" s="221"/>
      <c r="G214" s="221"/>
      <c r="H214" s="281"/>
      <c r="I214" s="221"/>
      <c r="J214" s="82"/>
    </row>
    <row r="215" spans="1:10">
      <c r="A215" s="4"/>
      <c r="B215" s="8"/>
      <c r="C215" s="15"/>
      <c r="D215" s="190"/>
      <c r="E215" s="221"/>
      <c r="F215" s="221"/>
      <c r="G215" s="221"/>
      <c r="H215" s="281"/>
      <c r="I215" s="221"/>
      <c r="J215" s="82"/>
    </row>
    <row r="216" spans="1:10">
      <c r="A216" s="4"/>
      <c r="B216" s="8"/>
      <c r="C216" s="15"/>
      <c r="D216" s="190"/>
      <c r="E216" s="221"/>
      <c r="F216" s="221"/>
      <c r="G216" s="221"/>
      <c r="H216" s="281"/>
      <c r="I216" s="221"/>
      <c r="J216" s="82"/>
    </row>
    <row r="217" spans="1:10">
      <c r="A217" s="4"/>
      <c r="B217" s="8"/>
      <c r="C217" s="15"/>
      <c r="D217" s="190"/>
      <c r="E217" s="221"/>
      <c r="F217" s="221"/>
      <c r="G217" s="221"/>
      <c r="H217" s="281"/>
      <c r="I217" s="221"/>
      <c r="J217" s="82"/>
    </row>
    <row r="218" spans="1:10">
      <c r="A218" s="4"/>
      <c r="B218" s="8"/>
      <c r="C218" s="15"/>
      <c r="D218" s="190"/>
      <c r="E218" s="221"/>
      <c r="F218" s="221"/>
      <c r="G218" s="221"/>
      <c r="H218" s="281"/>
      <c r="I218" s="221"/>
      <c r="J218" s="82"/>
    </row>
    <row r="219" spans="1:10">
      <c r="A219" s="4"/>
      <c r="B219" s="8"/>
      <c r="C219" s="15"/>
      <c r="D219" s="190"/>
      <c r="E219" s="221"/>
      <c r="F219" s="221"/>
      <c r="G219" s="221"/>
      <c r="H219" s="281"/>
      <c r="I219" s="221"/>
      <c r="J219" s="82"/>
    </row>
    <row r="220" spans="1:10">
      <c r="A220" s="4"/>
      <c r="B220" s="8"/>
      <c r="C220" s="15"/>
      <c r="D220" s="190"/>
      <c r="E220" s="221"/>
      <c r="F220" s="221"/>
      <c r="G220" s="221"/>
      <c r="H220" s="281"/>
      <c r="I220" s="221"/>
      <c r="J220" s="82"/>
    </row>
    <row r="221" spans="1:10">
      <c r="A221" s="4"/>
      <c r="B221" s="8"/>
      <c r="C221" s="15"/>
      <c r="D221" s="190"/>
      <c r="E221" s="221"/>
      <c r="F221" s="221"/>
      <c r="G221" s="221"/>
      <c r="H221" s="281"/>
      <c r="I221" s="221"/>
      <c r="J221" s="82"/>
    </row>
    <row r="222" spans="1:10">
      <c r="A222" s="4"/>
      <c r="B222" s="8"/>
      <c r="C222" s="15"/>
      <c r="D222" s="190"/>
      <c r="E222" s="221"/>
      <c r="F222" s="221"/>
      <c r="G222" s="221"/>
      <c r="H222" s="281"/>
      <c r="I222" s="221"/>
      <c r="J222" s="82"/>
    </row>
    <row r="223" spans="1:10">
      <c r="A223" s="4"/>
      <c r="B223" s="8"/>
      <c r="C223" s="15"/>
      <c r="D223" s="190"/>
      <c r="E223" s="221"/>
      <c r="F223" s="221"/>
      <c r="G223" s="221"/>
      <c r="H223" s="281"/>
      <c r="I223" s="221"/>
      <c r="J223" s="82"/>
    </row>
    <row r="224" spans="1:10">
      <c r="A224" s="4"/>
      <c r="B224" s="8"/>
      <c r="C224" s="15"/>
      <c r="D224" s="190"/>
      <c r="E224" s="221"/>
      <c r="F224" s="221"/>
      <c r="G224" s="221"/>
      <c r="H224" s="281"/>
      <c r="I224" s="221"/>
      <c r="J224" s="82"/>
    </row>
    <row r="225" spans="1:10">
      <c r="A225" s="4"/>
      <c r="B225" s="8"/>
      <c r="C225" s="15"/>
      <c r="D225" s="190"/>
      <c r="E225" s="221"/>
      <c r="F225" s="221"/>
      <c r="G225" s="221"/>
      <c r="H225" s="281"/>
      <c r="I225" s="221"/>
      <c r="J225" s="82"/>
    </row>
    <row r="226" spans="1:10">
      <c r="A226" s="4"/>
      <c r="B226" s="8"/>
      <c r="C226" s="15"/>
      <c r="D226" s="190"/>
      <c r="E226" s="221"/>
      <c r="F226" s="221"/>
      <c r="G226" s="221"/>
      <c r="H226" s="281"/>
      <c r="I226" s="221"/>
      <c r="J226" s="82"/>
    </row>
    <row r="227" spans="1:10">
      <c r="A227" s="4"/>
      <c r="B227" s="8"/>
      <c r="C227" s="15"/>
      <c r="D227" s="190"/>
      <c r="E227" s="221"/>
      <c r="F227" s="221"/>
      <c r="G227" s="221"/>
      <c r="H227" s="281"/>
      <c r="I227" s="221"/>
      <c r="J227" s="82"/>
    </row>
    <row r="228" spans="1:10">
      <c r="A228" s="4"/>
      <c r="B228" s="8"/>
      <c r="C228" s="15"/>
      <c r="D228" s="190"/>
      <c r="E228" s="221"/>
      <c r="F228" s="221"/>
      <c r="G228" s="221"/>
      <c r="H228" s="281"/>
      <c r="I228" s="221"/>
      <c r="J228" s="82"/>
    </row>
    <row r="229" spans="1:10">
      <c r="A229" s="4"/>
      <c r="B229" s="8"/>
      <c r="C229" s="15"/>
      <c r="D229" s="190"/>
      <c r="E229" s="221"/>
      <c r="F229" s="221"/>
      <c r="G229" s="221"/>
      <c r="H229" s="281"/>
      <c r="I229" s="221"/>
      <c r="J229" s="82"/>
    </row>
    <row r="230" spans="1:10">
      <c r="A230" s="4"/>
      <c r="B230" s="8"/>
      <c r="C230" s="15"/>
      <c r="D230" s="190"/>
      <c r="E230" s="221"/>
      <c r="F230" s="221"/>
      <c r="G230" s="221"/>
      <c r="H230" s="281"/>
      <c r="I230" s="221"/>
      <c r="J230" s="82"/>
    </row>
    <row r="231" spans="1:10">
      <c r="A231" s="4"/>
      <c r="B231" s="8"/>
      <c r="C231" s="15"/>
      <c r="D231" s="190"/>
      <c r="E231" s="221"/>
      <c r="F231" s="221"/>
      <c r="G231" s="221"/>
      <c r="H231" s="281"/>
      <c r="I231" s="221"/>
      <c r="J231" s="82"/>
    </row>
    <row r="232" spans="1:10">
      <c r="A232" s="4"/>
      <c r="B232" s="8"/>
      <c r="C232" s="15"/>
      <c r="D232" s="190"/>
      <c r="E232" s="221"/>
      <c r="F232" s="221"/>
      <c r="G232" s="221"/>
      <c r="H232" s="281"/>
      <c r="I232" s="221"/>
      <c r="J232" s="82"/>
    </row>
    <row r="233" spans="1:10">
      <c r="A233" s="4"/>
      <c r="B233" s="8"/>
      <c r="C233" s="15"/>
      <c r="D233" s="190"/>
      <c r="E233" s="221"/>
      <c r="F233" s="221"/>
      <c r="G233" s="221"/>
      <c r="H233" s="281"/>
      <c r="I233" s="221"/>
      <c r="J233" s="82"/>
    </row>
    <row r="234" spans="1:10">
      <c r="A234" s="4"/>
      <c r="B234" s="8"/>
      <c r="C234" s="15"/>
      <c r="D234" s="190"/>
      <c r="E234" s="221"/>
      <c r="F234" s="221"/>
      <c r="G234" s="221"/>
      <c r="H234" s="281"/>
      <c r="I234" s="221"/>
      <c r="J234" s="82"/>
    </row>
    <row r="235" spans="1:10">
      <c r="A235" s="4"/>
      <c r="B235" s="8"/>
      <c r="C235" s="15"/>
      <c r="D235" s="190"/>
      <c r="E235" s="221"/>
      <c r="F235" s="221"/>
      <c r="G235" s="221"/>
      <c r="H235" s="281"/>
      <c r="I235" s="221"/>
      <c r="J235" s="82"/>
    </row>
    <row r="236" spans="1:10">
      <c r="A236" s="4"/>
      <c r="B236" s="8"/>
      <c r="C236" s="15"/>
      <c r="D236" s="190"/>
      <c r="E236" s="221"/>
      <c r="F236" s="221"/>
      <c r="G236" s="221"/>
      <c r="H236" s="281"/>
      <c r="I236" s="221"/>
      <c r="J236" s="82"/>
    </row>
    <row r="237" spans="1:10">
      <c r="A237" s="4"/>
      <c r="B237" s="8"/>
      <c r="C237" s="15"/>
      <c r="D237" s="190"/>
      <c r="E237" s="221"/>
      <c r="F237" s="221"/>
      <c r="G237" s="221"/>
      <c r="H237" s="281"/>
      <c r="I237" s="221"/>
      <c r="J237" s="82"/>
    </row>
    <row r="238" spans="1:10">
      <c r="A238" s="4"/>
      <c r="B238" s="8"/>
      <c r="C238" s="15"/>
      <c r="D238" s="190"/>
      <c r="E238" s="221"/>
      <c r="F238" s="221"/>
      <c r="G238" s="221"/>
      <c r="H238" s="281"/>
      <c r="I238" s="221"/>
      <c r="J238" s="82"/>
    </row>
    <row r="239" spans="1:10">
      <c r="A239" s="4"/>
      <c r="B239" s="8"/>
      <c r="C239" s="15"/>
      <c r="D239" s="190"/>
      <c r="E239" s="221"/>
      <c r="F239" s="221"/>
      <c r="G239" s="221"/>
      <c r="H239" s="281"/>
      <c r="I239" s="221"/>
      <c r="J239" s="82"/>
    </row>
    <row r="240" spans="1:10">
      <c r="A240" s="4"/>
      <c r="B240" s="8"/>
      <c r="C240" s="15"/>
      <c r="D240" s="190"/>
      <c r="E240" s="221"/>
      <c r="F240" s="221"/>
      <c r="G240" s="221"/>
      <c r="H240" s="281"/>
      <c r="I240" s="221"/>
      <c r="J240" s="82"/>
    </row>
    <row r="241" spans="1:10">
      <c r="A241" s="4"/>
      <c r="B241" s="8"/>
      <c r="C241" s="15"/>
      <c r="D241" s="190"/>
      <c r="E241" s="221"/>
      <c r="F241" s="221"/>
      <c r="G241" s="221"/>
      <c r="H241" s="281"/>
      <c r="I241" s="221"/>
      <c r="J241" s="82"/>
    </row>
    <row r="242" spans="1:10">
      <c r="A242" s="4"/>
      <c r="B242" s="8"/>
      <c r="C242" s="15"/>
      <c r="D242" s="190"/>
      <c r="E242" s="221"/>
      <c r="F242" s="221"/>
      <c r="G242" s="221"/>
      <c r="H242" s="281"/>
      <c r="I242" s="221"/>
      <c r="J242" s="82"/>
    </row>
    <row r="243" spans="1:10">
      <c r="A243" s="4"/>
      <c r="B243" s="8"/>
      <c r="C243" s="15"/>
      <c r="D243" s="190"/>
      <c r="E243" s="221"/>
      <c r="F243" s="221"/>
      <c r="G243" s="221"/>
      <c r="H243" s="281"/>
      <c r="I243" s="221"/>
      <c r="J243" s="82"/>
    </row>
    <row r="244" spans="1:10">
      <c r="A244" s="4"/>
      <c r="B244" s="8"/>
      <c r="C244" s="15"/>
      <c r="D244" s="190"/>
      <c r="E244" s="221"/>
      <c r="F244" s="221"/>
      <c r="G244" s="221"/>
      <c r="H244" s="281"/>
      <c r="I244" s="221"/>
      <c r="J244" s="82"/>
    </row>
    <row r="245" spans="1:10">
      <c r="A245" s="4"/>
      <c r="B245" s="8"/>
      <c r="C245" s="15"/>
      <c r="D245" s="190"/>
      <c r="E245" s="221"/>
      <c r="F245" s="221"/>
      <c r="G245" s="221"/>
      <c r="H245" s="281"/>
      <c r="I245" s="221"/>
      <c r="J245" s="82"/>
    </row>
    <row r="246" spans="1:10">
      <c r="A246" s="4"/>
      <c r="B246" s="8"/>
      <c r="C246" s="15"/>
      <c r="D246" s="190"/>
      <c r="E246" s="221"/>
      <c r="F246" s="221"/>
      <c r="G246" s="221"/>
      <c r="H246" s="281"/>
      <c r="I246" s="221"/>
      <c r="J246" s="82"/>
    </row>
    <row r="247" spans="1:10">
      <c r="A247" s="4"/>
      <c r="B247" s="8"/>
      <c r="C247" s="15"/>
      <c r="D247" s="190"/>
      <c r="E247" s="221"/>
      <c r="F247" s="221"/>
      <c r="G247" s="221"/>
      <c r="H247" s="281"/>
      <c r="I247" s="221"/>
      <c r="J247" s="82"/>
    </row>
    <row r="248" spans="1:10">
      <c r="A248" s="4"/>
      <c r="B248" s="8"/>
      <c r="C248" s="15"/>
      <c r="D248" s="190"/>
      <c r="E248" s="221"/>
      <c r="F248" s="221"/>
      <c r="G248" s="221"/>
      <c r="H248" s="281"/>
      <c r="I248" s="221"/>
      <c r="J248" s="82"/>
    </row>
    <row r="249" spans="1:10">
      <c r="A249" s="4"/>
      <c r="B249" s="8"/>
      <c r="C249" s="15"/>
      <c r="D249" s="190"/>
      <c r="E249" s="221"/>
      <c r="F249" s="221"/>
      <c r="G249" s="221"/>
      <c r="H249" s="281"/>
      <c r="I249" s="221"/>
      <c r="J249" s="82"/>
    </row>
    <row r="250" spans="1:10">
      <c r="A250" s="4"/>
      <c r="B250" s="8"/>
      <c r="C250" s="15"/>
      <c r="D250" s="190"/>
      <c r="E250" s="221"/>
      <c r="F250" s="221"/>
      <c r="G250" s="221"/>
      <c r="H250" s="281"/>
      <c r="I250" s="221"/>
      <c r="J250" s="82"/>
    </row>
    <row r="251" spans="1:10">
      <c r="A251" s="4"/>
      <c r="B251" s="8"/>
      <c r="C251" s="15"/>
      <c r="D251" s="190"/>
      <c r="E251" s="221"/>
      <c r="F251" s="221"/>
      <c r="G251" s="221"/>
      <c r="H251" s="281"/>
      <c r="I251" s="221"/>
      <c r="J251" s="82"/>
    </row>
    <row r="252" spans="1:10">
      <c r="A252" s="4"/>
      <c r="B252" s="8"/>
      <c r="C252" s="15"/>
      <c r="D252" s="190"/>
      <c r="E252" s="221"/>
      <c r="F252" s="221"/>
      <c r="G252" s="221"/>
      <c r="H252" s="281"/>
      <c r="I252" s="221"/>
      <c r="J252" s="82"/>
    </row>
    <row r="253" spans="1:10">
      <c r="A253" s="4"/>
      <c r="B253" s="8"/>
      <c r="C253" s="15"/>
      <c r="D253" s="190"/>
      <c r="E253" s="221"/>
      <c r="F253" s="221"/>
      <c r="G253" s="221"/>
      <c r="H253" s="281"/>
      <c r="I253" s="221"/>
      <c r="J253" s="82"/>
    </row>
    <row r="254" spans="1:10">
      <c r="A254" s="4"/>
      <c r="B254" s="8"/>
      <c r="C254" s="15"/>
      <c r="D254" s="190"/>
      <c r="E254" s="221"/>
      <c r="F254" s="221"/>
      <c r="G254" s="221"/>
      <c r="H254" s="281"/>
      <c r="I254" s="221"/>
      <c r="J254" s="82"/>
    </row>
    <row r="255" spans="1:10">
      <c r="A255" s="4"/>
      <c r="B255" s="8"/>
      <c r="C255" s="15"/>
      <c r="D255" s="190"/>
      <c r="E255" s="221"/>
      <c r="F255" s="221"/>
      <c r="G255" s="221"/>
      <c r="H255" s="281"/>
      <c r="I255" s="221"/>
      <c r="J255" s="82"/>
    </row>
    <row r="256" spans="1:10">
      <c r="A256" s="4"/>
      <c r="B256" s="8"/>
      <c r="C256" s="15"/>
      <c r="D256" s="190"/>
      <c r="E256" s="221"/>
      <c r="F256" s="221"/>
      <c r="G256" s="221"/>
      <c r="H256" s="281"/>
      <c r="I256" s="221"/>
      <c r="J256" s="82"/>
    </row>
    <row r="257" spans="1:10">
      <c r="A257" s="4"/>
      <c r="B257" s="8"/>
      <c r="C257" s="15"/>
      <c r="D257" s="190"/>
      <c r="E257" s="221"/>
      <c r="F257" s="221"/>
      <c r="G257" s="221"/>
      <c r="H257" s="281"/>
      <c r="I257" s="221"/>
      <c r="J257" s="82"/>
    </row>
    <row r="258" spans="1:10">
      <c r="A258" s="4"/>
      <c r="B258" s="8"/>
      <c r="C258" s="15"/>
      <c r="D258" s="190"/>
      <c r="E258" s="221"/>
      <c r="F258" s="221"/>
      <c r="G258" s="221"/>
      <c r="H258" s="281"/>
      <c r="I258" s="221"/>
      <c r="J258" s="82"/>
    </row>
    <row r="259" spans="1:10">
      <c r="A259" s="4"/>
      <c r="B259" s="8"/>
      <c r="C259" s="15"/>
      <c r="D259" s="190"/>
      <c r="E259" s="221"/>
      <c r="F259" s="221"/>
      <c r="G259" s="221"/>
      <c r="H259" s="281"/>
      <c r="I259" s="221"/>
      <c r="J259" s="82"/>
    </row>
    <row r="260" spans="1:10">
      <c r="A260" s="4"/>
      <c r="B260" s="8"/>
      <c r="C260" s="15"/>
      <c r="D260" s="190"/>
      <c r="E260" s="221"/>
      <c r="F260" s="221"/>
      <c r="G260" s="221"/>
      <c r="H260" s="281"/>
      <c r="I260" s="221"/>
      <c r="J260" s="82"/>
    </row>
    <row r="261" spans="1:10">
      <c r="A261" s="4"/>
      <c r="B261" s="8"/>
      <c r="C261" s="15"/>
      <c r="D261" s="190"/>
      <c r="E261" s="221"/>
      <c r="F261" s="221"/>
      <c r="G261" s="221"/>
      <c r="H261" s="281"/>
      <c r="I261" s="221"/>
      <c r="J261" s="82"/>
    </row>
    <row r="262" spans="1:10">
      <c r="A262" s="4"/>
      <c r="B262" s="8"/>
      <c r="C262" s="15"/>
      <c r="D262" s="190"/>
      <c r="E262" s="221"/>
      <c r="F262" s="221"/>
      <c r="G262" s="221"/>
      <c r="H262" s="281"/>
      <c r="I262" s="221"/>
      <c r="J262" s="82"/>
    </row>
    <row r="263" spans="1:10">
      <c r="A263" s="4"/>
      <c r="B263" s="8"/>
      <c r="C263" s="15"/>
      <c r="D263" s="190"/>
      <c r="E263" s="221"/>
      <c r="F263" s="221"/>
      <c r="G263" s="221"/>
      <c r="H263" s="281"/>
      <c r="I263" s="221"/>
      <c r="J263" s="82"/>
    </row>
    <row r="264" spans="1:10">
      <c r="A264" s="4"/>
      <c r="B264" s="8"/>
      <c r="C264" s="15"/>
      <c r="D264" s="190"/>
      <c r="E264" s="221"/>
      <c r="F264" s="221"/>
      <c r="G264" s="221"/>
      <c r="H264" s="281"/>
      <c r="I264" s="221"/>
      <c r="J264" s="82"/>
    </row>
    <row r="265" spans="1:10">
      <c r="A265" s="4"/>
      <c r="B265" s="8"/>
      <c r="C265" s="15"/>
      <c r="D265" s="190"/>
      <c r="E265" s="221"/>
      <c r="F265" s="221"/>
      <c r="G265" s="221"/>
      <c r="H265" s="281"/>
      <c r="I265" s="221"/>
      <c r="J265" s="82"/>
    </row>
    <row r="266" spans="1:10">
      <c r="A266" s="4"/>
      <c r="B266" s="8"/>
      <c r="C266" s="15"/>
      <c r="D266" s="190"/>
      <c r="E266" s="221"/>
      <c r="F266" s="221"/>
      <c r="G266" s="221"/>
      <c r="H266" s="281"/>
      <c r="I266" s="221"/>
      <c r="J266" s="82"/>
    </row>
    <row r="267" spans="1:10">
      <c r="A267" s="4"/>
      <c r="B267" s="8"/>
      <c r="C267" s="15"/>
      <c r="D267" s="190"/>
      <c r="E267" s="221"/>
      <c r="F267" s="221"/>
      <c r="G267" s="221"/>
      <c r="H267" s="281"/>
      <c r="I267" s="221"/>
      <c r="J267" s="82"/>
    </row>
    <row r="268" spans="1:10">
      <c r="A268" s="4"/>
      <c r="B268" s="8"/>
      <c r="C268" s="15"/>
      <c r="D268" s="190"/>
      <c r="E268" s="221"/>
      <c r="F268" s="221"/>
      <c r="G268" s="221"/>
      <c r="H268" s="281"/>
      <c r="I268" s="221"/>
      <c r="J268" s="82"/>
    </row>
    <row r="269" spans="1:10">
      <c r="A269" s="4"/>
      <c r="B269" s="8"/>
      <c r="C269" s="15"/>
      <c r="D269" s="190"/>
      <c r="E269" s="221"/>
      <c r="F269" s="221"/>
      <c r="G269" s="221"/>
      <c r="H269" s="281"/>
      <c r="I269" s="221"/>
      <c r="J269" s="82"/>
    </row>
    <row r="270" spans="1:10">
      <c r="A270" s="4"/>
      <c r="B270" s="8"/>
      <c r="C270" s="15"/>
      <c r="D270" s="190"/>
      <c r="E270" s="221"/>
      <c r="F270" s="221"/>
      <c r="G270" s="221"/>
      <c r="H270" s="281"/>
      <c r="I270" s="221"/>
      <c r="J270" s="82"/>
    </row>
    <row r="271" spans="1:10">
      <c r="A271" s="4"/>
      <c r="B271" s="8"/>
      <c r="C271" s="15"/>
      <c r="D271" s="190"/>
      <c r="E271" s="221"/>
      <c r="F271" s="221"/>
      <c r="G271" s="221"/>
      <c r="H271" s="281"/>
      <c r="I271" s="221"/>
      <c r="J271" s="82"/>
    </row>
    <row r="272" spans="1:10">
      <c r="A272" s="4"/>
      <c r="B272" s="8"/>
      <c r="C272" s="15"/>
      <c r="D272" s="190"/>
      <c r="E272" s="221"/>
      <c r="F272" s="221"/>
      <c r="G272" s="221"/>
      <c r="H272" s="281"/>
      <c r="I272" s="221"/>
      <c r="J272" s="82"/>
    </row>
    <row r="273" spans="1:10">
      <c r="A273" s="4"/>
      <c r="B273" s="8"/>
      <c r="C273" s="15"/>
      <c r="D273" s="190"/>
      <c r="E273" s="221"/>
      <c r="F273" s="221"/>
      <c r="G273" s="221"/>
      <c r="H273" s="281"/>
      <c r="I273" s="221"/>
      <c r="J273" s="82"/>
    </row>
    <row r="274" spans="1:10">
      <c r="A274" s="4"/>
      <c r="B274" s="8"/>
      <c r="C274" s="15"/>
      <c r="D274" s="190"/>
      <c r="E274" s="221"/>
      <c r="F274" s="221"/>
      <c r="G274" s="221"/>
      <c r="H274" s="281"/>
      <c r="I274" s="221"/>
      <c r="J274" s="82"/>
    </row>
    <row r="275" spans="1:10">
      <c r="A275" s="4"/>
      <c r="B275" s="8"/>
      <c r="C275" s="15"/>
      <c r="D275" s="190"/>
      <c r="E275" s="221"/>
      <c r="F275" s="221"/>
      <c r="G275" s="221"/>
      <c r="H275" s="281"/>
      <c r="I275" s="221"/>
      <c r="J275" s="82"/>
    </row>
    <row r="276" spans="1:10">
      <c r="A276" s="4"/>
      <c r="B276" s="8"/>
      <c r="C276" s="15"/>
      <c r="D276" s="190"/>
      <c r="E276" s="221"/>
      <c r="F276" s="221"/>
      <c r="G276" s="221"/>
      <c r="H276" s="281"/>
      <c r="I276" s="221"/>
      <c r="J276" s="82"/>
    </row>
    <row r="277" spans="1:10">
      <c r="A277" s="4"/>
      <c r="B277" s="8"/>
      <c r="C277" s="15"/>
      <c r="D277" s="190"/>
      <c r="E277" s="221"/>
      <c r="F277" s="221"/>
      <c r="G277" s="221"/>
      <c r="H277" s="281"/>
      <c r="I277" s="221"/>
      <c r="J277" s="82"/>
    </row>
    <row r="278" spans="1:10">
      <c r="A278" s="4"/>
      <c r="B278" s="8"/>
      <c r="C278" s="15"/>
      <c r="D278" s="190"/>
      <c r="E278" s="221"/>
      <c r="F278" s="221"/>
      <c r="G278" s="221"/>
      <c r="H278" s="281"/>
      <c r="I278" s="221"/>
      <c r="J278" s="82"/>
    </row>
    <row r="279" spans="1:10">
      <c r="A279" s="4"/>
      <c r="B279" s="8"/>
      <c r="C279" s="15"/>
      <c r="D279" s="190"/>
      <c r="E279" s="221"/>
      <c r="F279" s="221"/>
      <c r="G279" s="221"/>
      <c r="H279" s="281"/>
      <c r="I279" s="221"/>
      <c r="J279" s="82"/>
    </row>
    <row r="280" spans="1:10">
      <c r="A280" s="4"/>
      <c r="B280" s="8"/>
      <c r="C280" s="15"/>
      <c r="D280" s="190"/>
      <c r="E280" s="221"/>
      <c r="F280" s="221"/>
      <c r="G280" s="221"/>
      <c r="H280" s="281"/>
      <c r="I280" s="221"/>
      <c r="J280" s="82"/>
    </row>
    <row r="281" spans="1:10">
      <c r="A281" s="4"/>
      <c r="B281" s="8"/>
      <c r="C281" s="15"/>
      <c r="D281" s="190"/>
      <c r="E281" s="221"/>
      <c r="F281" s="221"/>
      <c r="G281" s="221"/>
      <c r="H281" s="281"/>
      <c r="I281" s="221"/>
      <c r="J281" s="82"/>
    </row>
    <row r="282" spans="1:10">
      <c r="A282" s="4"/>
      <c r="B282" s="8"/>
      <c r="C282" s="15"/>
      <c r="D282" s="190"/>
      <c r="E282" s="221"/>
      <c r="F282" s="221"/>
      <c r="G282" s="221"/>
      <c r="H282" s="281"/>
      <c r="I282" s="221"/>
      <c r="J282" s="82"/>
    </row>
    <row r="283" spans="1:10">
      <c r="A283" s="4"/>
      <c r="B283" s="8"/>
      <c r="C283" s="15"/>
      <c r="D283" s="190"/>
      <c r="E283" s="221"/>
      <c r="F283" s="221"/>
      <c r="G283" s="221"/>
      <c r="H283" s="281"/>
      <c r="I283" s="221"/>
      <c r="J283" s="82"/>
    </row>
    <row r="284" spans="1:10">
      <c r="A284" s="4"/>
      <c r="B284" s="8"/>
      <c r="C284" s="15"/>
      <c r="D284" s="190"/>
      <c r="E284" s="221"/>
      <c r="F284" s="221"/>
      <c r="G284" s="221"/>
      <c r="H284" s="281"/>
      <c r="I284" s="221"/>
      <c r="J284" s="82"/>
    </row>
    <row r="285" spans="1:10">
      <c r="A285" s="4"/>
      <c r="B285" s="8"/>
      <c r="C285" s="15"/>
      <c r="D285" s="190"/>
      <c r="E285" s="221"/>
      <c r="F285" s="221"/>
      <c r="G285" s="221"/>
      <c r="H285" s="281"/>
      <c r="I285" s="221"/>
      <c r="J285" s="82"/>
    </row>
    <row r="286" spans="1:10">
      <c r="A286" s="4"/>
      <c r="B286" s="8"/>
      <c r="C286" s="15"/>
      <c r="D286" s="190"/>
      <c r="E286" s="221"/>
      <c r="F286" s="221"/>
      <c r="G286" s="221"/>
      <c r="H286" s="281"/>
      <c r="I286" s="221"/>
      <c r="J286" s="82"/>
    </row>
    <row r="287" spans="1:10">
      <c r="A287" s="4"/>
      <c r="B287" s="8"/>
      <c r="C287" s="15"/>
      <c r="D287" s="190"/>
      <c r="E287" s="221"/>
      <c r="F287" s="221"/>
      <c r="G287" s="221"/>
      <c r="H287" s="281"/>
      <c r="I287" s="221"/>
      <c r="J287" s="82"/>
    </row>
    <row r="288" spans="1:10">
      <c r="A288" s="4"/>
      <c r="B288" s="8"/>
      <c r="C288" s="15"/>
      <c r="D288" s="190"/>
      <c r="E288" s="221"/>
      <c r="F288" s="221"/>
      <c r="G288" s="221"/>
      <c r="H288" s="281"/>
      <c r="I288" s="221"/>
      <c r="J288" s="82"/>
    </row>
    <row r="289" spans="1:10">
      <c r="A289" s="4"/>
      <c r="B289" s="8"/>
      <c r="C289" s="15"/>
      <c r="D289" s="190"/>
      <c r="E289" s="221"/>
      <c r="F289" s="221"/>
      <c r="G289" s="221"/>
      <c r="H289" s="281"/>
      <c r="I289" s="221"/>
      <c r="J289" s="82"/>
    </row>
    <row r="290" spans="1:10">
      <c r="A290" s="4"/>
      <c r="B290" s="8"/>
      <c r="C290" s="15"/>
      <c r="D290" s="190"/>
      <c r="E290" s="221"/>
      <c r="F290" s="221"/>
      <c r="G290" s="221"/>
      <c r="H290" s="281"/>
      <c r="I290" s="221"/>
      <c r="J290" s="82"/>
    </row>
    <row r="291" spans="1:10">
      <c r="A291" s="4"/>
      <c r="B291" s="8"/>
      <c r="C291" s="15"/>
      <c r="D291" s="190"/>
      <c r="E291" s="221"/>
      <c r="F291" s="221"/>
      <c r="G291" s="221"/>
      <c r="H291" s="281"/>
      <c r="I291" s="221"/>
      <c r="J291" s="82"/>
    </row>
    <row r="292" spans="1:10">
      <c r="A292" s="4"/>
      <c r="B292" s="8"/>
      <c r="C292" s="15"/>
      <c r="D292" s="190"/>
      <c r="E292" s="221"/>
      <c r="F292" s="221"/>
      <c r="G292" s="221"/>
      <c r="H292" s="281"/>
      <c r="I292" s="221"/>
      <c r="J292" s="82"/>
    </row>
    <row r="293" spans="1:10">
      <c r="A293" s="4"/>
      <c r="B293" s="8"/>
      <c r="C293" s="15"/>
      <c r="D293" s="190"/>
      <c r="E293" s="221"/>
      <c r="F293" s="221"/>
      <c r="G293" s="221"/>
      <c r="H293" s="281"/>
      <c r="I293" s="221"/>
      <c r="J293" s="82"/>
    </row>
    <row r="294" spans="1:10">
      <c r="A294" s="4"/>
      <c r="B294" s="8"/>
      <c r="C294" s="15"/>
      <c r="D294" s="190"/>
      <c r="E294" s="221"/>
      <c r="F294" s="221"/>
      <c r="G294" s="221"/>
      <c r="H294" s="281"/>
      <c r="I294" s="221"/>
      <c r="J294" s="82"/>
    </row>
    <row r="295" spans="1:10">
      <c r="A295" s="4"/>
      <c r="B295" s="8"/>
      <c r="C295" s="15"/>
      <c r="D295" s="190"/>
      <c r="E295" s="221"/>
      <c r="F295" s="221"/>
      <c r="G295" s="221"/>
      <c r="H295" s="281"/>
      <c r="I295" s="221"/>
      <c r="J295" s="82"/>
    </row>
    <row r="296" spans="1:10">
      <c r="A296" s="4"/>
      <c r="B296" s="8"/>
      <c r="C296" s="15"/>
      <c r="D296" s="190"/>
      <c r="E296" s="221"/>
      <c r="F296" s="221"/>
      <c r="G296" s="221"/>
      <c r="H296" s="281"/>
      <c r="I296" s="221"/>
      <c r="J296" s="82"/>
    </row>
    <row r="297" spans="1:10">
      <c r="A297" s="4"/>
      <c r="B297" s="8"/>
      <c r="C297" s="15"/>
      <c r="D297" s="190"/>
      <c r="E297" s="221"/>
      <c r="F297" s="221"/>
      <c r="G297" s="221"/>
      <c r="H297" s="281"/>
      <c r="I297" s="221"/>
      <c r="J297" s="82"/>
    </row>
    <row r="298" spans="1:10">
      <c r="A298" s="4"/>
      <c r="B298" s="8"/>
      <c r="C298" s="15"/>
      <c r="D298" s="190"/>
      <c r="E298" s="221"/>
      <c r="F298" s="221"/>
      <c r="G298" s="221"/>
      <c r="H298" s="281"/>
      <c r="I298" s="221"/>
      <c r="J298" s="82"/>
    </row>
    <row r="299" spans="1:10">
      <c r="A299" s="4"/>
      <c r="B299" s="8"/>
      <c r="C299" s="15"/>
      <c r="D299" s="190"/>
      <c r="E299" s="221"/>
      <c r="F299" s="221"/>
      <c r="G299" s="221"/>
      <c r="H299" s="281"/>
      <c r="I299" s="221"/>
      <c r="J299" s="82"/>
    </row>
    <row r="300" spans="1:10">
      <c r="A300" s="4"/>
      <c r="B300" s="8"/>
      <c r="C300" s="15"/>
      <c r="D300" s="190"/>
      <c r="E300" s="221"/>
      <c r="F300" s="221"/>
      <c r="G300" s="221"/>
      <c r="H300" s="281"/>
      <c r="I300" s="221"/>
      <c r="J300" s="82"/>
    </row>
    <row r="301" spans="1:10">
      <c r="A301" s="4"/>
      <c r="B301" s="8"/>
      <c r="C301" s="15"/>
      <c r="D301" s="190"/>
      <c r="E301" s="221"/>
      <c r="F301" s="221"/>
      <c r="G301" s="221"/>
      <c r="H301" s="281"/>
      <c r="I301" s="221"/>
      <c r="J301" s="82"/>
    </row>
    <row r="302" spans="1:10">
      <c r="A302" s="4"/>
      <c r="B302" s="8"/>
      <c r="C302" s="15"/>
      <c r="D302" s="190"/>
      <c r="E302" s="221"/>
      <c r="F302" s="221"/>
      <c r="G302" s="221"/>
      <c r="H302" s="281"/>
      <c r="I302" s="221"/>
      <c r="J302" s="82"/>
    </row>
    <row r="303" spans="1:10">
      <c r="A303" s="4"/>
      <c r="B303" s="8"/>
      <c r="C303" s="15"/>
      <c r="D303" s="190"/>
      <c r="E303" s="221"/>
      <c r="F303" s="221"/>
      <c r="G303" s="221"/>
      <c r="H303" s="281"/>
      <c r="I303" s="221"/>
      <c r="J303" s="82"/>
    </row>
    <row r="304" spans="1:10">
      <c r="A304" s="4"/>
      <c r="B304" s="8"/>
      <c r="C304" s="15"/>
      <c r="D304" s="190"/>
      <c r="E304" s="221"/>
      <c r="F304" s="221"/>
      <c r="G304" s="221"/>
      <c r="H304" s="281"/>
      <c r="I304" s="221"/>
      <c r="J304" s="82"/>
    </row>
    <row r="305" spans="1:10">
      <c r="A305" s="4"/>
      <c r="B305" s="8"/>
      <c r="C305" s="15"/>
      <c r="D305" s="190"/>
      <c r="E305" s="221"/>
      <c r="F305" s="221"/>
      <c r="G305" s="221"/>
      <c r="H305" s="281"/>
      <c r="I305" s="221"/>
      <c r="J305" s="82"/>
    </row>
    <row r="306" spans="1:10">
      <c r="A306" s="4"/>
      <c r="B306" s="8"/>
      <c r="C306" s="15"/>
      <c r="D306" s="190"/>
      <c r="E306" s="221"/>
      <c r="F306" s="221"/>
      <c r="G306" s="221"/>
      <c r="H306" s="281"/>
      <c r="I306" s="221"/>
      <c r="J306" s="82"/>
    </row>
    <row r="307" spans="1:10">
      <c r="A307" s="4"/>
      <c r="B307" s="8"/>
      <c r="C307" s="15"/>
      <c r="D307" s="190"/>
      <c r="E307" s="221"/>
      <c r="F307" s="221"/>
      <c r="G307" s="221"/>
      <c r="H307" s="281"/>
      <c r="I307" s="221"/>
      <c r="J307" s="82"/>
    </row>
    <row r="308" spans="1:10">
      <c r="A308" s="4"/>
      <c r="B308" s="8"/>
      <c r="C308" s="15"/>
      <c r="D308" s="190"/>
      <c r="E308" s="221"/>
      <c r="F308" s="221"/>
      <c r="G308" s="221"/>
      <c r="H308" s="281"/>
      <c r="I308" s="221"/>
      <c r="J308" s="82"/>
    </row>
    <row r="309" spans="1:10">
      <c r="A309" s="4"/>
      <c r="B309" s="8"/>
      <c r="C309" s="15"/>
      <c r="D309" s="190"/>
      <c r="E309" s="221"/>
      <c r="F309" s="221"/>
      <c r="G309" s="221"/>
      <c r="H309" s="281"/>
      <c r="I309" s="221"/>
      <c r="J309" s="82"/>
    </row>
    <row r="310" spans="1:10">
      <c r="A310" s="4"/>
      <c r="B310" s="8"/>
      <c r="C310" s="15"/>
      <c r="D310" s="190"/>
      <c r="E310" s="221"/>
      <c r="F310" s="221"/>
      <c r="G310" s="221"/>
      <c r="H310" s="281"/>
      <c r="I310" s="221"/>
      <c r="J310" s="82"/>
    </row>
    <row r="311" spans="1:10">
      <c r="A311" s="4"/>
      <c r="B311" s="8"/>
      <c r="C311" s="15"/>
      <c r="D311" s="190"/>
      <c r="E311" s="221"/>
      <c r="F311" s="221"/>
      <c r="G311" s="221"/>
      <c r="H311" s="281"/>
      <c r="I311" s="221"/>
      <c r="J311" s="82"/>
    </row>
    <row r="312" spans="1:10">
      <c r="A312" s="4"/>
      <c r="B312" s="8"/>
      <c r="C312" s="15"/>
      <c r="D312" s="190"/>
      <c r="E312" s="221"/>
      <c r="F312" s="221"/>
      <c r="G312" s="221"/>
      <c r="H312" s="281"/>
      <c r="I312" s="221"/>
      <c r="J312" s="82"/>
    </row>
    <row r="313" spans="1:10">
      <c r="A313" s="4"/>
      <c r="B313" s="8"/>
      <c r="C313" s="15"/>
      <c r="D313" s="190"/>
      <c r="E313" s="221"/>
      <c r="F313" s="221"/>
      <c r="G313" s="221"/>
      <c r="H313" s="281"/>
      <c r="I313" s="221"/>
      <c r="J313" s="82"/>
    </row>
    <row r="314" spans="1:10">
      <c r="A314" s="4"/>
      <c r="B314" s="8"/>
      <c r="C314" s="15"/>
      <c r="D314" s="190"/>
      <c r="E314" s="221"/>
      <c r="F314" s="221"/>
      <c r="G314" s="221"/>
      <c r="H314" s="281"/>
      <c r="I314" s="221"/>
      <c r="J314" s="82"/>
    </row>
    <row r="315" spans="1:10">
      <c r="A315" s="4"/>
      <c r="B315" s="8"/>
      <c r="C315" s="15"/>
      <c r="D315" s="190"/>
      <c r="E315" s="221"/>
      <c r="F315" s="221"/>
      <c r="G315" s="221"/>
      <c r="H315" s="281"/>
      <c r="I315" s="221"/>
      <c r="J315" s="82"/>
    </row>
    <row r="316" spans="1:10">
      <c r="A316" s="4"/>
      <c r="B316" s="8"/>
      <c r="C316" s="15"/>
      <c r="D316" s="190"/>
      <c r="E316" s="221"/>
      <c r="F316" s="221"/>
      <c r="G316" s="221"/>
      <c r="H316" s="281"/>
      <c r="I316" s="221"/>
      <c r="J316" s="82"/>
    </row>
    <row r="317" spans="1:10">
      <c r="A317" s="4"/>
      <c r="B317" s="8"/>
      <c r="C317" s="15"/>
      <c r="D317" s="190"/>
      <c r="E317" s="221"/>
      <c r="F317" s="221"/>
      <c r="G317" s="221"/>
      <c r="H317" s="281"/>
      <c r="I317" s="221"/>
      <c r="J317" s="82"/>
    </row>
    <row r="318" spans="1:10">
      <c r="A318" s="4"/>
      <c r="B318" s="8"/>
      <c r="C318" s="15"/>
      <c r="D318" s="190"/>
      <c r="E318" s="221"/>
      <c r="F318" s="221"/>
      <c r="G318" s="221"/>
      <c r="H318" s="281"/>
      <c r="I318" s="221"/>
      <c r="J318" s="82"/>
    </row>
    <row r="319" spans="1:10">
      <c r="A319" s="4"/>
      <c r="B319" s="8"/>
      <c r="C319" s="15"/>
      <c r="D319" s="190"/>
      <c r="E319" s="221"/>
      <c r="F319" s="221"/>
      <c r="G319" s="221"/>
      <c r="H319" s="281"/>
      <c r="I319" s="221"/>
      <c r="J319" s="82"/>
    </row>
    <row r="320" spans="1:10">
      <c r="A320" s="4"/>
      <c r="B320" s="8"/>
      <c r="C320" s="15"/>
      <c r="D320" s="190"/>
      <c r="E320" s="221"/>
      <c r="F320" s="221"/>
      <c r="G320" s="221"/>
      <c r="H320" s="281"/>
      <c r="I320" s="221"/>
      <c r="J320" s="82"/>
    </row>
    <row r="321" spans="1:10">
      <c r="A321" s="4"/>
      <c r="B321" s="8"/>
      <c r="C321" s="15"/>
      <c r="D321" s="190"/>
      <c r="E321" s="221"/>
      <c r="F321" s="221"/>
      <c r="G321" s="221"/>
      <c r="H321" s="281"/>
      <c r="I321" s="221"/>
      <c r="J321" s="82"/>
    </row>
    <row r="322" spans="1:10">
      <c r="A322" s="4"/>
      <c r="B322" s="8"/>
      <c r="C322" s="15"/>
      <c r="D322" s="190"/>
      <c r="E322" s="221"/>
      <c r="F322" s="221"/>
      <c r="G322" s="221"/>
      <c r="H322" s="281"/>
      <c r="I322" s="221"/>
      <c r="J322" s="82"/>
    </row>
    <row r="323" spans="1:10">
      <c r="A323" s="4"/>
      <c r="B323" s="8"/>
      <c r="C323" s="15"/>
      <c r="D323" s="190"/>
      <c r="E323" s="221"/>
      <c r="F323" s="221"/>
      <c r="G323" s="221"/>
      <c r="H323" s="281"/>
      <c r="I323" s="221"/>
      <c r="J323" s="82"/>
    </row>
    <row r="324" spans="1:10">
      <c r="A324" s="4"/>
      <c r="B324" s="8"/>
      <c r="C324" s="15"/>
      <c r="D324" s="190"/>
      <c r="E324" s="221"/>
      <c r="F324" s="221"/>
      <c r="G324" s="221"/>
      <c r="H324" s="281"/>
      <c r="I324" s="221"/>
      <c r="J324" s="82"/>
    </row>
    <row r="325" spans="1:10">
      <c r="A325" s="4"/>
      <c r="B325" s="8"/>
      <c r="C325" s="15"/>
      <c r="D325" s="190"/>
      <c r="E325" s="221"/>
      <c r="F325" s="221"/>
      <c r="G325" s="221"/>
      <c r="H325" s="281"/>
      <c r="I325" s="221"/>
      <c r="J325" s="82"/>
    </row>
    <row r="326" spans="1:10">
      <c r="A326" s="4"/>
      <c r="B326" s="8"/>
      <c r="C326" s="15"/>
      <c r="D326" s="190"/>
      <c r="E326" s="221"/>
      <c r="F326" s="221"/>
      <c r="G326" s="221"/>
      <c r="H326" s="281"/>
      <c r="I326" s="221"/>
      <c r="J326" s="82"/>
    </row>
    <row r="327" spans="1:10">
      <c r="A327" s="4"/>
      <c r="B327" s="8"/>
      <c r="C327" s="15"/>
      <c r="D327" s="190"/>
      <c r="E327" s="221"/>
      <c r="F327" s="221"/>
      <c r="G327" s="221"/>
      <c r="H327" s="281"/>
      <c r="I327" s="221"/>
      <c r="J327" s="82"/>
    </row>
    <row r="328" spans="1:10">
      <c r="A328" s="4"/>
      <c r="B328" s="8"/>
      <c r="C328" s="15"/>
      <c r="D328" s="190"/>
      <c r="E328" s="221"/>
      <c r="F328" s="221"/>
      <c r="G328" s="221"/>
      <c r="H328" s="281"/>
      <c r="I328" s="221"/>
      <c r="J328" s="82"/>
    </row>
    <row r="329" spans="1:10">
      <c r="A329" s="4"/>
      <c r="B329" s="8"/>
      <c r="C329" s="15"/>
      <c r="D329" s="190"/>
      <c r="E329" s="221"/>
      <c r="F329" s="221"/>
      <c r="G329" s="221"/>
      <c r="H329" s="281"/>
      <c r="I329" s="221"/>
      <c r="J329" s="82"/>
    </row>
    <row r="330" spans="1:10">
      <c r="A330" s="4"/>
      <c r="B330" s="8"/>
      <c r="C330" s="15"/>
      <c r="D330" s="190"/>
      <c r="E330" s="221"/>
      <c r="F330" s="221"/>
      <c r="G330" s="221"/>
      <c r="H330" s="281"/>
      <c r="I330" s="221"/>
      <c r="J330" s="82"/>
    </row>
    <row r="331" spans="1:10">
      <c r="A331" s="4"/>
      <c r="B331" s="8"/>
      <c r="C331" s="15"/>
      <c r="D331" s="190"/>
      <c r="E331" s="221"/>
      <c r="F331" s="221"/>
      <c r="G331" s="221"/>
      <c r="H331" s="281"/>
      <c r="I331" s="221"/>
      <c r="J331" s="82"/>
    </row>
    <row r="332" spans="1:10">
      <c r="A332" s="4"/>
      <c r="B332" s="8"/>
      <c r="C332" s="15"/>
      <c r="D332" s="190"/>
      <c r="E332" s="221"/>
      <c r="F332" s="221"/>
      <c r="G332" s="221"/>
      <c r="H332" s="281"/>
      <c r="I332" s="221"/>
      <c r="J332" s="82"/>
    </row>
    <row r="333" spans="1:10">
      <c r="A333" s="4"/>
      <c r="B333" s="8"/>
      <c r="C333" s="15"/>
      <c r="D333" s="190"/>
      <c r="E333" s="221"/>
      <c r="F333" s="221"/>
      <c r="G333" s="221"/>
      <c r="H333" s="281"/>
      <c r="I333" s="221"/>
      <c r="J333" s="82"/>
    </row>
    <row r="334" spans="1:10">
      <c r="A334" s="4"/>
      <c r="B334" s="8"/>
      <c r="C334" s="15"/>
      <c r="D334" s="190"/>
      <c r="E334" s="221"/>
      <c r="F334" s="221"/>
      <c r="G334" s="221"/>
      <c r="H334" s="281"/>
      <c r="I334" s="221"/>
      <c r="J334" s="82"/>
    </row>
    <row r="335" spans="1:10">
      <c r="A335" s="4"/>
      <c r="B335" s="8"/>
      <c r="C335" s="15"/>
      <c r="D335" s="190"/>
      <c r="E335" s="221"/>
      <c r="F335" s="221"/>
      <c r="G335" s="221"/>
      <c r="H335" s="281"/>
      <c r="I335" s="221"/>
      <c r="J335" s="82"/>
    </row>
    <row r="336" spans="1:10">
      <c r="A336" s="4"/>
      <c r="B336" s="8"/>
      <c r="C336" s="15"/>
      <c r="D336" s="190"/>
      <c r="E336" s="221"/>
      <c r="F336" s="221"/>
      <c r="G336" s="221"/>
      <c r="H336" s="281"/>
      <c r="I336" s="221"/>
      <c r="J336" s="82"/>
    </row>
    <row r="337" spans="1:10">
      <c r="A337" s="4"/>
      <c r="B337" s="8"/>
      <c r="C337" s="15"/>
      <c r="D337" s="190"/>
      <c r="E337" s="221"/>
      <c r="F337" s="221"/>
      <c r="G337" s="221"/>
      <c r="H337" s="281"/>
      <c r="I337" s="221"/>
      <c r="J337" s="82"/>
    </row>
    <row r="338" spans="1:10">
      <c r="A338" s="4"/>
      <c r="B338" s="8"/>
      <c r="C338" s="15"/>
      <c r="D338" s="190"/>
      <c r="E338" s="221"/>
      <c r="F338" s="221"/>
      <c r="G338" s="221"/>
      <c r="H338" s="281"/>
      <c r="I338" s="221"/>
      <c r="J338" s="82"/>
    </row>
    <row r="339" spans="1:10">
      <c r="A339" s="4"/>
      <c r="B339" s="8"/>
      <c r="C339" s="15"/>
      <c r="D339" s="190"/>
      <c r="E339" s="221"/>
      <c r="F339" s="221"/>
      <c r="G339" s="221"/>
      <c r="H339" s="281"/>
      <c r="I339" s="221"/>
      <c r="J339" s="82"/>
    </row>
    <row r="340" spans="1:10">
      <c r="A340" s="4"/>
      <c r="B340" s="8"/>
      <c r="C340" s="15"/>
      <c r="D340" s="190"/>
      <c r="E340" s="221"/>
      <c r="F340" s="221"/>
      <c r="G340" s="221"/>
      <c r="H340" s="281"/>
      <c r="I340" s="221"/>
      <c r="J340" s="82"/>
    </row>
    <row r="341" spans="1:10">
      <c r="A341" s="4"/>
      <c r="B341" s="8"/>
      <c r="C341" s="15"/>
      <c r="D341" s="190"/>
      <c r="E341" s="221"/>
      <c r="F341" s="221"/>
      <c r="G341" s="221"/>
      <c r="H341" s="281"/>
      <c r="I341" s="221"/>
      <c r="J341" s="82"/>
    </row>
    <row r="342" spans="1:10">
      <c r="A342" s="4"/>
      <c r="B342" s="8"/>
      <c r="C342" s="15"/>
      <c r="D342" s="190"/>
      <c r="E342" s="221"/>
      <c r="F342" s="221"/>
      <c r="G342" s="221"/>
      <c r="H342" s="281"/>
      <c r="I342" s="221"/>
      <c r="J342" s="82"/>
    </row>
    <row r="343" spans="1:10">
      <c r="A343" s="4"/>
      <c r="B343" s="8"/>
      <c r="C343" s="15"/>
      <c r="D343" s="190"/>
      <c r="E343" s="221"/>
      <c r="F343" s="221"/>
      <c r="G343" s="221"/>
      <c r="H343" s="281"/>
      <c r="I343" s="221"/>
      <c r="J343" s="82"/>
    </row>
    <row r="344" spans="1:10">
      <c r="A344" s="4"/>
      <c r="B344" s="8"/>
      <c r="C344" s="15"/>
      <c r="D344" s="190"/>
      <c r="E344" s="221"/>
      <c r="F344" s="221"/>
      <c r="G344" s="221"/>
      <c r="H344" s="281"/>
      <c r="I344" s="221"/>
      <c r="J344" s="82"/>
    </row>
    <row r="345" spans="1:10">
      <c r="A345" s="4"/>
      <c r="B345" s="8"/>
      <c r="C345" s="15"/>
      <c r="D345" s="190"/>
      <c r="E345" s="221"/>
      <c r="F345" s="221"/>
      <c r="G345" s="221"/>
      <c r="H345" s="281"/>
      <c r="I345" s="221"/>
      <c r="J345" s="82"/>
    </row>
    <row r="346" spans="1:10">
      <c r="A346" s="4"/>
      <c r="B346" s="8"/>
      <c r="C346" s="15"/>
      <c r="D346" s="190"/>
      <c r="E346" s="221"/>
      <c r="F346" s="221"/>
      <c r="G346" s="221"/>
      <c r="H346" s="281"/>
      <c r="I346" s="221"/>
      <c r="J346" s="82"/>
    </row>
    <row r="347" spans="1:10">
      <c r="A347" s="4"/>
      <c r="B347" s="8"/>
      <c r="C347" s="15"/>
      <c r="D347" s="190"/>
      <c r="E347" s="221"/>
      <c r="F347" s="221"/>
      <c r="G347" s="221"/>
      <c r="H347" s="281"/>
      <c r="I347" s="221"/>
      <c r="J347" s="82"/>
    </row>
    <row r="348" spans="1:10">
      <c r="A348" s="4"/>
      <c r="B348" s="8"/>
      <c r="C348" s="15"/>
      <c r="D348" s="190"/>
      <c r="E348" s="221"/>
      <c r="F348" s="221"/>
      <c r="G348" s="221"/>
      <c r="H348" s="281"/>
      <c r="I348" s="221"/>
      <c r="J348" s="82"/>
    </row>
    <row r="349" spans="1:10">
      <c r="A349" s="4"/>
      <c r="B349" s="8"/>
      <c r="C349" s="15"/>
      <c r="D349" s="190"/>
      <c r="E349" s="221"/>
      <c r="F349" s="221"/>
      <c r="G349" s="221"/>
      <c r="H349" s="281"/>
      <c r="I349" s="221"/>
      <c r="J349" s="82"/>
    </row>
    <row r="350" spans="1:10">
      <c r="A350" s="4"/>
      <c r="B350" s="8"/>
      <c r="C350" s="15"/>
      <c r="D350" s="190"/>
      <c r="E350" s="221"/>
      <c r="F350" s="221"/>
      <c r="G350" s="221"/>
      <c r="H350" s="281"/>
      <c r="I350" s="221"/>
      <c r="J350" s="82"/>
    </row>
    <row r="351" spans="1:10">
      <c r="A351" s="4"/>
      <c r="B351" s="8"/>
      <c r="C351" s="15"/>
      <c r="D351" s="190"/>
      <c r="E351" s="221"/>
      <c r="F351" s="221"/>
      <c r="G351" s="221"/>
      <c r="H351" s="281"/>
      <c r="I351" s="221"/>
      <c r="J351" s="82"/>
    </row>
    <row r="352" spans="1:10">
      <c r="A352" s="4"/>
      <c r="B352" s="8"/>
      <c r="C352" s="15"/>
      <c r="D352" s="190"/>
      <c r="E352" s="221"/>
      <c r="F352" s="221"/>
      <c r="G352" s="221"/>
      <c r="H352" s="281"/>
      <c r="I352" s="221"/>
      <c r="J352" s="82"/>
    </row>
    <row r="353" spans="1:10">
      <c r="A353" s="4"/>
      <c r="B353" s="8"/>
      <c r="C353" s="15"/>
      <c r="D353" s="190"/>
      <c r="E353" s="221"/>
      <c r="F353" s="221"/>
      <c r="G353" s="221"/>
      <c r="H353" s="281"/>
      <c r="I353" s="221"/>
      <c r="J353" s="82"/>
    </row>
    <row r="354" spans="1:10">
      <c r="A354" s="4"/>
      <c r="B354" s="8"/>
      <c r="C354" s="15"/>
      <c r="D354" s="190"/>
      <c r="E354" s="221"/>
      <c r="F354" s="221"/>
      <c r="G354" s="221"/>
      <c r="H354" s="281"/>
      <c r="I354" s="221"/>
      <c r="J354" s="82"/>
    </row>
    <row r="355" spans="1:10">
      <c r="A355" s="4"/>
      <c r="B355" s="8"/>
      <c r="C355" s="15"/>
      <c r="D355" s="190"/>
      <c r="E355" s="221"/>
      <c r="F355" s="221"/>
      <c r="G355" s="221"/>
      <c r="H355" s="281"/>
      <c r="I355" s="221"/>
      <c r="J355" s="82"/>
    </row>
    <row r="356" spans="1:10">
      <c r="A356" s="4"/>
      <c r="B356" s="8"/>
      <c r="C356" s="15"/>
      <c r="D356" s="190"/>
      <c r="E356" s="221"/>
      <c r="F356" s="221"/>
      <c r="G356" s="221"/>
      <c r="H356" s="281"/>
      <c r="I356" s="221"/>
      <c r="J356" s="82"/>
    </row>
    <row r="357" spans="1:10">
      <c r="A357" s="4"/>
      <c r="B357" s="8"/>
      <c r="C357" s="15"/>
      <c r="D357" s="190"/>
      <c r="E357" s="221"/>
      <c r="F357" s="221"/>
      <c r="G357" s="221"/>
      <c r="H357" s="281"/>
      <c r="I357" s="221"/>
      <c r="J357" s="82"/>
    </row>
    <row r="358" spans="1:10">
      <c r="A358" s="4"/>
      <c r="B358" s="8"/>
      <c r="C358" s="15"/>
      <c r="D358" s="190"/>
      <c r="E358" s="221"/>
      <c r="F358" s="221"/>
      <c r="G358" s="221"/>
      <c r="H358" s="281"/>
      <c r="I358" s="221"/>
      <c r="J358" s="82"/>
    </row>
    <row r="359" spans="1:10">
      <c r="A359" s="4"/>
      <c r="B359" s="8"/>
      <c r="C359" s="15"/>
      <c r="D359" s="190"/>
      <c r="E359" s="221"/>
      <c r="F359" s="221"/>
      <c r="G359" s="221"/>
      <c r="H359" s="281"/>
      <c r="I359" s="221"/>
      <c r="J359" s="82"/>
    </row>
    <row r="360" spans="1:10">
      <c r="A360" s="4"/>
      <c r="B360" s="8"/>
      <c r="C360" s="15"/>
      <c r="D360" s="190"/>
      <c r="E360" s="221"/>
      <c r="F360" s="221"/>
      <c r="G360" s="221"/>
      <c r="H360" s="281"/>
      <c r="I360" s="221"/>
      <c r="J360" s="82"/>
    </row>
    <row r="361" spans="1:10">
      <c r="A361" s="4"/>
      <c r="B361" s="8"/>
      <c r="C361" s="15"/>
      <c r="D361" s="190"/>
      <c r="E361" s="221"/>
      <c r="F361" s="221"/>
      <c r="G361" s="221"/>
      <c r="H361" s="281"/>
      <c r="I361" s="221"/>
      <c r="J361" s="82"/>
    </row>
    <row r="362" spans="1:10">
      <c r="A362" s="4"/>
      <c r="B362" s="8"/>
      <c r="C362" s="15"/>
      <c r="D362" s="190"/>
      <c r="E362" s="221"/>
      <c r="F362" s="221"/>
      <c r="G362" s="221"/>
      <c r="H362" s="281"/>
      <c r="I362" s="221"/>
      <c r="J362" s="82"/>
    </row>
    <row r="363" spans="1:10">
      <c r="A363" s="4"/>
      <c r="B363" s="8"/>
      <c r="C363" s="15"/>
      <c r="D363" s="190"/>
      <c r="E363" s="221"/>
      <c r="F363" s="221"/>
      <c r="G363" s="221"/>
      <c r="H363" s="281"/>
      <c r="I363" s="221"/>
      <c r="J363" s="82"/>
    </row>
    <row r="364" spans="1:10">
      <c r="A364" s="4"/>
      <c r="B364" s="8"/>
      <c r="C364" s="15"/>
      <c r="D364" s="190"/>
      <c r="E364" s="221"/>
      <c r="F364" s="221"/>
      <c r="G364" s="221"/>
      <c r="H364" s="281"/>
      <c r="I364" s="221"/>
      <c r="J364" s="82"/>
    </row>
    <row r="365" spans="1:10">
      <c r="A365" s="4"/>
      <c r="B365" s="8"/>
      <c r="C365" s="15"/>
      <c r="D365" s="190"/>
      <c r="E365" s="221"/>
      <c r="F365" s="221"/>
      <c r="G365" s="221"/>
      <c r="H365" s="281"/>
      <c r="I365" s="221"/>
      <c r="J365" s="82"/>
    </row>
    <row r="366" spans="1:10">
      <c r="A366" s="4"/>
      <c r="B366" s="8"/>
      <c r="C366" s="15"/>
      <c r="D366" s="190"/>
      <c r="E366" s="221"/>
      <c r="F366" s="221"/>
      <c r="G366" s="221"/>
      <c r="H366" s="281"/>
      <c r="I366" s="221"/>
      <c r="J366" s="82"/>
    </row>
    <row r="367" spans="1:10">
      <c r="A367" s="4"/>
      <c r="B367" s="8"/>
      <c r="C367" s="15"/>
      <c r="D367" s="190"/>
      <c r="E367" s="221"/>
      <c r="F367" s="221"/>
      <c r="G367" s="221"/>
      <c r="H367" s="281"/>
      <c r="I367" s="221"/>
      <c r="J367" s="82"/>
    </row>
    <row r="368" spans="1:10">
      <c r="A368" s="4"/>
      <c r="B368" s="8"/>
      <c r="C368" s="15"/>
      <c r="D368" s="190"/>
      <c r="E368" s="221"/>
      <c r="F368" s="221"/>
      <c r="G368" s="221"/>
      <c r="H368" s="281"/>
      <c r="I368" s="221"/>
      <c r="J368" s="82"/>
    </row>
    <row r="369" spans="1:10">
      <c r="A369" s="4"/>
      <c r="B369" s="8"/>
      <c r="C369" s="15"/>
      <c r="D369" s="190"/>
      <c r="E369" s="221"/>
      <c r="F369" s="221"/>
      <c r="G369" s="221"/>
      <c r="H369" s="281"/>
      <c r="I369" s="221"/>
      <c r="J369" s="82"/>
    </row>
    <row r="370" spans="1:10">
      <c r="A370" s="4"/>
      <c r="B370" s="8"/>
      <c r="C370" s="15"/>
      <c r="D370" s="190"/>
      <c r="E370" s="221"/>
      <c r="F370" s="221"/>
      <c r="G370" s="221"/>
      <c r="H370" s="281"/>
      <c r="I370" s="221"/>
      <c r="J370" s="82"/>
    </row>
    <row r="371" spans="1:10">
      <c r="A371" s="4"/>
      <c r="B371" s="8"/>
      <c r="C371" s="15"/>
      <c r="D371" s="190"/>
      <c r="E371" s="221"/>
      <c r="F371" s="221"/>
      <c r="G371" s="221"/>
      <c r="H371" s="281"/>
      <c r="I371" s="221"/>
      <c r="J371" s="82"/>
    </row>
    <row r="372" spans="1:10">
      <c r="A372" s="4"/>
      <c r="B372" s="8"/>
      <c r="C372" s="15"/>
      <c r="D372" s="190"/>
      <c r="E372" s="221"/>
      <c r="F372" s="221"/>
      <c r="G372" s="221"/>
      <c r="H372" s="281"/>
      <c r="I372" s="221"/>
      <c r="J372" s="82"/>
    </row>
    <row r="373" spans="1:10">
      <c r="A373" s="4"/>
      <c r="B373" s="8"/>
      <c r="C373" s="15"/>
      <c r="D373" s="190"/>
      <c r="E373" s="221"/>
      <c r="F373" s="221"/>
      <c r="G373" s="221"/>
      <c r="H373" s="281"/>
      <c r="I373" s="221"/>
      <c r="J373" s="82"/>
    </row>
    <row r="374" spans="1:10">
      <c r="A374" s="4"/>
      <c r="B374" s="8"/>
      <c r="C374" s="15"/>
      <c r="D374" s="190"/>
      <c r="E374" s="221"/>
      <c r="F374" s="221"/>
      <c r="G374" s="221"/>
      <c r="H374" s="281"/>
      <c r="I374" s="221"/>
      <c r="J374" s="82"/>
    </row>
    <row r="375" spans="1:10">
      <c r="A375" s="4"/>
      <c r="B375" s="8"/>
      <c r="C375" s="15"/>
      <c r="D375" s="190"/>
      <c r="E375" s="221"/>
      <c r="F375" s="221"/>
      <c r="G375" s="221"/>
      <c r="H375" s="281"/>
      <c r="I375" s="221"/>
      <c r="J375" s="82"/>
    </row>
    <row r="376" spans="1:10">
      <c r="A376" s="4"/>
      <c r="B376" s="8"/>
      <c r="C376" s="15"/>
      <c r="D376" s="190"/>
      <c r="E376" s="221"/>
      <c r="F376" s="221"/>
      <c r="G376" s="221"/>
      <c r="H376" s="281"/>
      <c r="I376" s="221"/>
      <c r="J376" s="82"/>
    </row>
    <row r="377" spans="1:10">
      <c r="A377" s="4"/>
      <c r="B377" s="8"/>
      <c r="C377" s="15"/>
      <c r="D377" s="190"/>
      <c r="E377" s="221"/>
      <c r="F377" s="221"/>
      <c r="G377" s="221"/>
      <c r="H377" s="281"/>
      <c r="I377" s="221"/>
      <c r="J377" s="82"/>
    </row>
    <row r="378" spans="1:10">
      <c r="A378" s="4"/>
      <c r="B378" s="8"/>
      <c r="C378" s="15"/>
      <c r="D378" s="190"/>
      <c r="E378" s="221"/>
      <c r="F378" s="221"/>
      <c r="G378" s="221"/>
      <c r="H378" s="281"/>
      <c r="I378" s="221"/>
      <c r="J378" s="82"/>
    </row>
    <row r="379" spans="1:10">
      <c r="A379" s="4"/>
      <c r="B379" s="8"/>
      <c r="C379" s="15"/>
      <c r="D379" s="190"/>
      <c r="E379" s="221"/>
      <c r="F379" s="221"/>
      <c r="G379" s="221"/>
      <c r="H379" s="281"/>
      <c r="I379" s="221"/>
      <c r="J379" s="82"/>
    </row>
    <row r="380" spans="1:10">
      <c r="A380" s="4"/>
      <c r="B380" s="8"/>
      <c r="C380" s="15"/>
      <c r="D380" s="190"/>
      <c r="E380" s="221"/>
      <c r="F380" s="221"/>
      <c r="G380" s="221"/>
      <c r="H380" s="281"/>
      <c r="I380" s="221"/>
      <c r="J380" s="82"/>
    </row>
    <row r="381" spans="1:10">
      <c r="A381" s="4"/>
      <c r="B381" s="8"/>
      <c r="C381" s="15"/>
      <c r="D381" s="190"/>
      <c r="E381" s="221"/>
      <c r="F381" s="221"/>
      <c r="G381" s="221"/>
      <c r="H381" s="281"/>
      <c r="I381" s="221"/>
      <c r="J381" s="82"/>
    </row>
    <row r="382" spans="1:10">
      <c r="A382" s="4"/>
      <c r="B382" s="8"/>
      <c r="C382" s="15"/>
      <c r="D382" s="190"/>
      <c r="E382" s="221"/>
      <c r="F382" s="221"/>
      <c r="G382" s="221"/>
      <c r="H382" s="281"/>
      <c r="I382" s="221"/>
      <c r="J382" s="82"/>
    </row>
    <row r="383" spans="1:10">
      <c r="A383" s="4"/>
      <c r="B383" s="8"/>
      <c r="C383" s="15"/>
      <c r="D383" s="190"/>
      <c r="E383" s="221"/>
      <c r="F383" s="221"/>
      <c r="G383" s="221"/>
      <c r="H383" s="281"/>
      <c r="I383" s="221"/>
      <c r="J383" s="82"/>
    </row>
    <row r="384" spans="1:10">
      <c r="A384" s="4"/>
      <c r="B384" s="8"/>
      <c r="C384" s="15"/>
      <c r="D384" s="190"/>
      <c r="E384" s="221"/>
      <c r="F384" s="221"/>
      <c r="G384" s="221"/>
      <c r="H384" s="281"/>
      <c r="I384" s="221"/>
      <c r="J384" s="82"/>
    </row>
    <row r="385" spans="1:10">
      <c r="A385" s="4"/>
      <c r="B385" s="8"/>
      <c r="C385" s="15"/>
      <c r="D385" s="190"/>
      <c r="E385" s="221"/>
      <c r="F385" s="221"/>
      <c r="G385" s="221"/>
      <c r="H385" s="281"/>
      <c r="I385" s="221"/>
      <c r="J385" s="82"/>
    </row>
    <row r="386" spans="1:10">
      <c r="A386" s="4"/>
      <c r="B386" s="8"/>
      <c r="C386" s="15"/>
      <c r="D386" s="190"/>
      <c r="E386" s="221"/>
      <c r="F386" s="221"/>
      <c r="G386" s="221"/>
      <c r="H386" s="281"/>
      <c r="I386" s="221"/>
      <c r="J386" s="82"/>
    </row>
    <row r="387" spans="1:10">
      <c r="A387" s="4"/>
      <c r="B387" s="8"/>
      <c r="C387" s="15"/>
      <c r="D387" s="190"/>
      <c r="E387" s="221"/>
      <c r="F387" s="221"/>
      <c r="G387" s="221"/>
      <c r="H387" s="281"/>
      <c r="I387" s="221"/>
      <c r="J387" s="82"/>
    </row>
    <row r="388" spans="1:10">
      <c r="A388" s="4"/>
      <c r="B388" s="8"/>
      <c r="C388" s="15"/>
      <c r="D388" s="190"/>
      <c r="E388" s="221"/>
      <c r="F388" s="221"/>
      <c r="G388" s="221"/>
      <c r="H388" s="281"/>
      <c r="I388" s="221"/>
      <c r="J388" s="82"/>
    </row>
    <row r="389" spans="1:10">
      <c r="A389" s="4"/>
      <c r="B389" s="8"/>
      <c r="C389" s="15"/>
      <c r="D389" s="190"/>
      <c r="E389" s="221"/>
      <c r="F389" s="221"/>
      <c r="G389" s="221"/>
      <c r="H389" s="281"/>
      <c r="I389" s="221"/>
      <c r="J389" s="82"/>
    </row>
    <row r="390" spans="1:10">
      <c r="A390" s="4"/>
      <c r="B390" s="8"/>
      <c r="C390" s="15"/>
      <c r="D390" s="190"/>
      <c r="E390" s="221"/>
      <c r="F390" s="221"/>
      <c r="G390" s="221"/>
      <c r="H390" s="281"/>
      <c r="I390" s="221"/>
      <c r="J390" s="82"/>
    </row>
    <row r="391" spans="1:10">
      <c r="A391" s="4"/>
      <c r="B391" s="8"/>
      <c r="C391" s="15"/>
      <c r="D391" s="190"/>
      <c r="E391" s="221"/>
      <c r="F391" s="221"/>
      <c r="G391" s="221"/>
      <c r="H391" s="281"/>
      <c r="I391" s="221"/>
      <c r="J391" s="82"/>
    </row>
    <row r="392" spans="1:10">
      <c r="A392" s="4"/>
      <c r="B392" s="8"/>
      <c r="C392" s="15"/>
      <c r="D392" s="190"/>
      <c r="E392" s="221"/>
      <c r="F392" s="221"/>
      <c r="G392" s="221"/>
      <c r="H392" s="281"/>
      <c r="I392" s="221"/>
      <c r="J392" s="82"/>
    </row>
    <row r="393" spans="1:10">
      <c r="A393" s="4"/>
      <c r="B393" s="8"/>
      <c r="C393" s="15"/>
      <c r="D393" s="190"/>
      <c r="E393" s="221"/>
      <c r="F393" s="221"/>
      <c r="G393" s="221"/>
      <c r="H393" s="281"/>
      <c r="I393" s="221"/>
      <c r="J393" s="82"/>
    </row>
    <row r="394" spans="1:10">
      <c r="A394" s="4"/>
      <c r="B394" s="8"/>
      <c r="C394" s="15"/>
      <c r="D394" s="190"/>
      <c r="E394" s="221"/>
      <c r="F394" s="221"/>
      <c r="G394" s="221"/>
      <c r="H394" s="281"/>
      <c r="I394" s="221"/>
      <c r="J394" s="82"/>
    </row>
    <row r="395" spans="1:10">
      <c r="A395" s="4"/>
      <c r="B395" s="8"/>
      <c r="C395" s="15"/>
      <c r="D395" s="190"/>
      <c r="E395" s="221"/>
      <c r="F395" s="221"/>
      <c r="G395" s="221"/>
      <c r="H395" s="281"/>
      <c r="I395" s="221"/>
      <c r="J395" s="82"/>
    </row>
    <row r="396" spans="1:10">
      <c r="A396" s="4"/>
      <c r="B396" s="8"/>
      <c r="C396" s="15"/>
      <c r="D396" s="190"/>
      <c r="E396" s="221"/>
      <c r="F396" s="221"/>
      <c r="G396" s="221"/>
      <c r="H396" s="281"/>
      <c r="I396" s="221"/>
      <c r="J396" s="82"/>
    </row>
    <row r="397" spans="1:10">
      <c r="A397" s="4"/>
      <c r="B397" s="8"/>
      <c r="C397" s="15"/>
      <c r="D397" s="190"/>
      <c r="E397" s="221"/>
      <c r="F397" s="221"/>
      <c r="G397" s="221"/>
      <c r="H397" s="281"/>
      <c r="I397" s="221"/>
      <c r="J397" s="82"/>
    </row>
    <row r="398" spans="1:10">
      <c r="A398" s="4"/>
      <c r="B398" s="8"/>
      <c r="C398" s="15"/>
      <c r="D398" s="190"/>
      <c r="E398" s="221"/>
      <c r="F398" s="221"/>
      <c r="G398" s="221"/>
      <c r="H398" s="281"/>
      <c r="I398" s="221"/>
      <c r="J398" s="82"/>
    </row>
    <row r="399" spans="1:10">
      <c r="A399" s="4"/>
      <c r="B399" s="8"/>
      <c r="C399" s="15"/>
      <c r="D399" s="190"/>
      <c r="E399" s="221"/>
      <c r="F399" s="221"/>
      <c r="G399" s="221"/>
      <c r="H399" s="281"/>
      <c r="I399" s="221"/>
      <c r="J399" s="82"/>
    </row>
    <row r="400" spans="1:10">
      <c r="A400" s="4"/>
      <c r="B400" s="8"/>
      <c r="C400" s="15"/>
      <c r="D400" s="190"/>
      <c r="E400" s="221"/>
      <c r="F400" s="221"/>
      <c r="G400" s="221"/>
      <c r="H400" s="281"/>
      <c r="I400" s="221"/>
      <c r="J400" s="82"/>
    </row>
    <row r="401" spans="1:10">
      <c r="A401" s="4"/>
      <c r="B401" s="8"/>
      <c r="C401" s="15"/>
      <c r="D401" s="190"/>
      <c r="E401" s="221"/>
      <c r="F401" s="221"/>
      <c r="G401" s="221"/>
      <c r="H401" s="281"/>
      <c r="I401" s="221"/>
      <c r="J401" s="82"/>
    </row>
    <row r="402" spans="1:10">
      <c r="A402" s="4"/>
      <c r="B402" s="8"/>
      <c r="C402" s="15"/>
      <c r="D402" s="190"/>
      <c r="E402" s="221"/>
      <c r="F402" s="221"/>
      <c r="G402" s="221"/>
      <c r="H402" s="281"/>
      <c r="I402" s="221"/>
      <c r="J402" s="82"/>
    </row>
    <row r="403" spans="1:10">
      <c r="A403" s="4"/>
      <c r="B403" s="8"/>
      <c r="C403" s="15"/>
      <c r="D403" s="190"/>
      <c r="E403" s="221"/>
      <c r="F403" s="221"/>
      <c r="G403" s="221"/>
      <c r="H403" s="281"/>
      <c r="I403" s="221"/>
      <c r="J403" s="82"/>
    </row>
    <row r="404" spans="1:10">
      <c r="A404" s="4"/>
      <c r="B404" s="8"/>
      <c r="C404" s="15"/>
      <c r="D404" s="190"/>
      <c r="E404" s="221"/>
      <c r="F404" s="221"/>
      <c r="G404" s="221"/>
      <c r="H404" s="281"/>
      <c r="I404" s="221"/>
      <c r="J404" s="82"/>
    </row>
    <row r="405" spans="1:10">
      <c r="A405" s="4"/>
      <c r="B405" s="8"/>
      <c r="C405" s="15"/>
      <c r="D405" s="190"/>
      <c r="E405" s="221"/>
      <c r="F405" s="221"/>
      <c r="G405" s="221"/>
      <c r="H405" s="281"/>
      <c r="I405" s="221"/>
      <c r="J405" s="82"/>
    </row>
    <row r="406" spans="1:10">
      <c r="A406" s="4"/>
      <c r="B406" s="8"/>
      <c r="C406" s="15"/>
      <c r="D406" s="190"/>
      <c r="E406" s="221"/>
      <c r="F406" s="221"/>
      <c r="G406" s="221"/>
      <c r="H406" s="281"/>
      <c r="I406" s="221"/>
      <c r="J406" s="82"/>
    </row>
    <row r="407" spans="1:10">
      <c r="A407" s="4"/>
      <c r="B407" s="8"/>
      <c r="C407" s="15"/>
      <c r="D407" s="190"/>
      <c r="E407" s="221"/>
      <c r="F407" s="221"/>
      <c r="G407" s="221"/>
      <c r="H407" s="281"/>
      <c r="I407" s="221"/>
      <c r="J407" s="82"/>
    </row>
    <row r="408" spans="1:10">
      <c r="A408" s="4"/>
      <c r="B408" s="8"/>
      <c r="C408" s="15"/>
      <c r="D408" s="190"/>
      <c r="E408" s="221"/>
      <c r="F408" s="221"/>
      <c r="G408" s="221"/>
      <c r="H408" s="281"/>
      <c r="I408" s="221"/>
      <c r="J408" s="82"/>
    </row>
    <row r="409" spans="1:10">
      <c r="A409" s="4"/>
      <c r="B409" s="8"/>
      <c r="C409" s="15"/>
      <c r="D409" s="190"/>
      <c r="E409" s="221"/>
      <c r="F409" s="221"/>
      <c r="G409" s="221"/>
      <c r="H409" s="281"/>
      <c r="I409" s="221"/>
      <c r="J409" s="82"/>
    </row>
    <row r="410" spans="1:10">
      <c r="A410" s="4"/>
      <c r="B410" s="8"/>
      <c r="C410" s="15"/>
      <c r="D410" s="190"/>
      <c r="E410" s="221"/>
      <c r="F410" s="221"/>
      <c r="G410" s="221"/>
      <c r="H410" s="281"/>
      <c r="I410" s="221"/>
      <c r="J410" s="82"/>
    </row>
    <row r="411" spans="1:10">
      <c r="A411" s="4"/>
      <c r="B411" s="8"/>
      <c r="C411" s="15"/>
      <c r="D411" s="190"/>
      <c r="E411" s="221"/>
      <c r="F411" s="221"/>
      <c r="G411" s="221"/>
      <c r="H411" s="281"/>
      <c r="I411" s="221"/>
      <c r="J411" s="82"/>
    </row>
    <row r="412" spans="1:10">
      <c r="A412" s="4"/>
      <c r="B412" s="8"/>
      <c r="C412" s="15"/>
      <c r="D412" s="190"/>
      <c r="E412" s="221"/>
      <c r="F412" s="221"/>
      <c r="G412" s="221"/>
      <c r="H412" s="281"/>
      <c r="I412" s="221"/>
      <c r="J412" s="82"/>
    </row>
    <row r="413" spans="1:10">
      <c r="A413" s="4"/>
      <c r="B413" s="8"/>
      <c r="C413" s="15"/>
      <c r="D413" s="190"/>
      <c r="E413" s="221"/>
      <c r="F413" s="221"/>
      <c r="G413" s="221"/>
      <c r="H413" s="281"/>
      <c r="I413" s="221"/>
      <c r="J413" s="82"/>
    </row>
    <row r="414" spans="1:10">
      <c r="A414" s="4"/>
      <c r="B414" s="8"/>
      <c r="C414" s="15"/>
      <c r="D414" s="190"/>
      <c r="E414" s="221"/>
      <c r="F414" s="221"/>
      <c r="G414" s="221"/>
      <c r="H414" s="281"/>
      <c r="I414" s="221"/>
      <c r="J414" s="82"/>
    </row>
    <row r="415" spans="1:10">
      <c r="A415" s="4"/>
      <c r="B415" s="8"/>
      <c r="C415" s="15"/>
      <c r="D415" s="190"/>
      <c r="E415" s="221"/>
      <c r="F415" s="221"/>
      <c r="G415" s="221"/>
      <c r="H415" s="281"/>
      <c r="I415" s="221"/>
      <c r="J415" s="82"/>
    </row>
    <row r="416" spans="1:10">
      <c r="A416" s="4"/>
      <c r="B416" s="8"/>
      <c r="C416" s="15"/>
      <c r="D416" s="190"/>
      <c r="E416" s="221"/>
      <c r="F416" s="221"/>
      <c r="G416" s="221"/>
      <c r="H416" s="281"/>
      <c r="I416" s="221"/>
      <c r="J416" s="82"/>
    </row>
    <row r="417" spans="1:10">
      <c r="A417" s="4"/>
      <c r="B417" s="8"/>
      <c r="C417" s="15"/>
      <c r="D417" s="190"/>
      <c r="E417" s="221"/>
      <c r="F417" s="221"/>
      <c r="G417" s="221"/>
      <c r="H417" s="281"/>
      <c r="I417" s="221"/>
      <c r="J417" s="82"/>
    </row>
    <row r="418" spans="1:10">
      <c r="A418" s="4"/>
      <c r="B418" s="8"/>
      <c r="C418" s="15"/>
      <c r="D418" s="190"/>
      <c r="E418" s="221"/>
      <c r="F418" s="221"/>
      <c r="G418" s="221"/>
      <c r="H418" s="281"/>
      <c r="I418" s="221"/>
      <c r="J418" s="82"/>
    </row>
    <row r="419" spans="1:10">
      <c r="E419" s="221"/>
      <c r="F419" s="221"/>
      <c r="G419" s="221"/>
    </row>
  </sheetData>
  <phoneticPr fontId="25" type="noConversion"/>
  <pageMargins left="0.43307086614173229" right="0.43307086614173229" top="0.51181102362204722" bottom="0.51181102362204722" header="0.23622047244094491" footer="0.23622047244094491"/>
  <pageSetup paperSize="9" orientation="portrait" r:id="rId1"/>
  <headerFooter alignWithMargins="0">
    <oddFooter>&amp;L&amp;9Public Library Statistics 2011/12&amp;C&amp;9&amp;P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J166"/>
  <sheetViews>
    <sheetView zoomScaleNormal="100" workbookViewId="0">
      <pane ySplit="4" topLeftCell="A11" activePane="bottomLeft" state="frozen"/>
      <selection activeCell="B24" sqref="B24"/>
      <selection pane="bottomLeft" activeCell="A2" sqref="A2"/>
    </sheetView>
  </sheetViews>
  <sheetFormatPr defaultRowHeight="12.75"/>
  <cols>
    <col min="1" max="1" width="20.140625" style="22" customWidth="1"/>
    <col min="2" max="2" width="8.28515625" style="50" customWidth="1"/>
    <col min="3" max="3" width="10" style="50" customWidth="1"/>
    <col min="4" max="4" width="9.5703125" style="50" customWidth="1"/>
    <col min="5" max="5" width="9.7109375" style="50" customWidth="1"/>
    <col min="6" max="6" width="9.42578125" style="50" customWidth="1"/>
    <col min="7" max="7" width="10.5703125" style="50" customWidth="1"/>
    <col min="8" max="8" width="10" style="50" customWidth="1"/>
    <col min="9" max="9" width="10.28515625" style="26" customWidth="1"/>
    <col min="10" max="16384" width="9.140625" style="22"/>
  </cols>
  <sheetData>
    <row r="1" spans="1:10" ht="15">
      <c r="A1" s="39" t="s">
        <v>619</v>
      </c>
    </row>
    <row r="2" spans="1:10" ht="12.75" customHeight="1">
      <c r="A2" s="39"/>
    </row>
    <row r="3" spans="1:10" ht="13.5" customHeight="1">
      <c r="B3" s="465" t="s">
        <v>371</v>
      </c>
      <c r="C3" s="104" t="s">
        <v>98</v>
      </c>
      <c r="D3" s="104" t="s">
        <v>104</v>
      </c>
      <c r="E3" s="104" t="s">
        <v>100</v>
      </c>
      <c r="F3" s="104" t="s">
        <v>102</v>
      </c>
      <c r="G3" s="104" t="s">
        <v>106</v>
      </c>
      <c r="H3" s="104" t="s">
        <v>565</v>
      </c>
      <c r="I3" s="97"/>
    </row>
    <row r="4" spans="1:10" ht="13.5" customHeight="1">
      <c r="A4" s="364"/>
      <c r="B4" s="479"/>
      <c r="C4" s="115" t="s">
        <v>97</v>
      </c>
      <c r="D4" s="104" t="s">
        <v>105</v>
      </c>
      <c r="E4" s="115" t="s">
        <v>99</v>
      </c>
      <c r="F4" s="115" t="s">
        <v>101</v>
      </c>
      <c r="G4" s="115" t="s">
        <v>103</v>
      </c>
      <c r="H4" s="115" t="s">
        <v>566</v>
      </c>
      <c r="I4" s="492" t="s">
        <v>63</v>
      </c>
    </row>
    <row r="5" spans="1:10" ht="13.5" customHeight="1">
      <c r="A5" s="4" t="s">
        <v>457</v>
      </c>
      <c r="B5" s="190">
        <v>8214</v>
      </c>
      <c r="C5" s="190">
        <v>5167</v>
      </c>
      <c r="D5" s="190">
        <v>6965</v>
      </c>
      <c r="E5" s="190">
        <v>3750</v>
      </c>
      <c r="F5" s="190">
        <v>6412</v>
      </c>
      <c r="G5" s="4"/>
      <c r="H5" s="190">
        <v>4526</v>
      </c>
      <c r="I5" s="190">
        <v>35034</v>
      </c>
    </row>
    <row r="6" spans="1:10" ht="13.5" customHeight="1">
      <c r="A6" s="4" t="s">
        <v>339</v>
      </c>
      <c r="B6" s="190">
        <v>4851</v>
      </c>
      <c r="C6" s="4">
        <v>173</v>
      </c>
      <c r="D6" s="190">
        <v>13269</v>
      </c>
      <c r="E6" s="4">
        <v>91</v>
      </c>
      <c r="F6" s="190">
        <v>3735</v>
      </c>
      <c r="G6" s="4"/>
      <c r="H6" s="4"/>
      <c r="I6" s="190">
        <v>22119</v>
      </c>
      <c r="J6" s="359"/>
    </row>
    <row r="7" spans="1:10" ht="13.5" customHeight="1">
      <c r="A7" s="4" t="s">
        <v>458</v>
      </c>
      <c r="B7" s="190">
        <v>1473</v>
      </c>
      <c r="C7" s="4">
        <v>211</v>
      </c>
      <c r="D7" s="190">
        <v>7702</v>
      </c>
      <c r="E7" s="4"/>
      <c r="F7" s="190">
        <v>4698</v>
      </c>
      <c r="G7" s="4"/>
      <c r="H7" s="190">
        <v>1138</v>
      </c>
      <c r="I7" s="190">
        <v>15222</v>
      </c>
    </row>
    <row r="8" spans="1:10" ht="13.5" customHeight="1">
      <c r="A8" s="4" t="s">
        <v>459</v>
      </c>
      <c r="B8" s="190">
        <v>2536</v>
      </c>
      <c r="C8" s="190">
        <v>2354</v>
      </c>
      <c r="D8" s="190">
        <v>3893</v>
      </c>
      <c r="E8" s="4">
        <v>750</v>
      </c>
      <c r="F8" s="190">
        <v>4461</v>
      </c>
      <c r="G8" s="4"/>
      <c r="H8" s="4">
        <v>739</v>
      </c>
      <c r="I8" s="190">
        <v>14733</v>
      </c>
    </row>
    <row r="9" spans="1:10" ht="13.5" customHeight="1">
      <c r="A9" s="4" t="s">
        <v>460</v>
      </c>
      <c r="B9" s="190">
        <v>1574</v>
      </c>
      <c r="C9" s="190">
        <v>1278</v>
      </c>
      <c r="D9" s="190">
        <v>2658</v>
      </c>
      <c r="E9" s="4"/>
      <c r="F9" s="190">
        <v>4538</v>
      </c>
      <c r="G9" s="4">
        <v>40</v>
      </c>
      <c r="H9" s="190">
        <v>1312</v>
      </c>
      <c r="I9" s="190">
        <v>11400</v>
      </c>
    </row>
    <row r="10" spans="1:10" ht="13.5" customHeight="1">
      <c r="A10" s="4" t="s">
        <v>168</v>
      </c>
      <c r="B10" s="4">
        <v>745</v>
      </c>
      <c r="C10" s="4"/>
      <c r="D10" s="190">
        <v>5223</v>
      </c>
      <c r="E10" s="190">
        <v>1261</v>
      </c>
      <c r="F10" s="190">
        <v>1549</v>
      </c>
      <c r="G10" s="4"/>
      <c r="H10" s="4">
        <v>49</v>
      </c>
      <c r="I10" s="190">
        <v>8827</v>
      </c>
    </row>
    <row r="11" spans="1:10" ht="13.5" customHeight="1">
      <c r="A11" s="4" t="s">
        <v>340</v>
      </c>
      <c r="B11" s="4">
        <v>140</v>
      </c>
      <c r="C11" s="4"/>
      <c r="D11" s="190">
        <v>1713</v>
      </c>
      <c r="E11" s="4">
        <v>479</v>
      </c>
      <c r="F11" s="4">
        <v>961</v>
      </c>
      <c r="G11" s="4"/>
      <c r="H11" s="4">
        <v>151</v>
      </c>
      <c r="I11" s="190">
        <v>3444</v>
      </c>
    </row>
    <row r="12" spans="1:10" ht="13.5" customHeight="1">
      <c r="A12" s="4" t="s">
        <v>461</v>
      </c>
      <c r="B12" s="4">
        <v>934</v>
      </c>
      <c r="C12" s="190">
        <v>1690</v>
      </c>
      <c r="D12" s="190">
        <v>2932</v>
      </c>
      <c r="E12" s="4"/>
      <c r="F12" s="190">
        <v>2633</v>
      </c>
      <c r="G12" s="4"/>
      <c r="H12" s="4">
        <v>841</v>
      </c>
      <c r="I12" s="190">
        <v>9030</v>
      </c>
    </row>
    <row r="13" spans="1:10" ht="13.5" customHeight="1">
      <c r="A13" s="4" t="s">
        <v>462</v>
      </c>
      <c r="B13" s="190">
        <v>100382</v>
      </c>
      <c r="C13" s="4">
        <v>556</v>
      </c>
      <c r="D13" s="190">
        <v>29059</v>
      </c>
      <c r="E13" s="4">
        <v>624</v>
      </c>
      <c r="F13" s="190">
        <v>348173</v>
      </c>
      <c r="G13" s="190">
        <v>10580</v>
      </c>
      <c r="H13" s="190">
        <v>1633</v>
      </c>
      <c r="I13" s="190">
        <v>491007</v>
      </c>
    </row>
    <row r="14" spans="1:10" ht="13.5" customHeight="1">
      <c r="A14" s="4" t="s">
        <v>463</v>
      </c>
      <c r="B14" s="190">
        <v>3778</v>
      </c>
      <c r="C14" s="190">
        <v>1015</v>
      </c>
      <c r="D14" s="190">
        <v>3950</v>
      </c>
      <c r="E14" s="4"/>
      <c r="F14" s="190">
        <v>38207</v>
      </c>
      <c r="G14" s="4"/>
      <c r="H14" s="4">
        <v>861</v>
      </c>
      <c r="I14" s="190">
        <v>47811</v>
      </c>
    </row>
    <row r="15" spans="1:10" ht="13.5" customHeight="1">
      <c r="A15" s="174" t="s">
        <v>685</v>
      </c>
      <c r="B15" s="4">
        <v>595</v>
      </c>
      <c r="C15" s="4"/>
      <c r="D15" s="190">
        <v>6218</v>
      </c>
      <c r="E15" s="190">
        <v>2119</v>
      </c>
      <c r="F15" s="4"/>
      <c r="G15" s="4"/>
      <c r="H15" s="4"/>
      <c r="I15" s="190">
        <v>8932</v>
      </c>
    </row>
    <row r="16" spans="1:10" ht="13.5" customHeight="1">
      <c r="A16" s="4" t="s">
        <v>341</v>
      </c>
      <c r="B16" s="4">
        <v>125</v>
      </c>
      <c r="C16" s="4"/>
      <c r="D16" s="190">
        <v>2714</v>
      </c>
      <c r="E16" s="4"/>
      <c r="F16" s="4">
        <v>318</v>
      </c>
      <c r="G16" s="4"/>
      <c r="H16" s="4">
        <v>340</v>
      </c>
      <c r="I16" s="190">
        <v>3497</v>
      </c>
    </row>
    <row r="17" spans="1:9" ht="13.5" customHeight="1">
      <c r="A17" s="4" t="s">
        <v>552</v>
      </c>
      <c r="B17" s="4">
        <v>45</v>
      </c>
      <c r="C17" s="4"/>
      <c r="D17" s="4">
        <v>266</v>
      </c>
      <c r="E17" s="4">
        <v>1</v>
      </c>
      <c r="F17" s="4">
        <v>54</v>
      </c>
      <c r="G17" s="4"/>
      <c r="H17" s="4">
        <v>1</v>
      </c>
      <c r="I17" s="4">
        <v>367</v>
      </c>
    </row>
    <row r="18" spans="1:9" ht="13.5" customHeight="1">
      <c r="A18" s="4" t="s">
        <v>554</v>
      </c>
      <c r="B18" s="4">
        <v>276</v>
      </c>
      <c r="C18" s="190">
        <v>1150</v>
      </c>
      <c r="D18" s="190">
        <v>5362</v>
      </c>
      <c r="E18" s="4">
        <v>178</v>
      </c>
      <c r="F18" s="4">
        <v>578</v>
      </c>
      <c r="G18" s="4"/>
      <c r="H18" s="4">
        <v>263</v>
      </c>
      <c r="I18" s="190">
        <v>7807</v>
      </c>
    </row>
    <row r="19" spans="1:9" ht="13.5" customHeight="1">
      <c r="A19" s="4" t="s">
        <v>464</v>
      </c>
      <c r="B19" s="190">
        <v>12927</v>
      </c>
      <c r="C19" s="190">
        <v>5103</v>
      </c>
      <c r="D19" s="190">
        <v>9866</v>
      </c>
      <c r="E19" s="190">
        <v>2037</v>
      </c>
      <c r="F19" s="190">
        <v>7548</v>
      </c>
      <c r="G19" s="190">
        <v>4104</v>
      </c>
      <c r="H19" s="190">
        <v>2376</v>
      </c>
      <c r="I19" s="190">
        <v>43961</v>
      </c>
    </row>
    <row r="20" spans="1:9" ht="13.5" customHeight="1">
      <c r="A20" s="4" t="s">
        <v>465</v>
      </c>
      <c r="B20" s="190">
        <v>13126</v>
      </c>
      <c r="C20" s="4"/>
      <c r="D20" s="190">
        <v>11058</v>
      </c>
      <c r="E20" s="4"/>
      <c r="F20" s="190">
        <v>57635</v>
      </c>
      <c r="G20" s="4"/>
      <c r="H20" s="190">
        <v>6514</v>
      </c>
      <c r="I20" s="190">
        <v>88333</v>
      </c>
    </row>
    <row r="21" spans="1:9" ht="13.5" customHeight="1">
      <c r="A21" s="4" t="s">
        <v>466</v>
      </c>
      <c r="B21" s="190">
        <v>3424</v>
      </c>
      <c r="C21" s="4">
        <v>858</v>
      </c>
      <c r="D21" s="190">
        <v>5254</v>
      </c>
      <c r="E21" s="4"/>
      <c r="F21" s="190">
        <v>3845</v>
      </c>
      <c r="G21" s="4"/>
      <c r="H21" s="4">
        <v>884</v>
      </c>
      <c r="I21" s="190">
        <v>14265</v>
      </c>
    </row>
    <row r="22" spans="1:9">
      <c r="A22" s="4" t="s">
        <v>21</v>
      </c>
      <c r="B22" s="190">
        <v>1108</v>
      </c>
      <c r="C22" s="4">
        <v>342</v>
      </c>
      <c r="D22" s="190">
        <v>17623</v>
      </c>
      <c r="E22" s="4">
        <v>703</v>
      </c>
      <c r="F22" s="190">
        <v>2878</v>
      </c>
      <c r="G22" s="190">
        <v>1673</v>
      </c>
      <c r="H22" s="4">
        <v>878</v>
      </c>
      <c r="I22" s="190">
        <v>25205</v>
      </c>
    </row>
    <row r="23" spans="1:9" ht="13.5" customHeight="1">
      <c r="A23" s="4" t="s">
        <v>467</v>
      </c>
      <c r="B23" s="190">
        <v>2067</v>
      </c>
      <c r="C23" s="4">
        <v>180</v>
      </c>
      <c r="D23" s="190">
        <v>5713</v>
      </c>
      <c r="E23" s="4"/>
      <c r="F23" s="4">
        <v>849</v>
      </c>
      <c r="G23" s="4"/>
      <c r="H23" s="190">
        <v>1271</v>
      </c>
      <c r="I23" s="190">
        <v>10080</v>
      </c>
    </row>
    <row r="24" spans="1:9" ht="13.5" customHeight="1">
      <c r="A24" s="4" t="s">
        <v>468</v>
      </c>
      <c r="B24" s="190">
        <v>8472</v>
      </c>
      <c r="C24" s="190">
        <v>1702</v>
      </c>
      <c r="D24" s="190">
        <v>6115</v>
      </c>
      <c r="E24" s="4">
        <v>660</v>
      </c>
      <c r="F24" s="190">
        <v>2449</v>
      </c>
      <c r="G24" s="190">
        <v>1686</v>
      </c>
      <c r="H24" s="190">
        <v>1040</v>
      </c>
      <c r="I24" s="190">
        <v>22124</v>
      </c>
    </row>
    <row r="25" spans="1:9" ht="13.5" customHeight="1">
      <c r="A25" s="4" t="s">
        <v>343</v>
      </c>
      <c r="B25" s="190">
        <v>4815</v>
      </c>
      <c r="C25" s="4"/>
      <c r="D25" s="190">
        <v>27947</v>
      </c>
      <c r="E25" s="190">
        <v>2092</v>
      </c>
      <c r="F25" s="190">
        <v>13394</v>
      </c>
      <c r="G25" s="4"/>
      <c r="H25" s="190">
        <v>2222</v>
      </c>
      <c r="I25" s="190">
        <v>50470</v>
      </c>
    </row>
    <row r="26" spans="1:9">
      <c r="A26" s="4" t="s">
        <v>344</v>
      </c>
      <c r="B26" s="4">
        <v>733</v>
      </c>
      <c r="C26" s="4"/>
      <c r="D26" s="190">
        <v>4454</v>
      </c>
      <c r="E26" s="4"/>
      <c r="F26" s="4"/>
      <c r="G26" s="4"/>
      <c r="H26" s="4">
        <v>12</v>
      </c>
      <c r="I26" s="190">
        <v>5199</v>
      </c>
    </row>
    <row r="27" spans="1:9" ht="13.5" customHeight="1">
      <c r="A27" s="4" t="s">
        <v>345</v>
      </c>
      <c r="B27" s="190">
        <v>3265</v>
      </c>
      <c r="C27" s="4">
        <v>511</v>
      </c>
      <c r="D27" s="190">
        <v>12897</v>
      </c>
      <c r="E27" s="4">
        <v>789</v>
      </c>
      <c r="F27" s="190">
        <v>11342</v>
      </c>
      <c r="G27" s="4"/>
      <c r="H27" s="4"/>
      <c r="I27" s="190">
        <v>28804</v>
      </c>
    </row>
    <row r="28" spans="1:9" ht="13.5" customHeight="1">
      <c r="A28" s="4" t="s">
        <v>469</v>
      </c>
      <c r="B28" s="190">
        <v>7670</v>
      </c>
      <c r="C28" s="4">
        <v>971</v>
      </c>
      <c r="D28" s="190">
        <v>9414</v>
      </c>
      <c r="E28" s="4">
        <v>289</v>
      </c>
      <c r="F28" s="190">
        <v>18417</v>
      </c>
      <c r="G28" s="4"/>
      <c r="H28" s="190">
        <v>1807</v>
      </c>
      <c r="I28" s="190">
        <v>38568</v>
      </c>
    </row>
    <row r="29" spans="1:9" ht="13.5" customHeight="1">
      <c r="A29" s="4" t="s">
        <v>470</v>
      </c>
      <c r="B29" s="190">
        <v>5853</v>
      </c>
      <c r="C29" s="190">
        <v>1106</v>
      </c>
      <c r="D29" s="190">
        <v>7813</v>
      </c>
      <c r="E29" s="190">
        <v>1090</v>
      </c>
      <c r="F29" s="190">
        <v>9426</v>
      </c>
      <c r="G29" s="4"/>
      <c r="H29" s="190">
        <v>3046</v>
      </c>
      <c r="I29" s="190">
        <v>28334</v>
      </c>
    </row>
    <row r="30" spans="1:9" ht="13.5" customHeight="1">
      <c r="A30" s="4" t="s">
        <v>471</v>
      </c>
      <c r="B30" s="190">
        <v>2671</v>
      </c>
      <c r="C30" s="4">
        <v>187</v>
      </c>
      <c r="D30" s="190">
        <v>7845</v>
      </c>
      <c r="E30" s="4">
        <v>14</v>
      </c>
      <c r="F30" s="190">
        <v>2607</v>
      </c>
      <c r="G30" s="4">
        <v>635</v>
      </c>
      <c r="H30" s="190">
        <v>1928</v>
      </c>
      <c r="I30" s="190">
        <v>15887</v>
      </c>
    </row>
    <row r="31" spans="1:9" ht="13.5" customHeight="1">
      <c r="A31" s="4" t="s">
        <v>306</v>
      </c>
      <c r="B31" s="190">
        <v>4542</v>
      </c>
      <c r="C31" s="4">
        <v>22</v>
      </c>
      <c r="D31" s="190">
        <v>12113</v>
      </c>
      <c r="E31" s="4"/>
      <c r="F31" s="190">
        <v>5578</v>
      </c>
      <c r="G31" s="4">
        <v>548</v>
      </c>
      <c r="H31" s="4">
        <v>578</v>
      </c>
      <c r="I31" s="190">
        <v>23381</v>
      </c>
    </row>
    <row r="32" spans="1:9" ht="13.5" customHeight="1">
      <c r="A32" s="4" t="s">
        <v>307</v>
      </c>
      <c r="B32" s="4">
        <v>215</v>
      </c>
      <c r="C32" s="4"/>
      <c r="D32" s="190">
        <v>1774</v>
      </c>
      <c r="E32" s="4">
        <v>150</v>
      </c>
      <c r="F32" s="190">
        <v>2323</v>
      </c>
      <c r="G32" s="4"/>
      <c r="H32" s="4">
        <v>428</v>
      </c>
      <c r="I32" s="190">
        <v>4890</v>
      </c>
    </row>
    <row r="33" spans="1:9" ht="13.5" customHeight="1">
      <c r="A33" s="4" t="s">
        <v>186</v>
      </c>
      <c r="B33" s="4">
        <v>550</v>
      </c>
      <c r="C33" s="4"/>
      <c r="D33" s="190">
        <v>4646</v>
      </c>
      <c r="E33" s="4"/>
      <c r="F33" s="4"/>
      <c r="G33" s="4"/>
      <c r="H33" s="4"/>
      <c r="I33" s="190">
        <v>5196</v>
      </c>
    </row>
    <row r="34" spans="1:9" ht="13.5" customHeight="1">
      <c r="A34" s="4" t="s">
        <v>346</v>
      </c>
      <c r="B34" s="190">
        <v>1207</v>
      </c>
      <c r="C34" s="190">
        <v>1214</v>
      </c>
      <c r="D34" s="190">
        <v>8997</v>
      </c>
      <c r="E34" s="190">
        <v>1386</v>
      </c>
      <c r="F34" s="190">
        <v>5110</v>
      </c>
      <c r="G34" s="4"/>
      <c r="H34" s="4">
        <v>791</v>
      </c>
      <c r="I34" s="190">
        <v>18705</v>
      </c>
    </row>
    <row r="35" spans="1:9" ht="13.5" customHeight="1">
      <c r="A35" s="4" t="s">
        <v>473</v>
      </c>
      <c r="B35" s="190">
        <v>1432</v>
      </c>
      <c r="C35" s="4">
        <v>362</v>
      </c>
      <c r="D35" s="190">
        <v>3849</v>
      </c>
      <c r="E35" s="4"/>
      <c r="F35" s="4">
        <v>586</v>
      </c>
      <c r="G35" s="4"/>
      <c r="H35" s="190">
        <v>1157</v>
      </c>
      <c r="I35" s="190">
        <v>7386</v>
      </c>
    </row>
    <row r="36" spans="1:9" ht="13.5" customHeight="1">
      <c r="A36" s="4" t="s">
        <v>474</v>
      </c>
      <c r="B36" s="190">
        <v>30631</v>
      </c>
      <c r="C36" s="4">
        <v>394</v>
      </c>
      <c r="D36" s="190">
        <v>14845</v>
      </c>
      <c r="E36" s="190">
        <v>1539</v>
      </c>
      <c r="F36" s="190">
        <v>17729</v>
      </c>
      <c r="G36" s="190">
        <v>9127</v>
      </c>
      <c r="H36" s="190">
        <v>3027</v>
      </c>
      <c r="I36" s="190">
        <v>77292</v>
      </c>
    </row>
    <row r="37" spans="1:9" ht="13.5" customHeight="1">
      <c r="A37" s="4" t="s">
        <v>476</v>
      </c>
      <c r="B37" s="190">
        <v>18466</v>
      </c>
      <c r="C37" s="190">
        <v>2035</v>
      </c>
      <c r="D37" s="190">
        <v>12461</v>
      </c>
      <c r="E37" s="4"/>
      <c r="F37" s="190">
        <v>3247</v>
      </c>
      <c r="G37" s="4"/>
      <c r="H37" s="190">
        <v>6360</v>
      </c>
      <c r="I37" s="190">
        <v>42569</v>
      </c>
    </row>
    <row r="38" spans="1:9" ht="13.5" customHeight="1">
      <c r="A38" s="4" t="s">
        <v>310</v>
      </c>
      <c r="B38" s="190">
        <v>1634</v>
      </c>
      <c r="C38" s="4"/>
      <c r="D38" s="4">
        <v>569</v>
      </c>
      <c r="E38" s="190">
        <v>1348</v>
      </c>
      <c r="F38" s="4"/>
      <c r="G38" s="4"/>
      <c r="H38" s="4"/>
      <c r="I38" s="190">
        <v>3551</v>
      </c>
    </row>
    <row r="39" spans="1:9" ht="13.5" customHeight="1">
      <c r="A39" s="174" t="s">
        <v>679</v>
      </c>
      <c r="B39" s="190">
        <v>1859</v>
      </c>
      <c r="C39" s="190">
        <v>1187</v>
      </c>
      <c r="D39" s="190">
        <v>3428</v>
      </c>
      <c r="E39" s="4"/>
      <c r="F39" s="190">
        <v>1018</v>
      </c>
      <c r="G39" s="4"/>
      <c r="H39" s="4"/>
      <c r="I39" s="190">
        <v>7492</v>
      </c>
    </row>
    <row r="40" spans="1:9" ht="13.5" customHeight="1">
      <c r="A40" s="4" t="s">
        <v>356</v>
      </c>
      <c r="B40" s="4">
        <v>969</v>
      </c>
      <c r="C40" s="4"/>
      <c r="D40" s="190">
        <v>11376</v>
      </c>
      <c r="E40" s="4">
        <v>101</v>
      </c>
      <c r="F40" s="190">
        <v>2735</v>
      </c>
      <c r="G40" s="4"/>
      <c r="H40" s="4"/>
      <c r="I40" s="190">
        <v>15181</v>
      </c>
    </row>
    <row r="41" spans="1:9" ht="13.5" customHeight="1">
      <c r="A41" s="4" t="s">
        <v>317</v>
      </c>
      <c r="B41" s="4">
        <v>251</v>
      </c>
      <c r="C41" s="4"/>
      <c r="D41" s="190">
        <v>1851</v>
      </c>
      <c r="E41" s="4"/>
      <c r="F41" s="4">
        <v>16</v>
      </c>
      <c r="G41" s="4"/>
      <c r="H41" s="4"/>
      <c r="I41" s="190">
        <v>2118</v>
      </c>
    </row>
    <row r="42" spans="1:9" ht="13.5" customHeight="1">
      <c r="A42" s="4" t="s">
        <v>477</v>
      </c>
      <c r="B42" s="190">
        <v>9016</v>
      </c>
      <c r="C42" s="190">
        <v>1602</v>
      </c>
      <c r="D42" s="190">
        <v>7524</v>
      </c>
      <c r="E42" s="4">
        <v>548</v>
      </c>
      <c r="F42" s="190">
        <v>2771</v>
      </c>
      <c r="G42" s="4"/>
      <c r="H42" s="190">
        <v>3219</v>
      </c>
      <c r="I42" s="190">
        <v>24680</v>
      </c>
    </row>
    <row r="43" spans="1:9" ht="13.5" customHeight="1">
      <c r="A43" s="4" t="s">
        <v>478</v>
      </c>
      <c r="B43" s="190">
        <v>22607</v>
      </c>
      <c r="C43" s="190">
        <v>1978</v>
      </c>
      <c r="D43" s="190">
        <v>11159</v>
      </c>
      <c r="E43" s="4"/>
      <c r="F43" s="190">
        <v>4230</v>
      </c>
      <c r="G43" s="190">
        <v>5582</v>
      </c>
      <c r="H43" s="4">
        <v>587</v>
      </c>
      <c r="I43" s="190">
        <v>46143</v>
      </c>
    </row>
    <row r="44" spans="1:9" ht="13.5" customHeight="1">
      <c r="A44" s="4" t="s">
        <v>323</v>
      </c>
      <c r="B44" s="4">
        <v>848</v>
      </c>
      <c r="C44" s="4">
        <v>6</v>
      </c>
      <c r="D44" s="190">
        <v>1552</v>
      </c>
      <c r="E44" s="4">
        <v>334</v>
      </c>
      <c r="F44" s="4">
        <v>154</v>
      </c>
      <c r="G44" s="4"/>
      <c r="H44" s="4"/>
      <c r="I44" s="190">
        <v>2894</v>
      </c>
    </row>
    <row r="45" spans="1:9" ht="13.5" customHeight="1">
      <c r="A45" s="4" t="s">
        <v>348</v>
      </c>
      <c r="B45" s="4">
        <v>775</v>
      </c>
      <c r="C45" s="4">
        <v>354</v>
      </c>
      <c r="D45" s="190">
        <v>12739</v>
      </c>
      <c r="E45" s="4"/>
      <c r="F45" s="190">
        <v>1336</v>
      </c>
      <c r="G45" s="4"/>
      <c r="H45" s="4">
        <v>452</v>
      </c>
      <c r="I45" s="190">
        <v>15656</v>
      </c>
    </row>
    <row r="46" spans="1:9" ht="13.5" customHeight="1">
      <c r="A46" s="4" t="s">
        <v>479</v>
      </c>
      <c r="B46" s="190">
        <v>6620</v>
      </c>
      <c r="C46" s="190">
        <v>3289</v>
      </c>
      <c r="D46" s="190">
        <v>6880</v>
      </c>
      <c r="E46" s="4"/>
      <c r="F46" s="190">
        <v>11226</v>
      </c>
      <c r="G46" s="4"/>
      <c r="H46" s="190">
        <v>2087</v>
      </c>
      <c r="I46" s="190">
        <v>30102</v>
      </c>
    </row>
    <row r="47" spans="1:9" ht="13.5" customHeight="1">
      <c r="A47" s="4" t="s">
        <v>324</v>
      </c>
      <c r="B47" s="4">
        <v>563</v>
      </c>
      <c r="C47" s="4">
        <v>250</v>
      </c>
      <c r="D47" s="190">
        <v>6246</v>
      </c>
      <c r="E47" s="4"/>
      <c r="F47" s="190">
        <v>1377</v>
      </c>
      <c r="G47" s="4"/>
      <c r="H47" s="4">
        <v>299</v>
      </c>
      <c r="I47" s="190">
        <v>8735</v>
      </c>
    </row>
    <row r="48" spans="1:9" ht="13.5" customHeight="1">
      <c r="A48" s="4" t="s">
        <v>480</v>
      </c>
      <c r="B48" s="4">
        <v>216</v>
      </c>
      <c r="C48" s="4">
        <v>44</v>
      </c>
      <c r="D48" s="190">
        <v>1731</v>
      </c>
      <c r="E48" s="4"/>
      <c r="F48" s="4">
        <v>433</v>
      </c>
      <c r="G48" s="4"/>
      <c r="H48" s="4">
        <v>637</v>
      </c>
      <c r="I48" s="190">
        <v>3061</v>
      </c>
    </row>
    <row r="49" spans="1:9" ht="13.5" customHeight="1">
      <c r="A49" s="4" t="s">
        <v>481</v>
      </c>
      <c r="B49" s="190">
        <v>33908</v>
      </c>
      <c r="C49" s="4">
        <v>340</v>
      </c>
      <c r="D49" s="190">
        <v>21560</v>
      </c>
      <c r="E49" s="4"/>
      <c r="F49" s="190">
        <v>12262</v>
      </c>
      <c r="G49" s="4"/>
      <c r="H49" s="190">
        <v>2932</v>
      </c>
      <c r="I49" s="190">
        <v>71002</v>
      </c>
    </row>
    <row r="50" spans="1:9" ht="13.5" customHeight="1">
      <c r="A50" s="4" t="s">
        <v>482</v>
      </c>
      <c r="B50" s="190">
        <v>1159</v>
      </c>
      <c r="C50" s="4">
        <v>129</v>
      </c>
      <c r="D50" s="190">
        <v>2575</v>
      </c>
      <c r="E50" s="4"/>
      <c r="F50" s="190">
        <v>11464</v>
      </c>
      <c r="G50" s="4">
        <v>335</v>
      </c>
      <c r="H50" s="4"/>
      <c r="I50" s="190">
        <v>15662</v>
      </c>
    </row>
    <row r="51" spans="1:9" ht="13.5" customHeight="1">
      <c r="A51" s="4" t="s">
        <v>483</v>
      </c>
      <c r="B51" s="190">
        <v>2729</v>
      </c>
      <c r="C51" s="4">
        <v>239</v>
      </c>
      <c r="D51" s="190">
        <v>15231</v>
      </c>
      <c r="E51" s="190">
        <v>1284</v>
      </c>
      <c r="F51" s="190">
        <v>4233</v>
      </c>
      <c r="G51" s="4"/>
      <c r="H51" s="190">
        <v>1392</v>
      </c>
      <c r="I51" s="190">
        <v>25108</v>
      </c>
    </row>
    <row r="52" spans="1:9" ht="13.5" customHeight="1">
      <c r="A52" s="366"/>
      <c r="B52" s="365"/>
      <c r="C52" s="365"/>
      <c r="D52" s="365"/>
      <c r="E52" s="365"/>
      <c r="F52" s="365"/>
      <c r="G52" s="365"/>
      <c r="H52" s="365"/>
      <c r="I52" s="217"/>
    </row>
    <row r="53" spans="1:9" ht="13.5" customHeight="1">
      <c r="A53" s="25"/>
      <c r="B53" s="55"/>
      <c r="C53" s="55"/>
      <c r="D53" s="55"/>
      <c r="E53" s="55"/>
      <c r="F53" s="55"/>
      <c r="G53" s="55"/>
      <c r="H53" s="55"/>
      <c r="I53" s="214"/>
    </row>
    <row r="54" spans="1:9" ht="13.5" customHeight="1">
      <c r="A54" s="41" t="s">
        <v>411</v>
      </c>
      <c r="B54" s="56">
        <f>MEDIAN(B5:B51,'Seperate Collections A-L'!B5:B56)</f>
        <v>2112.5</v>
      </c>
      <c r="C54" s="56">
        <f>MEDIAN(C5:C51,'Seperate Collections A-L'!C5:C56)</f>
        <v>505.5</v>
      </c>
      <c r="D54" s="56">
        <f>MEDIAN(D5:D51,'Seperate Collections A-L'!D5:D56)</f>
        <v>5581</v>
      </c>
      <c r="E54" s="56">
        <f>MEDIAN(E5:E51,'Seperate Collections A-L'!E5:E56)</f>
        <v>571</v>
      </c>
      <c r="F54" s="56">
        <f>MEDIAN(F5:F51,'Seperate Collections A-L'!F5:F56)</f>
        <v>2845</v>
      </c>
      <c r="G54" s="56">
        <f>MEDIAN(G5:G51,'Seperate Collections A-L'!G5:G56)</f>
        <v>1091</v>
      </c>
      <c r="H54" s="56">
        <f>MEDIAN(H5:H51,'Seperate Collections A-L'!H5:H56)</f>
        <v>884</v>
      </c>
      <c r="I54" s="56">
        <f>MEDIAN(I5:I51,'Seperate Collections A-L'!I5:I56)</f>
        <v>15656</v>
      </c>
    </row>
    <row r="55" spans="1:9" ht="13.5" customHeight="1">
      <c r="A55" s="41" t="s">
        <v>410</v>
      </c>
      <c r="B55" s="56">
        <f>AVERAGE(B5:B51,'Seperate Collections A-L'!B5:B56)</f>
        <v>5410.1224489795923</v>
      </c>
      <c r="C55" s="56">
        <f>AVERAGE(C5:C51,'Seperate Collections A-L'!C5:C56)</f>
        <v>1042.7857142857142</v>
      </c>
      <c r="D55" s="56">
        <f>AVERAGE(D5:D51,'Seperate Collections A-L'!D5:D56)</f>
        <v>7352.575757575758</v>
      </c>
      <c r="E55" s="56">
        <f>AVERAGE(E5:E51,'Seperate Collections A-L'!E5:E56)</f>
        <v>862.54716981132071</v>
      </c>
      <c r="F55" s="56">
        <f>AVERAGE(F5:F51,'Seperate Collections A-L'!F5:F56)</f>
        <v>8884.1075268817203</v>
      </c>
      <c r="G55" s="56">
        <f>AVERAGE(G5:G51,'Seperate Collections A-L'!G5:G56)</f>
        <v>2400.6111111111113</v>
      </c>
      <c r="H55" s="56">
        <f>AVERAGE(H5:H51,'Seperate Collections A-L'!H5:H56)</f>
        <v>1400.48</v>
      </c>
      <c r="I55" s="56">
        <f>AVERAGE(I5:I51,'Seperate Collections A-L'!I5:I56)</f>
        <v>23750.262626262625</v>
      </c>
    </row>
    <row r="56" spans="1:9" ht="13.5" customHeight="1">
      <c r="A56" s="41" t="s">
        <v>359</v>
      </c>
      <c r="B56" s="56">
        <f>SUM(B5:B51,'Seperate Collections A-L'!B5:B56)</f>
        <v>530192</v>
      </c>
      <c r="C56" s="56">
        <f>SUM(C5:C51,'Seperate Collections A-L'!C5:C56)</f>
        <v>72995</v>
      </c>
      <c r="D56" s="56">
        <f>SUM(D5:D51,'Seperate Collections A-L'!D5:D56)</f>
        <v>727905</v>
      </c>
      <c r="E56" s="56">
        <f>SUM(E5:E51,'Seperate Collections A-L'!E5:E56)</f>
        <v>45715</v>
      </c>
      <c r="F56" s="56">
        <f>SUM(F5:F51,'Seperate Collections A-L'!F5:F56)</f>
        <v>826222</v>
      </c>
      <c r="G56" s="56">
        <f>SUM(G5:G51,'Seperate Collections A-L'!G5:G56)</f>
        <v>43211</v>
      </c>
      <c r="H56" s="56">
        <f>SUM(H5:H51,'Seperate Collections A-L'!H5:H56)</f>
        <v>105036</v>
      </c>
      <c r="I56" s="56">
        <f>SUM(I5:I51,'Seperate Collections A-L'!I5:I56)</f>
        <v>2351276</v>
      </c>
    </row>
    <row r="57" spans="1:9" ht="13.5" customHeight="1"/>
    <row r="58" spans="1:9" ht="13.5" customHeight="1"/>
    <row r="59" spans="1:9" ht="12.95" customHeight="1"/>
    <row r="60" spans="1:9" ht="12.95" customHeight="1"/>
    <row r="61" spans="1:9" ht="12.95" customHeight="1"/>
    <row r="62" spans="1:9" ht="12.95" customHeight="1"/>
    <row r="63" spans="1:9" ht="12.95" customHeight="1"/>
    <row r="64" spans="1:9" ht="12.95" customHeight="1"/>
    <row r="65" ht="12.95" customHeight="1"/>
    <row r="66" ht="12.95" customHeight="1"/>
    <row r="67" ht="12.95" customHeight="1"/>
    <row r="68" ht="12.95" customHeight="1"/>
    <row r="69" ht="12.95" customHeight="1"/>
    <row r="70" ht="12.95" customHeight="1"/>
    <row r="71" ht="12.95" customHeight="1"/>
    <row r="72" ht="12.95" customHeight="1"/>
    <row r="73" ht="12.95" customHeight="1"/>
    <row r="74" ht="12.95" customHeight="1"/>
    <row r="75" ht="12.95" customHeight="1"/>
    <row r="76" ht="12.95" customHeight="1"/>
    <row r="77" ht="12.95" customHeight="1"/>
    <row r="78" ht="12.95" customHeight="1"/>
    <row r="79" ht="12.95" customHeight="1"/>
    <row r="80" ht="12.95" customHeight="1"/>
    <row r="81" ht="12.95" customHeight="1"/>
    <row r="82" ht="12.95" customHeight="1"/>
    <row r="83" ht="12.95" customHeight="1"/>
    <row r="84" ht="12.95" customHeight="1"/>
    <row r="85" ht="12.95" customHeight="1"/>
    <row r="86" ht="12.95" customHeight="1"/>
    <row r="87" ht="12.95" customHeight="1"/>
    <row r="88" ht="12.95" customHeight="1"/>
    <row r="89" ht="12.95" customHeight="1"/>
    <row r="90" ht="12.95" customHeight="1"/>
    <row r="91" ht="12.95" customHeight="1"/>
    <row r="92" ht="12.95" customHeight="1"/>
    <row r="93" ht="12.95" customHeight="1"/>
    <row r="94" ht="12.95" customHeight="1"/>
    <row r="95" ht="12.95" customHeight="1"/>
    <row r="96" ht="12.95" customHeight="1"/>
    <row r="97" ht="12.95" customHeight="1"/>
    <row r="98" ht="12.95" customHeight="1"/>
    <row r="99" ht="12.95" customHeight="1"/>
    <row r="100" ht="12.95" customHeight="1"/>
    <row r="101" ht="12.95" customHeight="1"/>
    <row r="102" ht="12.95" customHeight="1"/>
    <row r="103" ht="12.95" customHeight="1"/>
    <row r="104" ht="12.95" customHeight="1"/>
    <row r="105" ht="12.95" customHeight="1"/>
    <row r="106" ht="12.95" customHeight="1"/>
    <row r="107" ht="12.95" customHeight="1"/>
    <row r="108" ht="12.95" customHeight="1"/>
    <row r="109" ht="12.95" customHeight="1"/>
    <row r="110" ht="12.95" customHeight="1"/>
    <row r="111" ht="12.95" customHeight="1"/>
    <row r="112" ht="12.95" customHeight="1"/>
    <row r="113" ht="12.95" customHeight="1"/>
    <row r="114" ht="12.95" customHeight="1"/>
    <row r="115" ht="12.95" customHeight="1"/>
    <row r="116" ht="12.95" customHeight="1"/>
    <row r="117" ht="12.95" customHeight="1"/>
    <row r="118" ht="12.95" customHeight="1"/>
    <row r="119" ht="12.95" customHeight="1"/>
    <row r="120" ht="12.95" customHeight="1"/>
    <row r="121" ht="12.95" customHeight="1"/>
    <row r="122" ht="12.95" customHeight="1"/>
    <row r="123" ht="12.95" customHeight="1"/>
    <row r="124" ht="12.95" customHeight="1"/>
    <row r="125" ht="12.95" customHeight="1"/>
    <row r="126" ht="12.95" customHeight="1"/>
    <row r="127" ht="12.95" customHeight="1"/>
    <row r="128" ht="12.95" customHeight="1"/>
    <row r="129" ht="12.95" customHeight="1"/>
    <row r="130" ht="12.95" customHeight="1"/>
    <row r="131" ht="12.95" customHeight="1"/>
    <row r="132" ht="12.95" customHeight="1"/>
    <row r="133" ht="12.95" customHeight="1"/>
    <row r="134" ht="12.95" customHeight="1"/>
    <row r="135" ht="12.95" customHeight="1"/>
    <row r="136" ht="12.95" customHeight="1"/>
    <row r="137" ht="12.95" customHeight="1"/>
    <row r="138" ht="12.95" customHeight="1"/>
    <row r="139" ht="12.95" customHeight="1"/>
    <row r="140" ht="12.95" customHeight="1"/>
    <row r="141" ht="12.95" customHeight="1"/>
    <row r="142" ht="12.95" customHeight="1"/>
    <row r="143" ht="12.95" customHeight="1"/>
    <row r="144" ht="12.95" customHeight="1"/>
    <row r="145" ht="12.95" customHeight="1"/>
    <row r="146" ht="12.95" customHeight="1"/>
    <row r="147" ht="12.95" customHeight="1"/>
    <row r="148" ht="12.95" customHeight="1"/>
    <row r="149" ht="12.95" customHeight="1"/>
    <row r="150" ht="12.95" customHeight="1"/>
    <row r="151" ht="12.95" customHeight="1"/>
    <row r="152" ht="12.95" customHeight="1"/>
    <row r="153" ht="12.95" customHeight="1"/>
    <row r="154" ht="12.95" customHeight="1"/>
    <row r="155" ht="12.95" customHeight="1"/>
    <row r="156" ht="12.95" customHeight="1"/>
    <row r="157" ht="12.95" customHeight="1"/>
    <row r="158" ht="12.95" customHeight="1"/>
    <row r="159" ht="12.95" customHeight="1"/>
    <row r="160" ht="12.95" customHeight="1"/>
    <row r="161" ht="12.95" customHeight="1"/>
    <row r="162" ht="12.95" customHeight="1"/>
    <row r="163" ht="12.95" customHeight="1"/>
    <row r="164" ht="12.95" customHeight="1"/>
    <row r="165" ht="12.95" customHeight="1"/>
    <row r="166" ht="12.95" customHeight="1"/>
  </sheetData>
  <phoneticPr fontId="25" type="noConversion"/>
  <pageMargins left="0.35433070866141736" right="0.35433070866141736" top="0.51181102362204722" bottom="0.51181102362204722" header="0" footer="0.23622047244094491"/>
  <pageSetup paperSize="9" orientation="portrait" r:id="rId1"/>
  <headerFooter alignWithMargins="0">
    <oddFooter>&amp;L&amp;9Public Library Statistics 2011/12&amp;C&amp;9&amp;P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K685"/>
  <sheetViews>
    <sheetView zoomScaleNormal="100" workbookViewId="0">
      <pane ySplit="3" topLeftCell="A4" activePane="bottomLeft" state="frozen"/>
      <selection activeCell="B24" sqref="B24"/>
      <selection pane="bottomLeft" activeCell="F2" sqref="F2"/>
    </sheetView>
  </sheetViews>
  <sheetFormatPr defaultRowHeight="12.75"/>
  <cols>
    <col min="1" max="1" width="18.85546875" style="22" customWidth="1"/>
    <col min="2" max="2" width="16.42578125" style="50" customWidth="1"/>
    <col min="3" max="3" width="15.140625" style="50" customWidth="1"/>
    <col min="4" max="4" width="16" style="240" customWidth="1"/>
    <col min="5" max="5" width="17.5703125" style="50" customWidth="1"/>
    <col min="6" max="6" width="14.7109375" style="22" customWidth="1"/>
    <col min="7" max="7" width="17.28515625" style="26" customWidth="1"/>
    <col min="8" max="8" width="14.28515625" style="22" bestFit="1" customWidth="1"/>
    <col min="9" max="9" width="14" style="22" bestFit="1" customWidth="1"/>
    <col min="10" max="10" width="24" style="22" bestFit="1" customWidth="1"/>
    <col min="11" max="11" width="24.85546875" style="22" bestFit="1" customWidth="1"/>
    <col min="12" max="16384" width="9.140625" style="22"/>
  </cols>
  <sheetData>
    <row r="1" spans="1:11" ht="15">
      <c r="A1" s="39" t="s">
        <v>620</v>
      </c>
      <c r="G1" s="216"/>
      <c r="H1" s="150"/>
      <c r="I1" s="150"/>
      <c r="J1" s="150"/>
      <c r="K1" s="150"/>
    </row>
    <row r="2" spans="1:11" ht="12.75" customHeight="1">
      <c r="A2" s="39"/>
      <c r="G2" s="216"/>
      <c r="H2" s="150"/>
      <c r="I2" s="150"/>
      <c r="J2" s="150"/>
      <c r="K2" s="150"/>
    </row>
    <row r="3" spans="1:11" s="167" customFormat="1" ht="26.25" customHeight="1">
      <c r="A3" s="110"/>
      <c r="B3" s="115" t="s">
        <v>372</v>
      </c>
      <c r="C3" s="115" t="s">
        <v>82</v>
      </c>
      <c r="D3" s="482" t="s">
        <v>2</v>
      </c>
      <c r="E3" s="372" t="s">
        <v>83</v>
      </c>
      <c r="F3" s="106"/>
      <c r="G3" s="10"/>
      <c r="H3" s="10"/>
      <c r="I3" s="10"/>
      <c r="J3" s="10"/>
      <c r="K3" s="10"/>
    </row>
    <row r="4" spans="1:11" ht="13.5" customHeight="1">
      <c r="A4" s="4" t="s">
        <v>572</v>
      </c>
      <c r="B4" s="190">
        <v>8331</v>
      </c>
      <c r="C4" s="190">
        <v>2568</v>
      </c>
      <c r="D4" s="190">
        <v>10899</v>
      </c>
      <c r="E4" s="190">
        <v>10536</v>
      </c>
      <c r="F4" s="149"/>
    </row>
    <row r="5" spans="1:11" ht="13.5" customHeight="1">
      <c r="A5" s="4" t="s">
        <v>333</v>
      </c>
      <c r="B5" s="190">
        <v>8237</v>
      </c>
      <c r="C5" s="4">
        <v>532</v>
      </c>
      <c r="D5" s="190">
        <v>8769</v>
      </c>
      <c r="E5" s="190">
        <v>10736</v>
      </c>
      <c r="F5" s="149"/>
    </row>
    <row r="6" spans="1:11" ht="13.5" customHeight="1">
      <c r="A6" s="4" t="s">
        <v>423</v>
      </c>
      <c r="B6" s="190">
        <v>11036</v>
      </c>
      <c r="C6" s="190">
        <v>2111</v>
      </c>
      <c r="D6" s="190">
        <v>13147</v>
      </c>
      <c r="E6" s="190">
        <v>8521</v>
      </c>
      <c r="F6" s="14"/>
    </row>
    <row r="7" spans="1:11" ht="13.5" customHeight="1">
      <c r="A7" s="4" t="s">
        <v>424</v>
      </c>
      <c r="B7" s="190">
        <v>21417</v>
      </c>
      <c r="C7" s="190">
        <v>1260</v>
      </c>
      <c r="D7" s="190">
        <v>22677</v>
      </c>
      <c r="E7" s="190">
        <v>34243</v>
      </c>
    </row>
    <row r="8" spans="1:11" ht="13.5" customHeight="1">
      <c r="A8" s="4" t="s">
        <v>487</v>
      </c>
      <c r="B8" s="4">
        <v>283</v>
      </c>
      <c r="C8" s="4">
        <v>10</v>
      </c>
      <c r="D8" s="4">
        <v>293</v>
      </c>
      <c r="E8" s="4"/>
    </row>
    <row r="9" spans="1:11" ht="13.5" customHeight="1">
      <c r="A9" s="4" t="s">
        <v>426</v>
      </c>
      <c r="B9" s="190">
        <v>20931</v>
      </c>
      <c r="C9" s="190">
        <v>1354</v>
      </c>
      <c r="D9" s="190">
        <v>22285</v>
      </c>
      <c r="E9" s="190">
        <v>48409</v>
      </c>
    </row>
    <row r="10" spans="1:11" ht="13.5" customHeight="1">
      <c r="A10" s="4" t="s">
        <v>488</v>
      </c>
      <c r="B10" s="190">
        <v>5614</v>
      </c>
      <c r="C10" s="190">
        <v>1048</v>
      </c>
      <c r="D10" s="190">
        <v>6662</v>
      </c>
      <c r="E10" s="190">
        <v>8737</v>
      </c>
    </row>
    <row r="11" spans="1:11" ht="13.5" customHeight="1">
      <c r="A11" s="4" t="s">
        <v>489</v>
      </c>
      <c r="B11" s="190">
        <v>5083</v>
      </c>
      <c r="C11" s="190">
        <v>2271</v>
      </c>
      <c r="D11" s="190">
        <v>7354</v>
      </c>
      <c r="E11" s="190">
        <v>6593</v>
      </c>
    </row>
    <row r="12" spans="1:11" ht="13.5" customHeight="1">
      <c r="A12" s="4" t="s">
        <v>492</v>
      </c>
      <c r="B12" s="190">
        <v>1861</v>
      </c>
      <c r="C12" s="4">
        <v>499</v>
      </c>
      <c r="D12" s="190">
        <v>2360</v>
      </c>
      <c r="E12" s="4">
        <v>701</v>
      </c>
    </row>
    <row r="13" spans="1:11" ht="13.5" customHeight="1">
      <c r="A13" s="4" t="s">
        <v>429</v>
      </c>
      <c r="B13" s="190">
        <v>42962</v>
      </c>
      <c r="C13" s="190">
        <v>2105</v>
      </c>
      <c r="D13" s="190">
        <v>45067</v>
      </c>
      <c r="E13" s="190">
        <v>48265</v>
      </c>
    </row>
    <row r="14" spans="1:11" ht="13.5" customHeight="1">
      <c r="A14" s="4" t="s">
        <v>493</v>
      </c>
      <c r="B14" s="190">
        <v>2674</v>
      </c>
      <c r="C14" s="4">
        <v>40</v>
      </c>
      <c r="D14" s="190">
        <v>2714</v>
      </c>
      <c r="E14" s="190">
        <v>2275</v>
      </c>
    </row>
    <row r="15" spans="1:11" ht="13.5" customHeight="1">
      <c r="A15" s="4" t="s">
        <v>431</v>
      </c>
      <c r="B15" s="190">
        <v>11353</v>
      </c>
      <c r="C15" s="4"/>
      <c r="D15" s="190">
        <v>11353</v>
      </c>
      <c r="E15" s="190">
        <v>13310</v>
      </c>
    </row>
    <row r="16" spans="1:11" ht="13.5" customHeight="1">
      <c r="A16" s="4" t="s">
        <v>184</v>
      </c>
      <c r="B16" s="190">
        <v>7139</v>
      </c>
      <c r="C16" s="190">
        <v>2122</v>
      </c>
      <c r="D16" s="190">
        <v>9261</v>
      </c>
      <c r="E16" s="190">
        <v>2258</v>
      </c>
    </row>
    <row r="17" spans="1:5" ht="13.5" customHeight="1">
      <c r="A17" s="4" t="s">
        <v>498</v>
      </c>
      <c r="B17" s="190">
        <v>1881</v>
      </c>
      <c r="C17" s="4">
        <v>554</v>
      </c>
      <c r="D17" s="190">
        <v>2435</v>
      </c>
      <c r="E17" s="190">
        <v>1681</v>
      </c>
    </row>
    <row r="18" spans="1:5" ht="13.5" customHeight="1">
      <c r="A18" s="4" t="s">
        <v>500</v>
      </c>
      <c r="B18" s="190">
        <v>4385</v>
      </c>
      <c r="C18" s="4"/>
      <c r="D18" s="190">
        <v>4385</v>
      </c>
      <c r="E18" s="190">
        <v>4874</v>
      </c>
    </row>
    <row r="19" spans="1:5" ht="13.5" customHeight="1">
      <c r="A19" s="4" t="s">
        <v>434</v>
      </c>
      <c r="B19" s="190">
        <v>8319</v>
      </c>
      <c r="C19" s="4">
        <v>809</v>
      </c>
      <c r="D19" s="190">
        <v>9128</v>
      </c>
      <c r="E19" s="190">
        <v>8158</v>
      </c>
    </row>
    <row r="20" spans="1:5" ht="13.5" customHeight="1">
      <c r="A20" s="4" t="s">
        <v>435</v>
      </c>
      <c r="B20" s="190">
        <v>5925</v>
      </c>
      <c r="C20" s="4">
        <v>335</v>
      </c>
      <c r="D20" s="190">
        <v>6260</v>
      </c>
      <c r="E20" s="190">
        <v>4797</v>
      </c>
    </row>
    <row r="21" spans="1:5" ht="13.5" customHeight="1">
      <c r="A21" s="4" t="s">
        <v>436</v>
      </c>
      <c r="B21" s="190">
        <v>13903</v>
      </c>
      <c r="C21" s="190">
        <v>2766</v>
      </c>
      <c r="D21" s="190">
        <v>16669</v>
      </c>
      <c r="E21" s="190">
        <v>25630</v>
      </c>
    </row>
    <row r="22" spans="1:5" ht="13.5" customHeight="1">
      <c r="A22" s="4" t="s">
        <v>208</v>
      </c>
      <c r="B22" s="190">
        <v>10533</v>
      </c>
      <c r="C22" s="4">
        <v>976</v>
      </c>
      <c r="D22" s="190">
        <v>11509</v>
      </c>
      <c r="E22" s="190">
        <v>9027</v>
      </c>
    </row>
    <row r="23" spans="1:5" ht="13.5" customHeight="1">
      <c r="A23" s="4" t="s">
        <v>437</v>
      </c>
      <c r="B23" s="190">
        <v>26453</v>
      </c>
      <c r="C23" s="190">
        <v>2963</v>
      </c>
      <c r="D23" s="190">
        <v>29416</v>
      </c>
      <c r="E23" s="190">
        <v>26746</v>
      </c>
    </row>
    <row r="24" spans="1:5" ht="13.5" customHeight="1">
      <c r="A24" s="4" t="s">
        <v>334</v>
      </c>
      <c r="B24" s="190">
        <v>3277</v>
      </c>
      <c r="C24" s="4">
        <v>541</v>
      </c>
      <c r="D24" s="190">
        <v>3818</v>
      </c>
      <c r="E24" s="190">
        <v>1821</v>
      </c>
    </row>
    <row r="25" spans="1:5" ht="13.5" customHeight="1">
      <c r="A25" s="4" t="s">
        <v>335</v>
      </c>
      <c r="B25" s="190">
        <v>17731</v>
      </c>
      <c r="C25" s="190">
        <v>4107</v>
      </c>
      <c r="D25" s="190">
        <v>21838</v>
      </c>
      <c r="E25" s="190">
        <v>11888</v>
      </c>
    </row>
    <row r="26" spans="1:5" ht="13.5" customHeight="1">
      <c r="A26" s="4" t="s">
        <v>209</v>
      </c>
      <c r="B26" s="190">
        <v>8677</v>
      </c>
      <c r="C26" s="4"/>
      <c r="D26" s="190">
        <v>8677</v>
      </c>
      <c r="E26" s="190">
        <v>11077</v>
      </c>
    </row>
    <row r="27" spans="1:5" ht="13.5" customHeight="1">
      <c r="A27" s="4" t="s">
        <v>439</v>
      </c>
      <c r="B27" s="190">
        <v>12570</v>
      </c>
      <c r="C27" s="4"/>
      <c r="D27" s="190">
        <v>12570</v>
      </c>
      <c r="E27" s="190">
        <v>20457</v>
      </c>
    </row>
    <row r="28" spans="1:5" ht="13.5" customHeight="1">
      <c r="A28" s="4" t="s">
        <v>336</v>
      </c>
      <c r="B28" s="190">
        <v>23046</v>
      </c>
      <c r="C28" s="190">
        <v>1565</v>
      </c>
      <c r="D28" s="190">
        <v>24611</v>
      </c>
      <c r="E28" s="190">
        <v>13507</v>
      </c>
    </row>
    <row r="29" spans="1:5" ht="13.5" customHeight="1">
      <c r="A29" s="4" t="s">
        <v>506</v>
      </c>
      <c r="B29" s="190">
        <v>1983</v>
      </c>
      <c r="C29" s="4">
        <v>565</v>
      </c>
      <c r="D29" s="190">
        <v>2548</v>
      </c>
      <c r="E29" s="190">
        <v>3844</v>
      </c>
    </row>
    <row r="30" spans="1:5" ht="13.5" customHeight="1">
      <c r="A30" s="4" t="s">
        <v>507</v>
      </c>
      <c r="B30" s="190">
        <v>6165</v>
      </c>
      <c r="C30" s="190">
        <v>2904</v>
      </c>
      <c r="D30" s="190">
        <v>9069</v>
      </c>
      <c r="E30" s="190">
        <v>9873</v>
      </c>
    </row>
    <row r="31" spans="1:5" ht="13.5" customHeight="1">
      <c r="A31" s="4" t="s">
        <v>520</v>
      </c>
      <c r="B31" s="190">
        <v>3618</v>
      </c>
      <c r="C31" s="190">
        <v>1541</v>
      </c>
      <c r="D31" s="190">
        <v>5159</v>
      </c>
      <c r="E31" s="190">
        <v>14488</v>
      </c>
    </row>
    <row r="32" spans="1:5" ht="13.5" customHeight="1">
      <c r="A32" s="4" t="s">
        <v>440</v>
      </c>
      <c r="B32" s="190">
        <v>34458</v>
      </c>
      <c r="C32" s="4"/>
      <c r="D32" s="190">
        <v>34458</v>
      </c>
      <c r="E32" s="190">
        <v>21543</v>
      </c>
    </row>
    <row r="33" spans="1:5" ht="13.5" customHeight="1">
      <c r="A33" s="4" t="s">
        <v>166</v>
      </c>
      <c r="B33" s="190">
        <v>2770</v>
      </c>
      <c r="C33" s="4">
        <v>886</v>
      </c>
      <c r="D33" s="190">
        <v>3656</v>
      </c>
      <c r="E33" s="190">
        <v>1939</v>
      </c>
    </row>
    <row r="34" spans="1:5" ht="13.5" customHeight="1">
      <c r="A34" s="4" t="s">
        <v>441</v>
      </c>
      <c r="B34" s="190">
        <v>24996</v>
      </c>
      <c r="C34" s="190">
        <v>3959</v>
      </c>
      <c r="D34" s="190">
        <v>28955</v>
      </c>
      <c r="E34" s="190">
        <v>35866</v>
      </c>
    </row>
    <row r="35" spans="1:5" ht="13.5" customHeight="1">
      <c r="A35" s="4" t="s">
        <v>524</v>
      </c>
      <c r="B35" s="190">
        <v>6608</v>
      </c>
      <c r="C35" s="190">
        <v>1760</v>
      </c>
      <c r="D35" s="190">
        <v>8368</v>
      </c>
      <c r="E35" s="190">
        <v>11972</v>
      </c>
    </row>
    <row r="36" spans="1:5" ht="13.5" customHeight="1">
      <c r="A36" s="4" t="s">
        <v>525</v>
      </c>
      <c r="B36" s="190">
        <v>11581</v>
      </c>
      <c r="C36" s="4">
        <v>472</v>
      </c>
      <c r="D36" s="190">
        <v>12053</v>
      </c>
      <c r="E36" s="190">
        <v>10336</v>
      </c>
    </row>
    <row r="37" spans="1:5" ht="13.5" customHeight="1">
      <c r="A37" s="4" t="s">
        <v>185</v>
      </c>
      <c r="B37" s="4">
        <v>951</v>
      </c>
      <c r="C37" s="4">
        <v>234</v>
      </c>
      <c r="D37" s="190">
        <v>1185</v>
      </c>
      <c r="E37" s="4">
        <v>575</v>
      </c>
    </row>
    <row r="38" spans="1:5" ht="13.5" customHeight="1">
      <c r="A38" s="4" t="s">
        <v>528</v>
      </c>
      <c r="B38" s="190">
        <v>1883</v>
      </c>
      <c r="C38" s="4">
        <v>356</v>
      </c>
      <c r="D38" s="190">
        <v>2239</v>
      </c>
      <c r="E38" s="190">
        <v>3038</v>
      </c>
    </row>
    <row r="39" spans="1:5" ht="13.5" customHeight="1">
      <c r="A39" s="4" t="s">
        <v>529</v>
      </c>
      <c r="B39" s="190">
        <v>1222</v>
      </c>
      <c r="C39" s="4"/>
      <c r="D39" s="190">
        <v>1222</v>
      </c>
      <c r="E39" s="190">
        <v>5266</v>
      </c>
    </row>
    <row r="40" spans="1:5" ht="13.5" customHeight="1">
      <c r="A40" s="4" t="s">
        <v>443</v>
      </c>
      <c r="B40" s="190">
        <v>11231</v>
      </c>
      <c r="C40" s="4">
        <v>845</v>
      </c>
      <c r="D40" s="190">
        <v>12076</v>
      </c>
      <c r="E40" s="190">
        <v>5793</v>
      </c>
    </row>
    <row r="41" spans="1:5" ht="13.5" customHeight="1">
      <c r="A41" s="4" t="s">
        <v>563</v>
      </c>
      <c r="B41" s="190">
        <v>21298</v>
      </c>
      <c r="C41" s="4">
        <v>924</v>
      </c>
      <c r="D41" s="190">
        <v>22222</v>
      </c>
      <c r="E41" s="190">
        <v>19946</v>
      </c>
    </row>
    <row r="42" spans="1:5" ht="13.5" customHeight="1">
      <c r="A42" s="4" t="s">
        <v>445</v>
      </c>
      <c r="B42" s="190">
        <v>11474</v>
      </c>
      <c r="C42" s="4">
        <v>762</v>
      </c>
      <c r="D42" s="190">
        <v>12236</v>
      </c>
      <c r="E42" s="190">
        <v>13916</v>
      </c>
    </row>
    <row r="43" spans="1:5" ht="13.5" customHeight="1">
      <c r="A43" s="4" t="s">
        <v>446</v>
      </c>
      <c r="B43" s="190">
        <v>35425</v>
      </c>
      <c r="C43" s="190">
        <v>3291</v>
      </c>
      <c r="D43" s="190">
        <v>38716</v>
      </c>
      <c r="E43" s="190">
        <v>30066</v>
      </c>
    </row>
    <row r="44" spans="1:5" ht="13.5" customHeight="1">
      <c r="A44" s="4" t="s">
        <v>448</v>
      </c>
      <c r="B44" s="190">
        <v>10147</v>
      </c>
      <c r="C44" s="190">
        <v>3046</v>
      </c>
      <c r="D44" s="190">
        <v>13193</v>
      </c>
      <c r="E44" s="190">
        <v>27720</v>
      </c>
    </row>
    <row r="45" spans="1:5" ht="13.5" customHeight="1">
      <c r="A45" s="4" t="s">
        <v>533</v>
      </c>
      <c r="B45" s="190">
        <v>4987</v>
      </c>
      <c r="C45" s="4">
        <v>820</v>
      </c>
      <c r="D45" s="190">
        <v>5807</v>
      </c>
      <c r="E45" s="190">
        <v>5297</v>
      </c>
    </row>
    <row r="46" spans="1:5" ht="13.5" customHeight="1">
      <c r="A46" s="4" t="s">
        <v>536</v>
      </c>
      <c r="B46" s="190">
        <v>7690</v>
      </c>
      <c r="C46" s="4"/>
      <c r="D46" s="190">
        <v>7690</v>
      </c>
      <c r="E46" s="190">
        <v>15262</v>
      </c>
    </row>
    <row r="47" spans="1:5" ht="13.5" customHeight="1">
      <c r="A47" s="4" t="s">
        <v>450</v>
      </c>
      <c r="B47" s="190">
        <v>3182</v>
      </c>
      <c r="C47" s="4">
        <v>560</v>
      </c>
      <c r="D47" s="190">
        <v>3742</v>
      </c>
      <c r="E47" s="190">
        <v>3912</v>
      </c>
    </row>
    <row r="48" spans="1:5" ht="13.5" customHeight="1">
      <c r="A48" s="4" t="s">
        <v>451</v>
      </c>
      <c r="B48" s="190">
        <v>13326</v>
      </c>
      <c r="C48" s="4">
        <v>336</v>
      </c>
      <c r="D48" s="190">
        <v>13662</v>
      </c>
      <c r="E48" s="190">
        <v>9454</v>
      </c>
    </row>
    <row r="49" spans="1:6" ht="13.5" customHeight="1">
      <c r="A49" s="4" t="s">
        <v>216</v>
      </c>
      <c r="B49" s="190">
        <v>21969</v>
      </c>
      <c r="C49" s="190">
        <v>1617</v>
      </c>
      <c r="D49" s="190">
        <v>23586</v>
      </c>
      <c r="E49" s="190">
        <v>33445</v>
      </c>
    </row>
    <row r="50" spans="1:6" ht="13.5" customHeight="1">
      <c r="A50" s="4" t="s">
        <v>538</v>
      </c>
      <c r="B50" s="190">
        <v>1573</v>
      </c>
      <c r="C50" s="4">
        <v>261</v>
      </c>
      <c r="D50" s="190">
        <v>1834</v>
      </c>
      <c r="E50" s="190">
        <v>2362</v>
      </c>
    </row>
    <row r="51" spans="1:6" ht="13.5" customHeight="1">
      <c r="A51" s="4" t="s">
        <v>454</v>
      </c>
      <c r="B51" s="190">
        <v>43532</v>
      </c>
      <c r="C51" s="190">
        <v>3463</v>
      </c>
      <c r="D51" s="190">
        <v>46995</v>
      </c>
      <c r="E51" s="190">
        <v>65526</v>
      </c>
    </row>
    <row r="52" spans="1:6">
      <c r="A52" s="4" t="s">
        <v>455</v>
      </c>
      <c r="B52" s="190">
        <v>18552</v>
      </c>
      <c r="C52" s="190">
        <v>1399</v>
      </c>
      <c r="D52" s="190">
        <v>19951</v>
      </c>
      <c r="E52" s="190">
        <v>12432</v>
      </c>
      <c r="F52" s="149"/>
    </row>
    <row r="53" spans="1:6" ht="13.5" customHeight="1">
      <c r="A53" s="4" t="s">
        <v>539</v>
      </c>
      <c r="B53" s="190">
        <v>2837</v>
      </c>
      <c r="C53" s="4">
        <v>495</v>
      </c>
      <c r="D53" s="190">
        <v>3332</v>
      </c>
      <c r="E53" s="190">
        <v>3549</v>
      </c>
    </row>
    <row r="54" spans="1:6" ht="13.5" customHeight="1">
      <c r="A54" s="4" t="s">
        <v>456</v>
      </c>
      <c r="B54" s="190">
        <v>27785</v>
      </c>
      <c r="C54" s="4">
        <v>269</v>
      </c>
      <c r="D54" s="190">
        <v>28054</v>
      </c>
      <c r="E54" s="190">
        <v>20604</v>
      </c>
    </row>
    <row r="55" spans="1:6" ht="12.95" customHeight="1">
      <c r="A55" s="4" t="s">
        <v>541</v>
      </c>
      <c r="B55" s="190">
        <v>2073</v>
      </c>
      <c r="C55" s="190">
        <v>1238</v>
      </c>
      <c r="D55" s="190">
        <v>3311</v>
      </c>
      <c r="E55" s="190">
        <v>10155</v>
      </c>
    </row>
    <row r="56" spans="1:6" ht="12.95" customHeight="1">
      <c r="A56" s="447"/>
      <c r="B56" s="428"/>
      <c r="C56" s="428"/>
      <c r="D56" s="488"/>
      <c r="E56" s="428"/>
    </row>
    <row r="57" spans="1:6" ht="12.95" customHeight="1">
      <c r="A57" s="447"/>
      <c r="B57" s="428"/>
      <c r="C57" s="428"/>
      <c r="D57" s="488"/>
      <c r="E57" s="428"/>
    </row>
    <row r="58" spans="1:6" ht="12.95" customHeight="1">
      <c r="A58" s="447"/>
      <c r="B58" s="428"/>
      <c r="C58" s="428"/>
      <c r="D58" s="488"/>
      <c r="E58" s="428"/>
    </row>
    <row r="59" spans="1:6" ht="12.95" customHeight="1">
      <c r="A59" s="447"/>
      <c r="B59" s="428"/>
      <c r="C59" s="428"/>
      <c r="D59" s="488"/>
      <c r="E59" s="428"/>
    </row>
    <row r="60" spans="1:6" ht="12.95" customHeight="1">
      <c r="A60" s="447"/>
      <c r="B60" s="428"/>
      <c r="C60" s="428"/>
      <c r="D60" s="488"/>
      <c r="E60" s="428"/>
    </row>
    <row r="61" spans="1:6" ht="12.95" customHeight="1">
      <c r="A61" s="447"/>
      <c r="B61" s="428"/>
      <c r="C61" s="428"/>
      <c r="D61" s="488"/>
      <c r="E61" s="428"/>
    </row>
    <row r="62" spans="1:6" ht="12.95" customHeight="1">
      <c r="A62" s="447"/>
      <c r="B62" s="428"/>
      <c r="C62" s="428"/>
      <c r="D62" s="488"/>
      <c r="E62" s="428"/>
    </row>
    <row r="63" spans="1:6" ht="12.95" customHeight="1">
      <c r="A63" s="447"/>
      <c r="B63" s="428"/>
      <c r="C63" s="428"/>
      <c r="D63" s="488"/>
      <c r="E63" s="428"/>
    </row>
    <row r="64" spans="1:6" ht="12.95" customHeight="1">
      <c r="A64" s="447"/>
      <c r="B64" s="428"/>
      <c r="C64" s="428"/>
      <c r="D64" s="488"/>
      <c r="E64" s="428"/>
    </row>
    <row r="65" spans="1:5" ht="12.95" customHeight="1">
      <c r="A65" s="447"/>
      <c r="B65" s="428"/>
      <c r="C65" s="428"/>
      <c r="D65" s="488"/>
      <c r="E65" s="428"/>
    </row>
    <row r="66" spans="1:5" ht="12.95" customHeight="1">
      <c r="A66" s="447"/>
      <c r="B66" s="428"/>
      <c r="C66" s="428"/>
      <c r="D66" s="488"/>
      <c r="E66" s="428"/>
    </row>
    <row r="67" spans="1:5" ht="12.95" customHeight="1">
      <c r="A67" s="447"/>
      <c r="B67" s="428"/>
      <c r="C67" s="428"/>
      <c r="D67" s="488"/>
      <c r="E67" s="428"/>
    </row>
    <row r="68" spans="1:5" ht="12.95" customHeight="1">
      <c r="A68" s="447"/>
      <c r="B68" s="428"/>
      <c r="C68" s="428"/>
      <c r="D68" s="488"/>
      <c r="E68" s="428"/>
    </row>
    <row r="69" spans="1:5" ht="12.95" customHeight="1">
      <c r="A69" s="447"/>
      <c r="B69" s="428"/>
      <c r="C69" s="428"/>
      <c r="D69" s="488"/>
      <c r="E69" s="428"/>
    </row>
    <row r="70" spans="1:5" ht="12.95" customHeight="1">
      <c r="A70" s="447"/>
      <c r="B70" s="428"/>
      <c r="C70" s="428"/>
      <c r="D70" s="488"/>
      <c r="E70" s="428"/>
    </row>
    <row r="71" spans="1:5" ht="12.95" customHeight="1">
      <c r="A71" s="447"/>
      <c r="B71" s="428"/>
      <c r="C71" s="428"/>
      <c r="D71" s="488"/>
      <c r="E71" s="428"/>
    </row>
    <row r="72" spans="1:5" ht="12.95" customHeight="1">
      <c r="A72" s="447"/>
      <c r="B72" s="428"/>
      <c r="C72" s="428"/>
      <c r="D72" s="488"/>
      <c r="E72" s="428"/>
    </row>
    <row r="73" spans="1:5" ht="12.95" customHeight="1">
      <c r="A73" s="447"/>
      <c r="B73" s="428"/>
      <c r="C73" s="428"/>
      <c r="D73" s="488"/>
      <c r="E73" s="428"/>
    </row>
    <row r="74" spans="1:5" ht="12.95" customHeight="1">
      <c r="A74" s="447"/>
      <c r="B74" s="428"/>
      <c r="C74" s="428"/>
      <c r="D74" s="488"/>
      <c r="E74" s="428"/>
    </row>
    <row r="75" spans="1:5" ht="12.95" customHeight="1">
      <c r="A75" s="447"/>
      <c r="B75" s="428"/>
      <c r="C75" s="428"/>
      <c r="D75" s="488"/>
      <c r="E75" s="428"/>
    </row>
    <row r="76" spans="1:5" ht="12.95" customHeight="1">
      <c r="A76" s="447"/>
      <c r="B76" s="428"/>
      <c r="C76" s="428"/>
      <c r="D76" s="488"/>
      <c r="E76" s="428"/>
    </row>
    <row r="77" spans="1:5" ht="12.95" customHeight="1">
      <c r="A77" s="447"/>
      <c r="B77" s="428"/>
      <c r="C77" s="428"/>
      <c r="D77" s="488"/>
      <c r="E77" s="428"/>
    </row>
    <row r="78" spans="1:5" ht="12.95" customHeight="1">
      <c r="A78" s="447"/>
      <c r="B78" s="428"/>
      <c r="C78" s="428"/>
      <c r="D78" s="488"/>
      <c r="E78" s="428"/>
    </row>
    <row r="79" spans="1:5" ht="12.95" customHeight="1">
      <c r="A79" s="447"/>
      <c r="B79" s="428"/>
      <c r="C79" s="428"/>
      <c r="D79" s="488"/>
      <c r="E79" s="428"/>
    </row>
    <row r="80" spans="1:5" ht="12.95" customHeight="1">
      <c r="A80" s="447"/>
      <c r="B80" s="428"/>
      <c r="C80" s="428"/>
      <c r="D80" s="488"/>
      <c r="E80" s="428"/>
    </row>
    <row r="81" spans="1:5" ht="12.95" customHeight="1">
      <c r="A81" s="447"/>
      <c r="B81" s="428"/>
      <c r="C81" s="428"/>
      <c r="D81" s="488"/>
      <c r="E81" s="428"/>
    </row>
    <row r="82" spans="1:5" ht="12.95" customHeight="1">
      <c r="A82" s="447"/>
      <c r="B82" s="428"/>
      <c r="C82" s="428"/>
      <c r="D82" s="488"/>
      <c r="E82" s="428"/>
    </row>
    <row r="83" spans="1:5" ht="12.95" customHeight="1">
      <c r="A83" s="447"/>
      <c r="B83" s="428"/>
      <c r="C83" s="428"/>
      <c r="D83" s="488"/>
      <c r="E83" s="428"/>
    </row>
    <row r="84" spans="1:5" ht="12.95" customHeight="1">
      <c r="A84" s="447"/>
      <c r="B84" s="428"/>
      <c r="C84" s="428"/>
      <c r="D84" s="488"/>
      <c r="E84" s="428"/>
    </row>
    <row r="85" spans="1:5" ht="12.95" customHeight="1">
      <c r="A85" s="447"/>
      <c r="B85" s="428"/>
      <c r="C85" s="428"/>
      <c r="D85" s="488"/>
      <c r="E85" s="428"/>
    </row>
    <row r="86" spans="1:5" ht="12.95" customHeight="1">
      <c r="A86" s="447"/>
      <c r="B86" s="428"/>
      <c r="C86" s="428"/>
      <c r="D86" s="488"/>
      <c r="E86" s="428"/>
    </row>
    <row r="87" spans="1:5" ht="12.95" customHeight="1">
      <c r="A87" s="447"/>
      <c r="B87" s="428"/>
      <c r="C87" s="428"/>
      <c r="D87" s="488"/>
      <c r="E87" s="428"/>
    </row>
    <row r="88" spans="1:5" ht="12.95" customHeight="1">
      <c r="A88" s="299"/>
      <c r="B88" s="428"/>
      <c r="C88" s="428"/>
      <c r="D88" s="488"/>
      <c r="E88" s="428"/>
    </row>
    <row r="89" spans="1:5" ht="12.95" customHeight="1">
      <c r="A89" s="447"/>
      <c r="B89" s="428"/>
      <c r="C89" s="428"/>
      <c r="D89" s="488"/>
      <c r="E89" s="428"/>
    </row>
    <row r="90" spans="1:5" ht="12.95" customHeight="1">
      <c r="A90" s="447"/>
      <c r="B90" s="428"/>
      <c r="C90" s="428"/>
      <c r="D90" s="488"/>
      <c r="E90" s="428"/>
    </row>
    <row r="91" spans="1:5" ht="12.95" customHeight="1">
      <c r="A91" s="447"/>
      <c r="B91" s="428"/>
      <c r="C91" s="428"/>
      <c r="D91" s="488"/>
      <c r="E91" s="428"/>
    </row>
    <row r="92" spans="1:5" ht="12.95" customHeight="1">
      <c r="A92" s="447"/>
      <c r="B92" s="428"/>
      <c r="C92" s="428"/>
      <c r="D92" s="488"/>
      <c r="E92" s="428"/>
    </row>
    <row r="93" spans="1:5" ht="12.95" customHeight="1">
      <c r="A93" s="447"/>
      <c r="B93" s="428"/>
      <c r="C93" s="428"/>
      <c r="D93" s="488"/>
      <c r="E93" s="428"/>
    </row>
    <row r="94" spans="1:5" ht="12.95" customHeight="1">
      <c r="A94" s="447"/>
      <c r="B94" s="428"/>
      <c r="C94" s="428"/>
      <c r="D94" s="488"/>
      <c r="E94" s="428"/>
    </row>
    <row r="95" spans="1:5" ht="12.95" customHeight="1">
      <c r="A95" s="447"/>
      <c r="B95" s="428"/>
      <c r="C95" s="428"/>
      <c r="D95" s="488"/>
      <c r="E95" s="428"/>
    </row>
    <row r="96" spans="1:5" ht="12.95" customHeight="1">
      <c r="A96" s="447"/>
      <c r="B96" s="428"/>
      <c r="C96" s="428"/>
      <c r="D96" s="488"/>
      <c r="E96" s="428"/>
    </row>
    <row r="97" spans="1:5" ht="12.95" customHeight="1">
      <c r="A97" s="447"/>
      <c r="B97" s="428"/>
      <c r="C97" s="428"/>
      <c r="D97" s="488"/>
      <c r="E97" s="428"/>
    </row>
    <row r="98" spans="1:5" ht="12.95" customHeight="1">
      <c r="A98" s="447"/>
      <c r="B98" s="428"/>
      <c r="C98" s="428"/>
      <c r="D98" s="488"/>
      <c r="E98" s="428"/>
    </row>
    <row r="99" spans="1:5" ht="12.95" customHeight="1">
      <c r="A99" s="299"/>
      <c r="B99" s="428"/>
      <c r="C99" s="428"/>
      <c r="D99" s="488"/>
      <c r="E99" s="428"/>
    </row>
    <row r="100" spans="1:5" ht="12.95" customHeight="1">
      <c r="A100" s="448"/>
      <c r="B100" s="428"/>
      <c r="C100" s="428"/>
      <c r="D100" s="488"/>
      <c r="E100" s="428"/>
    </row>
    <row r="101" spans="1:5" ht="12.95" customHeight="1">
      <c r="A101" s="448"/>
      <c r="B101" s="428"/>
      <c r="C101" s="428"/>
      <c r="D101" s="488"/>
      <c r="E101" s="428"/>
    </row>
    <row r="102" spans="1:5" ht="12.95" customHeight="1">
      <c r="A102" s="448"/>
      <c r="B102" s="428"/>
      <c r="C102" s="428"/>
      <c r="D102" s="488"/>
      <c r="E102" s="428"/>
    </row>
    <row r="103" spans="1:5" ht="12.95" customHeight="1">
      <c r="A103" s="299"/>
      <c r="B103" s="449"/>
      <c r="C103" s="449"/>
      <c r="D103" s="450"/>
      <c r="E103" s="450"/>
    </row>
    <row r="104" spans="1:5" ht="12.95" customHeight="1">
      <c r="A104" s="299"/>
      <c r="B104" s="449"/>
      <c r="C104" s="449"/>
      <c r="D104" s="450"/>
      <c r="E104" s="450"/>
    </row>
    <row r="105" spans="1:5" ht="12.95" customHeight="1">
      <c r="A105" s="299"/>
      <c r="B105" s="449"/>
      <c r="C105" s="449"/>
      <c r="D105" s="450"/>
      <c r="E105" s="450"/>
    </row>
    <row r="106" spans="1:5" ht="12.95" customHeight="1">
      <c r="A106" s="299"/>
      <c r="B106" s="449"/>
      <c r="C106" s="449"/>
      <c r="D106" s="450"/>
      <c r="E106" s="450"/>
    </row>
    <row r="107" spans="1:5" ht="12.95" customHeight="1">
      <c r="A107" s="299"/>
      <c r="B107" s="449"/>
      <c r="C107" s="449"/>
      <c r="D107" s="450"/>
      <c r="E107" s="450"/>
    </row>
    <row r="108" spans="1:5" ht="12.95" customHeight="1">
      <c r="A108" s="299"/>
      <c r="B108" s="449"/>
      <c r="C108" s="449"/>
      <c r="D108" s="450"/>
      <c r="E108" s="450"/>
    </row>
    <row r="109" spans="1:5" ht="12.95" customHeight="1">
      <c r="A109" s="299"/>
      <c r="B109" s="449"/>
      <c r="C109" s="449"/>
      <c r="D109" s="450"/>
      <c r="E109" s="450"/>
    </row>
    <row r="110" spans="1:5" ht="12.95" customHeight="1">
      <c r="A110" s="299"/>
      <c r="B110" s="449"/>
      <c r="C110" s="449"/>
      <c r="D110" s="450"/>
      <c r="E110" s="450"/>
    </row>
    <row r="111" spans="1:5" ht="12.95" customHeight="1">
      <c r="A111" s="299"/>
      <c r="B111" s="449"/>
      <c r="C111" s="449"/>
      <c r="D111" s="450"/>
      <c r="E111" s="450"/>
    </row>
    <row r="112" spans="1:5" ht="12.95" customHeight="1">
      <c r="A112" s="299"/>
      <c r="B112" s="449"/>
      <c r="C112" s="449"/>
      <c r="D112" s="450"/>
      <c r="E112" s="450"/>
    </row>
    <row r="113" spans="1:5" ht="12.95" customHeight="1">
      <c r="A113" s="299"/>
      <c r="B113" s="449"/>
      <c r="C113" s="449"/>
      <c r="D113" s="450"/>
      <c r="E113" s="450"/>
    </row>
    <row r="114" spans="1:5" ht="12.95" customHeight="1">
      <c r="A114" s="299"/>
      <c r="B114" s="449"/>
      <c r="C114" s="449"/>
      <c r="D114" s="450"/>
      <c r="E114" s="450"/>
    </row>
    <row r="115" spans="1:5" ht="12.95" customHeight="1">
      <c r="A115" s="299"/>
      <c r="B115" s="449"/>
      <c r="C115" s="449"/>
      <c r="D115" s="450"/>
      <c r="E115" s="450"/>
    </row>
    <row r="116" spans="1:5" ht="12.95" customHeight="1">
      <c r="A116" s="299"/>
      <c r="B116" s="449"/>
      <c r="C116" s="449"/>
      <c r="D116" s="450"/>
      <c r="E116" s="450"/>
    </row>
    <row r="117" spans="1:5" ht="12.95" customHeight="1">
      <c r="A117" s="299"/>
      <c r="B117" s="449"/>
      <c r="C117" s="449"/>
      <c r="D117" s="450"/>
      <c r="E117" s="450"/>
    </row>
    <row r="118" spans="1:5" ht="12.95" customHeight="1">
      <c r="A118" s="299"/>
      <c r="B118" s="449"/>
      <c r="C118" s="449"/>
      <c r="D118" s="450"/>
      <c r="E118" s="450"/>
    </row>
    <row r="119" spans="1:5" ht="12.95" customHeight="1">
      <c r="A119" s="299"/>
      <c r="B119" s="449"/>
      <c r="C119" s="449"/>
      <c r="D119" s="450"/>
      <c r="E119" s="450"/>
    </row>
    <row r="120" spans="1:5" ht="12.95" customHeight="1">
      <c r="A120" s="299"/>
      <c r="B120" s="449"/>
      <c r="C120" s="449"/>
      <c r="D120" s="450"/>
      <c r="E120" s="450"/>
    </row>
    <row r="121" spans="1:5" ht="12.95" customHeight="1">
      <c r="A121" s="299"/>
      <c r="B121" s="449"/>
      <c r="C121" s="449"/>
      <c r="D121" s="450"/>
      <c r="E121" s="450"/>
    </row>
    <row r="122" spans="1:5" ht="12.95" customHeight="1">
      <c r="A122" s="299"/>
      <c r="B122" s="449"/>
      <c r="C122" s="449"/>
      <c r="D122" s="450"/>
      <c r="E122" s="450"/>
    </row>
    <row r="123" spans="1:5" ht="12.95" customHeight="1">
      <c r="A123" s="299"/>
      <c r="B123" s="449"/>
      <c r="C123" s="449"/>
      <c r="D123" s="450"/>
      <c r="E123" s="450"/>
    </row>
    <row r="124" spans="1:5" ht="12.95" customHeight="1">
      <c r="A124" s="299"/>
      <c r="B124" s="449"/>
      <c r="C124" s="449"/>
      <c r="D124" s="450"/>
      <c r="E124" s="450"/>
    </row>
    <row r="125" spans="1:5" ht="12.95" customHeight="1">
      <c r="A125" s="299"/>
      <c r="B125" s="449"/>
      <c r="C125" s="449"/>
      <c r="D125" s="450"/>
      <c r="E125" s="450"/>
    </row>
    <row r="126" spans="1:5" ht="12.95" customHeight="1">
      <c r="A126" s="299"/>
      <c r="B126" s="449"/>
      <c r="C126" s="449"/>
      <c r="D126" s="450"/>
      <c r="E126" s="450"/>
    </row>
    <row r="127" spans="1:5" ht="12.95" customHeight="1">
      <c r="A127" s="299"/>
      <c r="B127" s="449"/>
      <c r="C127" s="449"/>
      <c r="D127" s="450"/>
      <c r="E127" s="450"/>
    </row>
    <row r="128" spans="1:5" ht="12.95" customHeight="1">
      <c r="A128" s="299"/>
      <c r="B128" s="449"/>
      <c r="C128" s="449"/>
      <c r="D128" s="450"/>
      <c r="E128" s="450"/>
    </row>
    <row r="129" spans="1:5" ht="12.95" customHeight="1">
      <c r="A129" s="299"/>
      <c r="B129" s="449"/>
      <c r="C129" s="449"/>
      <c r="D129" s="450"/>
      <c r="E129" s="450"/>
    </row>
    <row r="130" spans="1:5" ht="12.95" customHeight="1">
      <c r="A130" s="299"/>
      <c r="B130" s="449"/>
      <c r="C130" s="449"/>
      <c r="D130" s="450"/>
      <c r="E130" s="450"/>
    </row>
    <row r="131" spans="1:5" ht="12.95" customHeight="1">
      <c r="A131" s="299"/>
      <c r="B131" s="449"/>
      <c r="C131" s="449"/>
      <c r="D131" s="450"/>
      <c r="E131" s="450"/>
    </row>
    <row r="132" spans="1:5" ht="12.95" customHeight="1">
      <c r="A132" s="299"/>
      <c r="B132" s="449"/>
      <c r="C132" s="449"/>
      <c r="D132" s="450"/>
      <c r="E132" s="450"/>
    </row>
    <row r="133" spans="1:5" ht="12.95" customHeight="1">
      <c r="A133" s="299"/>
      <c r="B133" s="449"/>
      <c r="C133" s="449"/>
      <c r="D133" s="450"/>
      <c r="E133" s="450"/>
    </row>
    <row r="134" spans="1:5" ht="12.95" customHeight="1">
      <c r="A134" s="299"/>
      <c r="B134" s="449"/>
      <c r="C134" s="449"/>
      <c r="D134" s="450"/>
      <c r="E134" s="450"/>
    </row>
    <row r="135" spans="1:5" ht="12.95" customHeight="1">
      <c r="A135" s="299"/>
      <c r="B135" s="449"/>
      <c r="C135" s="449"/>
      <c r="D135" s="450"/>
      <c r="E135" s="450"/>
    </row>
    <row r="136" spans="1:5" ht="12.95" customHeight="1">
      <c r="A136" s="299"/>
      <c r="B136" s="449"/>
      <c r="C136" s="449"/>
      <c r="D136" s="450"/>
      <c r="E136" s="450"/>
    </row>
    <row r="137" spans="1:5" ht="12.95" customHeight="1">
      <c r="A137" s="299"/>
      <c r="B137" s="449"/>
      <c r="C137" s="449"/>
      <c r="D137" s="450"/>
      <c r="E137" s="450"/>
    </row>
    <row r="138" spans="1:5" ht="12.95" customHeight="1">
      <c r="A138" s="299"/>
      <c r="B138" s="449"/>
      <c r="C138" s="449"/>
      <c r="D138" s="450"/>
      <c r="E138" s="450"/>
    </row>
    <row r="139" spans="1:5" ht="12.95" customHeight="1">
      <c r="A139" s="299"/>
      <c r="B139" s="449"/>
      <c r="C139" s="449"/>
      <c r="D139" s="450"/>
      <c r="E139" s="450"/>
    </row>
    <row r="140" spans="1:5" ht="12.95" customHeight="1">
      <c r="A140" s="299"/>
      <c r="B140" s="449"/>
      <c r="C140" s="449"/>
      <c r="D140" s="450"/>
      <c r="E140" s="450"/>
    </row>
    <row r="141" spans="1:5" ht="12.95" customHeight="1">
      <c r="A141" s="299"/>
      <c r="B141" s="449"/>
      <c r="C141" s="449"/>
      <c r="D141" s="450"/>
      <c r="E141" s="450"/>
    </row>
    <row r="142" spans="1:5" ht="12.95" customHeight="1">
      <c r="A142" s="299"/>
      <c r="B142" s="449"/>
      <c r="C142" s="449"/>
      <c r="D142" s="450"/>
      <c r="E142" s="450"/>
    </row>
    <row r="143" spans="1:5" ht="12.95" customHeight="1">
      <c r="A143" s="299"/>
      <c r="B143" s="449"/>
      <c r="C143" s="449"/>
      <c r="D143" s="450"/>
      <c r="E143" s="450"/>
    </row>
    <row r="144" spans="1:5" ht="12.95" customHeight="1">
      <c r="A144" s="299"/>
      <c r="B144" s="449"/>
      <c r="C144" s="449"/>
      <c r="D144" s="450"/>
      <c r="E144" s="450"/>
    </row>
    <row r="145" spans="1:5" ht="12.95" customHeight="1">
      <c r="A145" s="299"/>
      <c r="B145" s="449"/>
      <c r="C145" s="449"/>
      <c r="D145" s="450"/>
      <c r="E145" s="450"/>
    </row>
    <row r="146" spans="1:5" ht="12.95" customHeight="1">
      <c r="A146" s="299"/>
      <c r="B146" s="449"/>
      <c r="C146" s="449"/>
      <c r="D146" s="450"/>
      <c r="E146" s="450"/>
    </row>
    <row r="147" spans="1:5" ht="12.95" customHeight="1">
      <c r="A147" s="299"/>
      <c r="B147" s="449"/>
      <c r="C147" s="449"/>
      <c r="D147" s="450"/>
      <c r="E147" s="450"/>
    </row>
    <row r="148" spans="1:5" ht="12.95" customHeight="1">
      <c r="A148" s="299"/>
      <c r="B148" s="449"/>
      <c r="C148" s="449"/>
      <c r="D148" s="450"/>
      <c r="E148" s="450"/>
    </row>
    <row r="149" spans="1:5" ht="12.95" customHeight="1">
      <c r="A149" s="299"/>
      <c r="B149" s="449"/>
      <c r="C149" s="449"/>
      <c r="D149" s="450"/>
      <c r="E149" s="450"/>
    </row>
    <row r="150" spans="1:5" ht="12.95" customHeight="1">
      <c r="A150" s="299"/>
      <c r="B150" s="449"/>
      <c r="C150" s="449"/>
      <c r="D150" s="450"/>
      <c r="E150" s="450"/>
    </row>
    <row r="151" spans="1:5" ht="12.95" customHeight="1">
      <c r="A151" s="299"/>
      <c r="B151" s="449"/>
      <c r="C151" s="449"/>
      <c r="D151" s="450"/>
      <c r="E151" s="450"/>
    </row>
    <row r="152" spans="1:5" ht="12.95" customHeight="1">
      <c r="A152" s="299"/>
      <c r="B152" s="449"/>
      <c r="C152" s="449"/>
      <c r="D152" s="450"/>
      <c r="E152" s="450"/>
    </row>
    <row r="153" spans="1:5" ht="12.95" customHeight="1">
      <c r="A153" s="299"/>
      <c r="B153" s="449"/>
      <c r="C153" s="449"/>
      <c r="D153" s="450"/>
      <c r="E153" s="450"/>
    </row>
    <row r="154" spans="1:5" ht="12.95" customHeight="1">
      <c r="A154" s="299"/>
      <c r="B154" s="449"/>
      <c r="C154" s="449"/>
      <c r="D154" s="450"/>
      <c r="E154" s="450"/>
    </row>
    <row r="155" spans="1:5" ht="12.95" customHeight="1">
      <c r="A155" s="299"/>
      <c r="B155" s="449"/>
      <c r="C155" s="449"/>
      <c r="D155" s="450"/>
      <c r="E155" s="450"/>
    </row>
    <row r="156" spans="1:5" ht="12.95" customHeight="1">
      <c r="A156" s="299"/>
      <c r="B156" s="449"/>
      <c r="C156" s="449"/>
      <c r="D156" s="450"/>
      <c r="E156" s="450"/>
    </row>
    <row r="157" spans="1:5" ht="12.95" customHeight="1">
      <c r="A157" s="299"/>
      <c r="B157" s="449"/>
      <c r="C157" s="449"/>
      <c r="D157" s="450"/>
      <c r="E157" s="450"/>
    </row>
    <row r="158" spans="1:5" ht="12.95" customHeight="1">
      <c r="A158" s="299"/>
      <c r="B158" s="449"/>
      <c r="C158" s="449"/>
      <c r="D158" s="450"/>
      <c r="E158" s="450"/>
    </row>
    <row r="159" spans="1:5" ht="12.95" customHeight="1">
      <c r="A159" s="299"/>
      <c r="B159" s="449"/>
      <c r="C159" s="449"/>
      <c r="D159" s="450"/>
      <c r="E159" s="450"/>
    </row>
    <row r="160" spans="1:5" ht="12.95" customHeight="1">
      <c r="A160" s="299"/>
      <c r="B160" s="449"/>
      <c r="C160" s="449"/>
      <c r="D160" s="450"/>
      <c r="E160" s="450"/>
    </row>
    <row r="161" spans="1:5" ht="12.95" customHeight="1">
      <c r="A161" s="299"/>
      <c r="B161" s="449"/>
      <c r="C161" s="449"/>
      <c r="D161" s="450"/>
      <c r="E161" s="450"/>
    </row>
    <row r="162" spans="1:5" ht="12.95" customHeight="1">
      <c r="A162" s="299"/>
      <c r="B162" s="449"/>
      <c r="C162" s="449"/>
      <c r="D162" s="450"/>
      <c r="E162" s="450"/>
    </row>
    <row r="163" spans="1:5" ht="12.95" customHeight="1">
      <c r="A163" s="299"/>
      <c r="B163" s="449"/>
      <c r="C163" s="449"/>
      <c r="D163" s="450"/>
      <c r="E163" s="450"/>
    </row>
    <row r="164" spans="1:5" ht="12.95" customHeight="1">
      <c r="A164" s="299"/>
      <c r="B164" s="449"/>
      <c r="C164" s="449"/>
      <c r="D164" s="450"/>
      <c r="E164" s="450"/>
    </row>
    <row r="165" spans="1:5" ht="12.95" customHeight="1">
      <c r="A165" s="299"/>
      <c r="B165" s="449"/>
      <c r="C165" s="449"/>
      <c r="D165" s="450"/>
      <c r="E165" s="450"/>
    </row>
    <row r="166" spans="1:5" ht="12.95" customHeight="1">
      <c r="A166" s="299"/>
      <c r="B166" s="449"/>
      <c r="C166" s="449"/>
      <c r="D166" s="450"/>
      <c r="E166" s="450"/>
    </row>
    <row r="167" spans="1:5" ht="12.95" customHeight="1">
      <c r="A167" s="299"/>
      <c r="B167" s="449"/>
      <c r="C167" s="449"/>
      <c r="D167" s="450"/>
      <c r="E167" s="450"/>
    </row>
    <row r="168" spans="1:5" ht="12.95" customHeight="1">
      <c r="A168" s="299"/>
      <c r="B168" s="449"/>
      <c r="C168" s="449"/>
      <c r="D168" s="450"/>
      <c r="E168" s="450"/>
    </row>
    <row r="169" spans="1:5" ht="12.95" customHeight="1">
      <c r="A169" s="299"/>
      <c r="B169" s="449"/>
      <c r="C169" s="449"/>
      <c r="D169" s="450"/>
      <c r="E169" s="450"/>
    </row>
    <row r="170" spans="1:5" ht="12.95" customHeight="1">
      <c r="A170" s="299"/>
      <c r="B170" s="449"/>
      <c r="C170" s="449"/>
      <c r="D170" s="450"/>
      <c r="E170" s="450"/>
    </row>
    <row r="171" spans="1:5" ht="12.95" customHeight="1">
      <c r="A171" s="299"/>
      <c r="B171" s="449"/>
      <c r="C171" s="449"/>
      <c r="D171" s="450"/>
      <c r="E171" s="450"/>
    </row>
    <row r="172" spans="1:5" ht="12.95" customHeight="1">
      <c r="A172" s="299"/>
      <c r="B172" s="449"/>
      <c r="C172" s="449"/>
      <c r="D172" s="450"/>
      <c r="E172" s="450"/>
    </row>
    <row r="173" spans="1:5" ht="12.95" customHeight="1">
      <c r="A173" s="299"/>
      <c r="B173" s="449"/>
      <c r="C173" s="449"/>
      <c r="D173" s="450"/>
      <c r="E173" s="450"/>
    </row>
    <row r="174" spans="1:5" ht="12.95" customHeight="1">
      <c r="A174" s="299"/>
      <c r="B174" s="449"/>
      <c r="C174" s="449"/>
      <c r="D174" s="450"/>
      <c r="E174" s="450"/>
    </row>
    <row r="175" spans="1:5" ht="12.95" customHeight="1">
      <c r="A175" s="299"/>
      <c r="B175" s="449"/>
      <c r="C175" s="449"/>
      <c r="D175" s="450"/>
      <c r="E175" s="450"/>
    </row>
    <row r="176" spans="1:5" ht="12.95" customHeight="1">
      <c r="A176" s="299"/>
      <c r="B176" s="449"/>
      <c r="C176" s="449"/>
      <c r="D176" s="450"/>
      <c r="E176" s="450"/>
    </row>
    <row r="177" spans="1:5" ht="12.95" customHeight="1">
      <c r="A177" s="299"/>
      <c r="B177" s="449"/>
      <c r="C177" s="449"/>
      <c r="D177" s="450"/>
      <c r="E177" s="450"/>
    </row>
    <row r="178" spans="1:5" ht="12.95" customHeight="1">
      <c r="A178" s="299"/>
      <c r="B178" s="449"/>
      <c r="C178" s="449"/>
      <c r="D178" s="450"/>
      <c r="E178" s="450"/>
    </row>
    <row r="179" spans="1:5" ht="12.95" customHeight="1">
      <c r="A179" s="299"/>
      <c r="B179" s="449"/>
      <c r="C179" s="449"/>
      <c r="D179" s="450"/>
      <c r="E179" s="450"/>
    </row>
    <row r="180" spans="1:5" ht="12.95" customHeight="1">
      <c r="A180" s="299"/>
      <c r="B180" s="449"/>
      <c r="C180" s="449"/>
      <c r="D180" s="450"/>
      <c r="E180" s="450"/>
    </row>
    <row r="181" spans="1:5" ht="12.95" customHeight="1">
      <c r="A181" s="299"/>
      <c r="B181" s="449"/>
      <c r="C181" s="449"/>
      <c r="D181" s="450"/>
      <c r="E181" s="450"/>
    </row>
    <row r="182" spans="1:5" ht="12.95" customHeight="1">
      <c r="A182" s="299"/>
      <c r="B182" s="449"/>
      <c r="C182" s="449"/>
      <c r="D182" s="450"/>
      <c r="E182" s="450"/>
    </row>
    <row r="183" spans="1:5" ht="12.95" customHeight="1">
      <c r="A183" s="299"/>
      <c r="B183" s="449"/>
      <c r="C183" s="449"/>
      <c r="D183" s="450"/>
      <c r="E183" s="450"/>
    </row>
    <row r="184" spans="1:5" ht="12.95" customHeight="1">
      <c r="A184" s="299"/>
      <c r="B184" s="449"/>
      <c r="C184" s="449"/>
      <c r="D184" s="450"/>
      <c r="E184" s="450"/>
    </row>
    <row r="185" spans="1:5" ht="12.95" customHeight="1">
      <c r="A185" s="299"/>
      <c r="B185" s="449"/>
      <c r="C185" s="449"/>
      <c r="D185" s="450"/>
      <c r="E185" s="450"/>
    </row>
    <row r="186" spans="1:5" ht="12.95" customHeight="1">
      <c r="A186" s="299"/>
      <c r="B186" s="449"/>
      <c r="C186" s="449"/>
      <c r="D186" s="450"/>
      <c r="E186" s="450"/>
    </row>
    <row r="187" spans="1:5" ht="12.95" customHeight="1">
      <c r="A187" s="299"/>
      <c r="B187" s="449"/>
      <c r="C187" s="449"/>
      <c r="D187" s="450"/>
      <c r="E187" s="450"/>
    </row>
    <row r="188" spans="1:5" ht="12.95" customHeight="1">
      <c r="A188" s="299"/>
      <c r="B188" s="449"/>
      <c r="C188" s="449"/>
      <c r="D188" s="450"/>
      <c r="E188" s="450"/>
    </row>
    <row r="189" spans="1:5" ht="12.95" customHeight="1">
      <c r="A189" s="299"/>
      <c r="B189" s="449"/>
      <c r="C189" s="449"/>
      <c r="D189" s="450"/>
      <c r="E189" s="450"/>
    </row>
    <row r="190" spans="1:5" ht="12.95" customHeight="1">
      <c r="A190" s="299"/>
      <c r="B190" s="449"/>
      <c r="C190" s="449"/>
      <c r="D190" s="450"/>
      <c r="E190" s="450"/>
    </row>
    <row r="191" spans="1:5" ht="12.95" customHeight="1">
      <c r="A191" s="299"/>
      <c r="B191" s="449"/>
      <c r="C191" s="449"/>
      <c r="D191" s="450"/>
      <c r="E191" s="450"/>
    </row>
    <row r="192" spans="1:5" ht="12.95" customHeight="1">
      <c r="A192" s="299"/>
      <c r="B192" s="449"/>
      <c r="C192" s="449"/>
      <c r="D192" s="450"/>
      <c r="E192" s="450"/>
    </row>
    <row r="193" spans="1:5" ht="12.95" customHeight="1">
      <c r="A193" s="299"/>
      <c r="B193" s="449"/>
      <c r="C193" s="449"/>
      <c r="D193" s="450"/>
      <c r="E193" s="450"/>
    </row>
    <row r="194" spans="1:5" ht="12.95" customHeight="1">
      <c r="A194" s="299"/>
      <c r="B194" s="449"/>
      <c r="C194" s="449"/>
      <c r="D194" s="450"/>
      <c r="E194" s="450"/>
    </row>
    <row r="195" spans="1:5" ht="12.95" customHeight="1">
      <c r="A195" s="299"/>
      <c r="B195" s="449"/>
      <c r="C195" s="449"/>
      <c r="D195" s="450"/>
      <c r="E195" s="450"/>
    </row>
    <row r="196" spans="1:5" ht="12.95" customHeight="1">
      <c r="A196" s="299"/>
      <c r="B196" s="449"/>
      <c r="C196" s="449"/>
      <c r="D196" s="450"/>
      <c r="E196" s="450"/>
    </row>
    <row r="197" spans="1:5" ht="12.95" customHeight="1">
      <c r="A197" s="299"/>
      <c r="B197" s="449"/>
      <c r="C197" s="449"/>
      <c r="D197" s="450"/>
      <c r="E197" s="450"/>
    </row>
    <row r="198" spans="1:5" ht="12.95" customHeight="1">
      <c r="A198" s="299"/>
      <c r="B198" s="449"/>
      <c r="C198" s="449"/>
      <c r="D198" s="450"/>
      <c r="E198" s="450"/>
    </row>
    <row r="199" spans="1:5" ht="12.95" customHeight="1">
      <c r="A199" s="299"/>
      <c r="B199" s="449"/>
      <c r="C199" s="449"/>
      <c r="D199" s="450"/>
      <c r="E199" s="450"/>
    </row>
    <row r="200" spans="1:5" ht="12.95" customHeight="1">
      <c r="A200" s="299"/>
      <c r="B200" s="449"/>
      <c r="C200" s="449"/>
      <c r="D200" s="450"/>
      <c r="E200" s="450"/>
    </row>
    <row r="201" spans="1:5" ht="12.95" customHeight="1">
      <c r="A201" s="299"/>
      <c r="B201" s="449"/>
      <c r="C201" s="449"/>
      <c r="D201" s="450"/>
      <c r="E201" s="450"/>
    </row>
    <row r="202" spans="1:5" ht="12.95" customHeight="1">
      <c r="A202" s="299"/>
      <c r="B202" s="449"/>
      <c r="C202" s="449"/>
      <c r="D202" s="450"/>
      <c r="E202" s="450"/>
    </row>
    <row r="203" spans="1:5" ht="12.95" customHeight="1">
      <c r="A203" s="299"/>
      <c r="B203" s="449"/>
      <c r="C203" s="449"/>
      <c r="D203" s="450"/>
      <c r="E203" s="450"/>
    </row>
    <row r="204" spans="1:5" ht="12.95" customHeight="1">
      <c r="A204" s="299"/>
      <c r="B204" s="449"/>
      <c r="C204" s="449"/>
      <c r="D204" s="450"/>
      <c r="E204" s="450"/>
    </row>
    <row r="205" spans="1:5" ht="12.95" customHeight="1">
      <c r="A205" s="299"/>
      <c r="B205" s="449"/>
      <c r="C205" s="449"/>
      <c r="D205" s="450"/>
      <c r="E205" s="450"/>
    </row>
    <row r="206" spans="1:5" ht="12.95" customHeight="1">
      <c r="A206" s="299"/>
      <c r="B206" s="449"/>
      <c r="C206" s="449"/>
      <c r="D206" s="450"/>
      <c r="E206" s="450"/>
    </row>
    <row r="207" spans="1:5" ht="12.95" customHeight="1">
      <c r="A207" s="299"/>
      <c r="B207" s="449"/>
      <c r="C207" s="449"/>
      <c r="D207" s="450"/>
      <c r="E207" s="450"/>
    </row>
    <row r="208" spans="1:5" ht="12.95" customHeight="1">
      <c r="A208" s="299"/>
      <c r="B208" s="449"/>
      <c r="C208" s="449"/>
      <c r="D208" s="450"/>
      <c r="E208" s="450"/>
    </row>
    <row r="209" spans="1:5" ht="12.95" customHeight="1">
      <c r="A209" s="299"/>
      <c r="B209" s="449"/>
      <c r="C209" s="449"/>
      <c r="D209" s="450"/>
      <c r="E209" s="450"/>
    </row>
    <row r="210" spans="1:5" ht="12.95" customHeight="1">
      <c r="A210" s="299"/>
      <c r="B210" s="449"/>
      <c r="C210" s="449"/>
      <c r="D210" s="450"/>
      <c r="E210" s="450"/>
    </row>
    <row r="211" spans="1:5" ht="12.95" customHeight="1">
      <c r="A211" s="299"/>
      <c r="B211" s="449"/>
      <c r="C211" s="449"/>
      <c r="D211" s="450"/>
      <c r="E211" s="450"/>
    </row>
    <row r="212" spans="1:5" ht="12.95" customHeight="1">
      <c r="A212" s="299"/>
      <c r="B212" s="449"/>
      <c r="C212" s="449"/>
      <c r="D212" s="450"/>
      <c r="E212" s="450"/>
    </row>
    <row r="213" spans="1:5" ht="12.95" customHeight="1">
      <c r="A213" s="299"/>
      <c r="B213" s="449"/>
      <c r="C213" s="449"/>
      <c r="D213" s="450"/>
      <c r="E213" s="450"/>
    </row>
    <row r="214" spans="1:5" ht="12.95" customHeight="1">
      <c r="A214" s="299"/>
      <c r="B214" s="449"/>
      <c r="C214" s="449"/>
      <c r="D214" s="450"/>
      <c r="E214" s="450"/>
    </row>
    <row r="215" spans="1:5" ht="12.95" customHeight="1">
      <c r="A215" s="299"/>
      <c r="B215" s="449"/>
      <c r="C215" s="449"/>
      <c r="D215" s="450"/>
      <c r="E215" s="450"/>
    </row>
    <row r="216" spans="1:5" ht="12.95" customHeight="1">
      <c r="A216" s="299"/>
      <c r="B216" s="449"/>
      <c r="C216" s="449"/>
      <c r="D216" s="450"/>
      <c r="E216" s="450"/>
    </row>
    <row r="217" spans="1:5" ht="12.95" customHeight="1">
      <c r="A217" s="299"/>
      <c r="B217" s="449"/>
      <c r="C217" s="449"/>
      <c r="D217" s="450"/>
      <c r="E217" s="450"/>
    </row>
    <row r="218" spans="1:5" ht="12.95" customHeight="1">
      <c r="A218" s="299"/>
      <c r="B218" s="449"/>
      <c r="C218" s="449"/>
      <c r="D218" s="450"/>
      <c r="E218" s="450"/>
    </row>
    <row r="219" spans="1:5" ht="12.95" customHeight="1">
      <c r="A219" s="299"/>
      <c r="B219" s="449"/>
      <c r="C219" s="449"/>
      <c r="D219" s="450"/>
      <c r="E219" s="450"/>
    </row>
    <row r="220" spans="1:5" ht="12.95" customHeight="1">
      <c r="A220" s="299"/>
      <c r="B220" s="449"/>
      <c r="C220" s="449"/>
      <c r="D220" s="450"/>
      <c r="E220" s="450"/>
    </row>
    <row r="221" spans="1:5" ht="12.95" customHeight="1">
      <c r="A221" s="299"/>
      <c r="B221" s="449"/>
      <c r="C221" s="449"/>
      <c r="D221" s="450"/>
      <c r="E221" s="450"/>
    </row>
    <row r="222" spans="1:5" ht="12.95" customHeight="1">
      <c r="A222" s="299"/>
      <c r="B222" s="449"/>
      <c r="C222" s="449"/>
      <c r="D222" s="450"/>
      <c r="E222" s="450"/>
    </row>
    <row r="223" spans="1:5" ht="12.95" customHeight="1">
      <c r="A223" s="299"/>
      <c r="B223" s="449"/>
      <c r="C223" s="449"/>
      <c r="D223" s="450"/>
      <c r="E223" s="450"/>
    </row>
    <row r="224" spans="1:5" ht="12.95" customHeight="1">
      <c r="A224" s="299"/>
      <c r="B224" s="449"/>
      <c r="C224" s="449"/>
      <c r="D224" s="450"/>
      <c r="E224" s="450"/>
    </row>
    <row r="225" spans="1:5" ht="12.95" customHeight="1">
      <c r="A225" s="299"/>
      <c r="B225" s="449"/>
      <c r="C225" s="449"/>
      <c r="D225" s="450"/>
      <c r="E225" s="450"/>
    </row>
    <row r="226" spans="1:5" ht="12.95" customHeight="1">
      <c r="A226" s="299"/>
      <c r="B226" s="449"/>
      <c r="C226" s="449"/>
      <c r="D226" s="450"/>
      <c r="E226" s="450"/>
    </row>
    <row r="227" spans="1:5" ht="12.95" customHeight="1">
      <c r="A227" s="299"/>
      <c r="B227" s="449"/>
      <c r="C227" s="449"/>
      <c r="D227" s="450"/>
      <c r="E227" s="450"/>
    </row>
    <row r="228" spans="1:5" ht="12.95" customHeight="1">
      <c r="A228" s="299"/>
      <c r="B228" s="449"/>
      <c r="C228" s="449"/>
      <c r="D228" s="450"/>
      <c r="E228" s="450"/>
    </row>
    <row r="229" spans="1:5" ht="12.95" customHeight="1">
      <c r="A229" s="299"/>
      <c r="B229" s="449"/>
      <c r="C229" s="449"/>
      <c r="D229" s="450"/>
      <c r="E229" s="450"/>
    </row>
    <row r="230" spans="1:5" ht="12.95" customHeight="1">
      <c r="A230" s="299"/>
      <c r="B230" s="449"/>
      <c r="C230" s="449"/>
      <c r="D230" s="450"/>
      <c r="E230" s="450"/>
    </row>
    <row r="231" spans="1:5">
      <c r="A231" s="299"/>
      <c r="B231" s="449"/>
      <c r="C231" s="449"/>
      <c r="D231" s="450"/>
      <c r="E231" s="450"/>
    </row>
    <row r="232" spans="1:5">
      <c r="A232" s="299"/>
      <c r="B232" s="449"/>
      <c r="C232" s="449"/>
      <c r="D232" s="450"/>
      <c r="E232" s="450"/>
    </row>
    <row r="233" spans="1:5">
      <c r="A233" s="299"/>
      <c r="B233" s="449"/>
      <c r="C233" s="449"/>
      <c r="D233" s="450"/>
      <c r="E233" s="450"/>
    </row>
    <row r="234" spans="1:5">
      <c r="A234" s="299"/>
      <c r="B234" s="449"/>
      <c r="C234" s="449"/>
      <c r="D234" s="450"/>
      <c r="E234" s="450"/>
    </row>
    <row r="235" spans="1:5">
      <c r="A235" s="299"/>
      <c r="B235" s="449"/>
      <c r="C235" s="449"/>
      <c r="D235" s="450"/>
      <c r="E235" s="450"/>
    </row>
    <row r="236" spans="1:5">
      <c r="A236" s="299"/>
      <c r="B236" s="449"/>
      <c r="C236" s="449"/>
      <c r="D236" s="450"/>
      <c r="E236" s="450"/>
    </row>
    <row r="237" spans="1:5">
      <c r="A237" s="299"/>
      <c r="B237" s="449"/>
      <c r="C237" s="449"/>
      <c r="D237" s="450"/>
      <c r="E237" s="450"/>
    </row>
    <row r="238" spans="1:5">
      <c r="A238" s="299"/>
      <c r="B238" s="449"/>
      <c r="C238" s="449"/>
      <c r="D238" s="450"/>
      <c r="E238" s="450"/>
    </row>
    <row r="239" spans="1:5">
      <c r="A239" s="299"/>
      <c r="B239" s="449"/>
      <c r="C239" s="449"/>
      <c r="D239" s="450"/>
      <c r="E239" s="450"/>
    </row>
    <row r="240" spans="1:5">
      <c r="A240" s="299"/>
      <c r="B240" s="449"/>
      <c r="C240" s="449"/>
      <c r="D240" s="450"/>
      <c r="E240" s="450"/>
    </row>
    <row r="241" spans="1:5">
      <c r="A241" s="299"/>
      <c r="B241" s="449"/>
      <c r="C241" s="449"/>
      <c r="D241" s="450"/>
      <c r="E241" s="450"/>
    </row>
    <row r="242" spans="1:5">
      <c r="A242" s="299"/>
      <c r="B242" s="449"/>
      <c r="C242" s="449"/>
      <c r="D242" s="450"/>
      <c r="E242" s="450"/>
    </row>
    <row r="243" spans="1:5">
      <c r="A243" s="299"/>
      <c r="B243" s="449"/>
      <c r="C243" s="449"/>
      <c r="D243" s="450"/>
      <c r="E243" s="450"/>
    </row>
    <row r="244" spans="1:5">
      <c r="A244" s="299"/>
      <c r="B244" s="449"/>
      <c r="C244" s="449"/>
      <c r="D244" s="450"/>
      <c r="E244" s="450"/>
    </row>
    <row r="245" spans="1:5">
      <c r="A245" s="299"/>
      <c r="B245" s="449"/>
      <c r="C245" s="449"/>
      <c r="D245" s="450"/>
      <c r="E245" s="450"/>
    </row>
    <row r="246" spans="1:5">
      <c r="A246" s="299"/>
      <c r="B246" s="449"/>
      <c r="C246" s="449"/>
      <c r="D246" s="450"/>
      <c r="E246" s="450"/>
    </row>
    <row r="247" spans="1:5">
      <c r="A247" s="299"/>
      <c r="B247" s="449"/>
      <c r="C247" s="449"/>
      <c r="D247" s="450"/>
      <c r="E247" s="450"/>
    </row>
    <row r="248" spans="1:5">
      <c r="A248" s="299"/>
      <c r="B248" s="449"/>
      <c r="C248" s="449"/>
      <c r="D248" s="450"/>
      <c r="E248" s="450"/>
    </row>
    <row r="249" spans="1:5">
      <c r="A249" s="299"/>
      <c r="B249" s="449"/>
      <c r="C249" s="449"/>
      <c r="D249" s="450"/>
      <c r="E249" s="450"/>
    </row>
    <row r="250" spans="1:5">
      <c r="A250" s="299"/>
      <c r="B250" s="449"/>
      <c r="C250" s="449"/>
      <c r="D250" s="450"/>
      <c r="E250" s="450"/>
    </row>
    <row r="251" spans="1:5">
      <c r="A251" s="299"/>
      <c r="B251" s="449"/>
      <c r="C251" s="449"/>
      <c r="D251" s="450"/>
      <c r="E251" s="450"/>
    </row>
    <row r="252" spans="1:5">
      <c r="A252" s="299"/>
      <c r="B252" s="449"/>
      <c r="C252" s="449"/>
      <c r="D252" s="450"/>
      <c r="E252" s="450"/>
    </row>
    <row r="253" spans="1:5">
      <c r="A253" s="299"/>
      <c r="B253" s="449"/>
      <c r="C253" s="449"/>
      <c r="D253" s="450"/>
      <c r="E253" s="450"/>
    </row>
    <row r="254" spans="1:5">
      <c r="A254" s="299"/>
      <c r="B254" s="449"/>
      <c r="C254" s="449"/>
      <c r="D254" s="450"/>
      <c r="E254" s="450"/>
    </row>
    <row r="255" spans="1:5">
      <c r="A255" s="299"/>
      <c r="B255" s="449"/>
      <c r="C255" s="449"/>
      <c r="D255" s="450"/>
      <c r="E255" s="450"/>
    </row>
    <row r="256" spans="1:5">
      <c r="A256" s="299"/>
      <c r="B256" s="449"/>
      <c r="C256" s="449"/>
      <c r="D256" s="450"/>
      <c r="E256" s="450"/>
    </row>
    <row r="257" spans="1:5">
      <c r="A257" s="299"/>
      <c r="B257" s="449"/>
      <c r="C257" s="449"/>
      <c r="D257" s="450"/>
      <c r="E257" s="450"/>
    </row>
    <row r="258" spans="1:5">
      <c r="A258" s="299"/>
      <c r="B258" s="449"/>
      <c r="C258" s="449"/>
      <c r="D258" s="450"/>
      <c r="E258" s="450"/>
    </row>
    <row r="259" spans="1:5">
      <c r="A259" s="299"/>
      <c r="B259" s="449"/>
      <c r="C259" s="449"/>
      <c r="D259" s="450"/>
      <c r="E259" s="450"/>
    </row>
    <row r="260" spans="1:5">
      <c r="A260" s="299"/>
      <c r="B260" s="449"/>
      <c r="C260" s="449"/>
      <c r="D260" s="450"/>
      <c r="E260" s="450"/>
    </row>
    <row r="261" spans="1:5">
      <c r="A261" s="299"/>
      <c r="B261" s="449"/>
      <c r="C261" s="449"/>
      <c r="D261" s="450"/>
      <c r="E261" s="450"/>
    </row>
    <row r="262" spans="1:5">
      <c r="A262" s="299"/>
      <c r="B262" s="449"/>
      <c r="C262" s="449"/>
      <c r="D262" s="450"/>
      <c r="E262" s="450"/>
    </row>
    <row r="263" spans="1:5">
      <c r="A263" s="299"/>
      <c r="B263" s="449"/>
      <c r="C263" s="449"/>
      <c r="D263" s="450"/>
      <c r="E263" s="450"/>
    </row>
    <row r="264" spans="1:5">
      <c r="A264" s="299"/>
      <c r="B264" s="449"/>
      <c r="C264" s="449"/>
      <c r="D264" s="450"/>
      <c r="E264" s="450"/>
    </row>
    <row r="265" spans="1:5">
      <c r="A265" s="299"/>
      <c r="B265" s="449"/>
      <c r="C265" s="449"/>
      <c r="D265" s="450"/>
      <c r="E265" s="450"/>
    </row>
    <row r="266" spans="1:5">
      <c r="A266" s="299"/>
      <c r="B266" s="449"/>
      <c r="C266" s="449"/>
      <c r="D266" s="450"/>
      <c r="E266" s="450"/>
    </row>
    <row r="267" spans="1:5">
      <c r="A267" s="299"/>
      <c r="B267" s="449"/>
      <c r="C267" s="449"/>
      <c r="D267" s="450"/>
      <c r="E267" s="450"/>
    </row>
    <row r="268" spans="1:5">
      <c r="A268" s="299"/>
      <c r="B268" s="449"/>
      <c r="C268" s="449"/>
      <c r="D268" s="450"/>
      <c r="E268" s="450"/>
    </row>
    <row r="269" spans="1:5">
      <c r="A269" s="299"/>
      <c r="B269" s="449"/>
      <c r="C269" s="449"/>
      <c r="D269" s="450"/>
      <c r="E269" s="450"/>
    </row>
    <row r="270" spans="1:5">
      <c r="A270" s="299"/>
      <c r="B270" s="449"/>
      <c r="C270" s="449"/>
      <c r="D270" s="450"/>
      <c r="E270" s="450"/>
    </row>
    <row r="271" spans="1:5">
      <c r="A271" s="299"/>
      <c r="B271" s="449"/>
      <c r="C271" s="449"/>
      <c r="D271" s="450"/>
      <c r="E271" s="450"/>
    </row>
    <row r="272" spans="1:5">
      <c r="A272" s="299"/>
      <c r="B272" s="449"/>
      <c r="C272" s="449"/>
      <c r="D272" s="450"/>
      <c r="E272" s="450"/>
    </row>
    <row r="273" spans="1:5">
      <c r="A273" s="299"/>
      <c r="B273" s="449"/>
      <c r="C273" s="449"/>
      <c r="D273" s="450"/>
      <c r="E273" s="450"/>
    </row>
    <row r="274" spans="1:5">
      <c r="A274" s="299"/>
      <c r="B274" s="449"/>
      <c r="C274" s="449"/>
      <c r="D274" s="450"/>
      <c r="E274" s="450"/>
    </row>
    <row r="275" spans="1:5">
      <c r="A275" s="299"/>
      <c r="B275" s="449"/>
      <c r="C275" s="449"/>
      <c r="D275" s="450"/>
      <c r="E275" s="450"/>
    </row>
    <row r="276" spans="1:5">
      <c r="A276" s="299"/>
      <c r="B276" s="449"/>
      <c r="C276" s="449"/>
      <c r="D276" s="450"/>
      <c r="E276" s="450"/>
    </row>
    <row r="277" spans="1:5">
      <c r="A277" s="299"/>
      <c r="B277" s="449"/>
      <c r="C277" s="449"/>
      <c r="D277" s="450"/>
      <c r="E277" s="450"/>
    </row>
    <row r="278" spans="1:5">
      <c r="A278" s="299"/>
      <c r="B278" s="449"/>
      <c r="C278" s="449"/>
      <c r="D278" s="450"/>
      <c r="E278" s="450"/>
    </row>
    <row r="279" spans="1:5">
      <c r="A279" s="299"/>
      <c r="B279" s="449"/>
      <c r="C279" s="449"/>
      <c r="D279" s="450"/>
      <c r="E279" s="450"/>
    </row>
    <row r="280" spans="1:5">
      <c r="A280" s="299"/>
      <c r="B280" s="449"/>
      <c r="C280" s="449"/>
      <c r="D280" s="450"/>
      <c r="E280" s="450"/>
    </row>
    <row r="281" spans="1:5">
      <c r="A281" s="299"/>
      <c r="B281" s="449"/>
      <c r="C281" s="449"/>
      <c r="D281" s="450"/>
      <c r="E281" s="450"/>
    </row>
    <row r="282" spans="1:5">
      <c r="A282" s="299"/>
      <c r="B282" s="449"/>
      <c r="C282" s="449"/>
      <c r="D282" s="450"/>
      <c r="E282" s="450"/>
    </row>
    <row r="283" spans="1:5">
      <c r="A283" s="299"/>
      <c r="B283" s="449"/>
      <c r="C283" s="449"/>
      <c r="D283" s="450"/>
      <c r="E283" s="450"/>
    </row>
    <row r="284" spans="1:5">
      <c r="A284" s="299"/>
      <c r="B284" s="449"/>
      <c r="C284" s="449"/>
      <c r="D284" s="450"/>
      <c r="E284" s="450"/>
    </row>
    <row r="285" spans="1:5">
      <c r="A285" s="299"/>
      <c r="B285" s="449"/>
      <c r="C285" s="449"/>
      <c r="D285" s="450"/>
      <c r="E285" s="450"/>
    </row>
    <row r="286" spans="1:5">
      <c r="A286" s="299"/>
      <c r="B286" s="449"/>
      <c r="C286" s="449"/>
      <c r="D286" s="450"/>
      <c r="E286" s="450"/>
    </row>
    <row r="287" spans="1:5">
      <c r="A287" s="299"/>
      <c r="B287" s="449"/>
      <c r="C287" s="449"/>
      <c r="D287" s="450"/>
      <c r="E287" s="450"/>
    </row>
    <row r="288" spans="1:5">
      <c r="A288" s="299"/>
      <c r="B288" s="449"/>
      <c r="C288" s="449"/>
      <c r="D288" s="450"/>
      <c r="E288" s="450"/>
    </row>
    <row r="289" spans="1:5">
      <c r="A289" s="299"/>
      <c r="B289" s="449"/>
      <c r="C289" s="449"/>
      <c r="D289" s="450"/>
      <c r="E289" s="450"/>
    </row>
    <row r="290" spans="1:5">
      <c r="A290" s="299"/>
      <c r="B290" s="449"/>
      <c r="C290" s="449"/>
      <c r="D290" s="450"/>
      <c r="E290" s="450"/>
    </row>
    <row r="291" spans="1:5">
      <c r="A291" s="299"/>
      <c r="B291" s="449"/>
      <c r="C291" s="449"/>
      <c r="D291" s="450"/>
      <c r="E291" s="450"/>
    </row>
    <row r="292" spans="1:5">
      <c r="A292" s="299"/>
      <c r="B292" s="449"/>
      <c r="C292" s="449"/>
      <c r="D292" s="450"/>
      <c r="E292" s="450"/>
    </row>
    <row r="293" spans="1:5">
      <c r="A293" s="299"/>
      <c r="B293" s="449"/>
      <c r="C293" s="449"/>
      <c r="D293" s="450"/>
      <c r="E293" s="450"/>
    </row>
    <row r="294" spans="1:5">
      <c r="A294" s="299"/>
      <c r="B294" s="449"/>
      <c r="C294" s="449"/>
      <c r="D294" s="450"/>
      <c r="E294" s="450"/>
    </row>
    <row r="295" spans="1:5">
      <c r="A295" s="299"/>
      <c r="B295" s="449"/>
      <c r="C295" s="449"/>
      <c r="D295" s="450"/>
      <c r="E295" s="450"/>
    </row>
    <row r="296" spans="1:5">
      <c r="A296" s="299"/>
      <c r="B296" s="449"/>
      <c r="C296" s="449"/>
      <c r="D296" s="450"/>
      <c r="E296" s="450"/>
    </row>
    <row r="297" spans="1:5">
      <c r="A297" s="299"/>
      <c r="B297" s="449"/>
      <c r="C297" s="449"/>
      <c r="D297" s="450"/>
      <c r="E297" s="450"/>
    </row>
    <row r="298" spans="1:5">
      <c r="A298" s="299"/>
      <c r="B298" s="449"/>
      <c r="C298" s="449"/>
      <c r="D298" s="450"/>
      <c r="E298" s="450"/>
    </row>
    <row r="299" spans="1:5">
      <c r="A299" s="299"/>
      <c r="B299" s="449"/>
      <c r="C299" s="449"/>
      <c r="D299" s="450"/>
      <c r="E299" s="450"/>
    </row>
    <row r="300" spans="1:5">
      <c r="A300" s="299"/>
      <c r="B300" s="449"/>
      <c r="C300" s="449"/>
      <c r="D300" s="450"/>
      <c r="E300" s="450"/>
    </row>
    <row r="301" spans="1:5">
      <c r="A301" s="299"/>
      <c r="B301" s="449"/>
      <c r="C301" s="449"/>
      <c r="D301" s="450"/>
      <c r="E301" s="450"/>
    </row>
    <row r="302" spans="1:5">
      <c r="A302" s="299"/>
      <c r="B302" s="449"/>
      <c r="C302" s="449"/>
      <c r="D302" s="450"/>
      <c r="E302" s="450"/>
    </row>
    <row r="303" spans="1:5">
      <c r="A303" s="299"/>
      <c r="B303" s="449"/>
      <c r="C303" s="449"/>
      <c r="D303" s="450"/>
      <c r="E303" s="450"/>
    </row>
    <row r="304" spans="1:5">
      <c r="A304" s="299"/>
      <c r="B304" s="449"/>
      <c r="C304" s="449"/>
      <c r="D304" s="450"/>
      <c r="E304" s="450"/>
    </row>
    <row r="305" spans="1:5">
      <c r="A305" s="299"/>
      <c r="B305" s="449"/>
      <c r="C305" s="449"/>
      <c r="D305" s="450"/>
      <c r="E305" s="450"/>
    </row>
    <row r="306" spans="1:5">
      <c r="A306" s="299"/>
      <c r="B306" s="449"/>
      <c r="C306" s="449"/>
      <c r="D306" s="450"/>
      <c r="E306" s="450"/>
    </row>
    <row r="307" spans="1:5">
      <c r="A307" s="299"/>
      <c r="B307" s="449"/>
      <c r="C307" s="449"/>
      <c r="D307" s="450"/>
      <c r="E307" s="450"/>
    </row>
    <row r="308" spans="1:5">
      <c r="A308" s="299"/>
      <c r="B308" s="449"/>
      <c r="C308" s="449"/>
      <c r="D308" s="450"/>
      <c r="E308" s="450"/>
    </row>
    <row r="309" spans="1:5">
      <c r="A309" s="299"/>
      <c r="B309" s="449"/>
      <c r="C309" s="449"/>
      <c r="D309" s="450"/>
      <c r="E309" s="450"/>
    </row>
    <row r="310" spans="1:5">
      <c r="A310" s="299"/>
      <c r="B310" s="449"/>
      <c r="C310" s="449"/>
      <c r="D310" s="450"/>
      <c r="E310" s="450"/>
    </row>
    <row r="311" spans="1:5">
      <c r="A311" s="299"/>
      <c r="B311" s="449"/>
      <c r="C311" s="449"/>
      <c r="D311" s="450"/>
      <c r="E311" s="450"/>
    </row>
    <row r="312" spans="1:5">
      <c r="A312" s="299"/>
      <c r="B312" s="449"/>
      <c r="C312" s="449"/>
      <c r="D312" s="450"/>
      <c r="E312" s="450"/>
    </row>
    <row r="313" spans="1:5">
      <c r="A313" s="299"/>
      <c r="B313" s="449"/>
      <c r="C313" s="449"/>
      <c r="D313" s="450"/>
      <c r="E313" s="450"/>
    </row>
    <row r="314" spans="1:5">
      <c r="A314" s="299"/>
      <c r="B314" s="449"/>
      <c r="C314" s="449"/>
      <c r="D314" s="450"/>
      <c r="E314" s="450"/>
    </row>
    <row r="315" spans="1:5">
      <c r="A315" s="299"/>
      <c r="B315" s="449"/>
      <c r="C315" s="449"/>
      <c r="D315" s="450"/>
      <c r="E315" s="450"/>
    </row>
    <row r="316" spans="1:5">
      <c r="A316" s="299"/>
      <c r="B316" s="449"/>
      <c r="C316" s="449"/>
      <c r="D316" s="450"/>
      <c r="E316" s="450"/>
    </row>
    <row r="317" spans="1:5">
      <c r="A317" s="299"/>
      <c r="B317" s="449"/>
      <c r="C317" s="449"/>
      <c r="D317" s="450"/>
      <c r="E317" s="450"/>
    </row>
    <row r="318" spans="1:5">
      <c r="A318" s="299"/>
      <c r="B318" s="449"/>
      <c r="C318" s="449"/>
      <c r="D318" s="450"/>
      <c r="E318" s="450"/>
    </row>
    <row r="319" spans="1:5">
      <c r="A319" s="299"/>
      <c r="B319" s="449"/>
      <c r="C319" s="449"/>
      <c r="D319" s="450"/>
      <c r="E319" s="450"/>
    </row>
    <row r="320" spans="1:5">
      <c r="A320" s="299"/>
      <c r="B320" s="449"/>
      <c r="C320" s="449"/>
      <c r="D320" s="450"/>
      <c r="E320" s="450"/>
    </row>
    <row r="321" spans="1:5">
      <c r="A321" s="299"/>
      <c r="B321" s="449"/>
      <c r="C321" s="449"/>
      <c r="D321" s="450"/>
      <c r="E321" s="450"/>
    </row>
    <row r="322" spans="1:5">
      <c r="A322" s="299"/>
      <c r="B322" s="449"/>
      <c r="C322" s="449"/>
      <c r="D322" s="450"/>
      <c r="E322" s="450"/>
    </row>
    <row r="323" spans="1:5">
      <c r="A323" s="299"/>
      <c r="B323" s="449"/>
      <c r="C323" s="449"/>
      <c r="D323" s="450"/>
      <c r="E323" s="450"/>
    </row>
    <row r="324" spans="1:5">
      <c r="A324" s="299"/>
      <c r="B324" s="449"/>
      <c r="C324" s="449"/>
      <c r="D324" s="450"/>
      <c r="E324" s="450"/>
    </row>
    <row r="325" spans="1:5">
      <c r="A325" s="299"/>
      <c r="B325" s="449"/>
      <c r="C325" s="449"/>
      <c r="D325" s="450"/>
      <c r="E325" s="450"/>
    </row>
    <row r="326" spans="1:5">
      <c r="A326" s="299"/>
      <c r="B326" s="449"/>
      <c r="C326" s="449"/>
      <c r="D326" s="450"/>
      <c r="E326" s="450"/>
    </row>
    <row r="327" spans="1:5">
      <c r="A327" s="299"/>
      <c r="B327" s="449"/>
      <c r="C327" s="449"/>
      <c r="D327" s="450"/>
      <c r="E327" s="450"/>
    </row>
    <row r="328" spans="1:5">
      <c r="A328" s="299"/>
      <c r="B328" s="449"/>
      <c r="C328" s="449"/>
      <c r="D328" s="450"/>
      <c r="E328" s="450"/>
    </row>
    <row r="329" spans="1:5">
      <c r="A329" s="299"/>
      <c r="B329" s="449"/>
      <c r="C329" s="449"/>
      <c r="D329" s="450"/>
      <c r="E329" s="450"/>
    </row>
    <row r="330" spans="1:5">
      <c r="A330" s="299"/>
      <c r="B330" s="449"/>
      <c r="C330" s="449"/>
      <c r="D330" s="450"/>
      <c r="E330" s="450"/>
    </row>
    <row r="331" spans="1:5">
      <c r="A331" s="299"/>
      <c r="B331" s="449"/>
      <c r="C331" s="449"/>
      <c r="D331" s="450"/>
      <c r="E331" s="450"/>
    </row>
    <row r="332" spans="1:5">
      <c r="A332" s="299"/>
      <c r="B332" s="449"/>
      <c r="C332" s="449"/>
      <c r="D332" s="450"/>
      <c r="E332" s="450"/>
    </row>
    <row r="333" spans="1:5">
      <c r="A333" s="299"/>
      <c r="B333" s="449"/>
      <c r="C333" s="449"/>
      <c r="D333" s="450"/>
      <c r="E333" s="450"/>
    </row>
    <row r="334" spans="1:5">
      <c r="A334" s="299"/>
      <c r="B334" s="449"/>
      <c r="C334" s="449"/>
      <c r="D334" s="450"/>
      <c r="E334" s="450"/>
    </row>
    <row r="335" spans="1:5">
      <c r="A335" s="299"/>
      <c r="B335" s="449"/>
      <c r="C335" s="449"/>
      <c r="D335" s="450"/>
      <c r="E335" s="450"/>
    </row>
    <row r="336" spans="1:5">
      <c r="A336" s="299"/>
      <c r="B336" s="449"/>
      <c r="C336" s="449"/>
      <c r="D336" s="450"/>
      <c r="E336" s="450"/>
    </row>
    <row r="337" spans="1:5">
      <c r="A337" s="299"/>
      <c r="B337" s="449"/>
      <c r="C337" s="449"/>
      <c r="D337" s="450"/>
      <c r="E337" s="450"/>
    </row>
    <row r="338" spans="1:5">
      <c r="A338" s="299"/>
      <c r="B338" s="449"/>
      <c r="C338" s="449"/>
      <c r="D338" s="450"/>
      <c r="E338" s="450"/>
    </row>
    <row r="339" spans="1:5">
      <c r="A339" s="299"/>
      <c r="B339" s="449"/>
      <c r="C339" s="449"/>
      <c r="D339" s="450"/>
      <c r="E339" s="450"/>
    </row>
    <row r="340" spans="1:5">
      <c r="A340" s="299"/>
      <c r="B340" s="449"/>
      <c r="C340" s="449"/>
      <c r="D340" s="450"/>
      <c r="E340" s="450"/>
    </row>
    <row r="341" spans="1:5">
      <c r="A341" s="299"/>
      <c r="B341" s="449"/>
      <c r="C341" s="449"/>
      <c r="D341" s="450"/>
      <c r="E341" s="450"/>
    </row>
    <row r="342" spans="1:5">
      <c r="A342" s="299"/>
      <c r="B342" s="449"/>
      <c r="C342" s="449"/>
      <c r="D342" s="450"/>
      <c r="E342" s="450"/>
    </row>
    <row r="343" spans="1:5">
      <c r="A343" s="299"/>
      <c r="B343" s="449"/>
      <c r="C343" s="449"/>
      <c r="D343" s="450"/>
      <c r="E343" s="450"/>
    </row>
    <row r="344" spans="1:5">
      <c r="A344" s="299"/>
      <c r="B344" s="449"/>
      <c r="C344" s="449"/>
      <c r="D344" s="450"/>
      <c r="E344" s="450"/>
    </row>
    <row r="345" spans="1:5">
      <c r="A345" s="299"/>
      <c r="B345" s="449"/>
      <c r="C345" s="449"/>
      <c r="D345" s="450"/>
      <c r="E345" s="450"/>
    </row>
    <row r="346" spans="1:5">
      <c r="A346" s="299"/>
      <c r="B346" s="449"/>
      <c r="C346" s="449"/>
      <c r="D346" s="450"/>
      <c r="E346" s="450"/>
    </row>
    <row r="347" spans="1:5">
      <c r="A347" s="299"/>
      <c r="B347" s="449"/>
      <c r="C347" s="449"/>
      <c r="D347" s="450"/>
      <c r="E347" s="450"/>
    </row>
    <row r="348" spans="1:5">
      <c r="A348" s="299"/>
      <c r="B348" s="449"/>
      <c r="C348" s="449"/>
      <c r="D348" s="450"/>
      <c r="E348" s="450"/>
    </row>
    <row r="349" spans="1:5">
      <c r="A349" s="299"/>
      <c r="B349" s="449"/>
      <c r="C349" s="449"/>
      <c r="D349" s="450"/>
      <c r="E349" s="450"/>
    </row>
    <row r="350" spans="1:5">
      <c r="A350" s="299"/>
      <c r="B350" s="449"/>
      <c r="C350" s="449"/>
      <c r="D350" s="450"/>
      <c r="E350" s="450"/>
    </row>
    <row r="351" spans="1:5">
      <c r="A351" s="299"/>
      <c r="B351" s="449"/>
      <c r="C351" s="449"/>
      <c r="D351" s="450"/>
      <c r="E351" s="450"/>
    </row>
    <row r="352" spans="1:5">
      <c r="A352" s="299"/>
      <c r="B352" s="449"/>
      <c r="C352" s="449"/>
      <c r="D352" s="450"/>
      <c r="E352" s="450"/>
    </row>
    <row r="353" spans="1:5">
      <c r="A353" s="299"/>
      <c r="B353" s="449"/>
      <c r="C353" s="449"/>
      <c r="D353" s="450"/>
      <c r="E353" s="450"/>
    </row>
    <row r="354" spans="1:5">
      <c r="A354" s="299"/>
      <c r="B354" s="449"/>
      <c r="C354" s="449"/>
      <c r="D354" s="450"/>
      <c r="E354" s="450"/>
    </row>
    <row r="355" spans="1:5">
      <c r="A355" s="299"/>
      <c r="B355" s="449"/>
      <c r="C355" s="449"/>
      <c r="D355" s="450"/>
      <c r="E355" s="450"/>
    </row>
    <row r="356" spans="1:5">
      <c r="A356" s="299"/>
      <c r="B356" s="449"/>
      <c r="C356" s="449"/>
      <c r="D356" s="450"/>
      <c r="E356" s="450"/>
    </row>
    <row r="357" spans="1:5">
      <c r="A357" s="299"/>
      <c r="B357" s="449"/>
      <c r="C357" s="449"/>
      <c r="D357" s="450"/>
      <c r="E357" s="450"/>
    </row>
    <row r="358" spans="1:5">
      <c r="A358" s="299"/>
      <c r="B358" s="449"/>
      <c r="C358" s="449"/>
      <c r="D358" s="450"/>
      <c r="E358" s="450"/>
    </row>
    <row r="359" spans="1:5">
      <c r="A359" s="299"/>
      <c r="B359" s="449"/>
      <c r="C359" s="449"/>
      <c r="D359" s="450"/>
      <c r="E359" s="450"/>
    </row>
    <row r="360" spans="1:5">
      <c r="A360" s="299"/>
      <c r="B360" s="449"/>
      <c r="C360" s="449"/>
      <c r="D360" s="450"/>
      <c r="E360" s="450"/>
    </row>
    <row r="361" spans="1:5">
      <c r="A361" s="299"/>
      <c r="B361" s="449"/>
      <c r="C361" s="449"/>
      <c r="D361" s="450"/>
      <c r="E361" s="450"/>
    </row>
    <row r="362" spans="1:5">
      <c r="A362" s="299"/>
      <c r="B362" s="449"/>
      <c r="C362" s="449"/>
      <c r="D362" s="450"/>
      <c r="E362" s="450"/>
    </row>
    <row r="363" spans="1:5">
      <c r="A363" s="299"/>
      <c r="B363" s="449"/>
      <c r="C363" s="449"/>
      <c r="D363" s="450"/>
      <c r="E363" s="450"/>
    </row>
    <row r="364" spans="1:5">
      <c r="A364" s="299"/>
      <c r="B364" s="449"/>
      <c r="C364" s="449"/>
      <c r="D364" s="450"/>
      <c r="E364" s="450"/>
    </row>
    <row r="365" spans="1:5">
      <c r="A365" s="299"/>
      <c r="B365" s="449"/>
      <c r="C365" s="449"/>
      <c r="D365" s="450"/>
      <c r="E365" s="450"/>
    </row>
    <row r="366" spans="1:5">
      <c r="A366" s="299"/>
      <c r="B366" s="449"/>
      <c r="C366" s="449"/>
      <c r="D366" s="450"/>
      <c r="E366" s="450"/>
    </row>
    <row r="367" spans="1:5">
      <c r="A367" s="299"/>
      <c r="B367" s="449"/>
      <c r="C367" s="449"/>
      <c r="D367" s="450"/>
      <c r="E367" s="450"/>
    </row>
    <row r="368" spans="1:5">
      <c r="A368" s="299"/>
      <c r="B368" s="449"/>
      <c r="C368" s="449"/>
      <c r="D368" s="450"/>
      <c r="E368" s="449"/>
    </row>
    <row r="369" spans="1:5">
      <c r="A369" s="299"/>
      <c r="B369" s="449"/>
      <c r="C369" s="449"/>
      <c r="D369" s="450"/>
      <c r="E369" s="449"/>
    </row>
    <row r="370" spans="1:5">
      <c r="A370" s="299"/>
      <c r="B370" s="449"/>
      <c r="C370" s="449"/>
      <c r="D370" s="450"/>
      <c r="E370" s="449"/>
    </row>
    <row r="371" spans="1:5">
      <c r="A371" s="299"/>
      <c r="B371" s="449"/>
      <c r="C371" s="449"/>
      <c r="D371" s="450"/>
      <c r="E371" s="449"/>
    </row>
    <row r="372" spans="1:5">
      <c r="A372" s="299"/>
      <c r="B372" s="449"/>
      <c r="C372" s="449"/>
      <c r="D372" s="450"/>
      <c r="E372" s="449"/>
    </row>
    <row r="373" spans="1:5">
      <c r="A373" s="299"/>
      <c r="B373" s="449"/>
      <c r="C373" s="449"/>
      <c r="D373" s="450"/>
      <c r="E373" s="449"/>
    </row>
    <row r="374" spans="1:5">
      <c r="A374" s="299"/>
      <c r="B374" s="449"/>
      <c r="C374" s="449"/>
      <c r="D374" s="450"/>
      <c r="E374" s="449"/>
    </row>
    <row r="375" spans="1:5">
      <c r="A375" s="299"/>
      <c r="B375" s="449"/>
      <c r="C375" s="449"/>
      <c r="D375" s="450"/>
      <c r="E375" s="449"/>
    </row>
    <row r="376" spans="1:5">
      <c r="A376" s="299"/>
      <c r="B376" s="449"/>
      <c r="C376" s="449"/>
      <c r="D376" s="450"/>
      <c r="E376" s="449"/>
    </row>
    <row r="377" spans="1:5">
      <c r="A377" s="299"/>
      <c r="B377" s="449"/>
      <c r="C377" s="449"/>
      <c r="D377" s="450"/>
      <c r="E377" s="449"/>
    </row>
    <row r="378" spans="1:5">
      <c r="A378" s="299"/>
      <c r="B378" s="449"/>
      <c r="C378" s="449"/>
      <c r="D378" s="450"/>
      <c r="E378" s="449"/>
    </row>
    <row r="379" spans="1:5">
      <c r="A379" s="299"/>
      <c r="B379" s="449"/>
      <c r="C379" s="449"/>
      <c r="D379" s="450"/>
      <c r="E379" s="449"/>
    </row>
    <row r="380" spans="1:5">
      <c r="A380" s="299"/>
      <c r="B380" s="449"/>
      <c r="C380" s="449"/>
      <c r="D380" s="450"/>
      <c r="E380" s="449"/>
    </row>
    <row r="381" spans="1:5">
      <c r="A381" s="299"/>
      <c r="B381" s="449"/>
      <c r="C381" s="449"/>
      <c r="D381" s="450"/>
      <c r="E381" s="449"/>
    </row>
    <row r="382" spans="1:5">
      <c r="A382" s="299"/>
      <c r="B382" s="449"/>
      <c r="C382" s="449"/>
      <c r="D382" s="450"/>
      <c r="E382" s="449"/>
    </row>
    <row r="383" spans="1:5">
      <c r="A383" s="299"/>
      <c r="B383" s="449"/>
      <c r="C383" s="449"/>
      <c r="D383" s="450"/>
      <c r="E383" s="449"/>
    </row>
    <row r="384" spans="1:5">
      <c r="A384" s="299"/>
      <c r="B384" s="449"/>
      <c r="C384" s="449"/>
      <c r="D384" s="450"/>
      <c r="E384" s="449"/>
    </row>
    <row r="385" spans="1:5">
      <c r="A385" s="299"/>
      <c r="B385" s="449"/>
      <c r="C385" s="449"/>
      <c r="D385" s="450"/>
      <c r="E385" s="449"/>
    </row>
    <row r="386" spans="1:5">
      <c r="A386" s="299"/>
      <c r="B386" s="449"/>
      <c r="C386" s="449"/>
      <c r="D386" s="450"/>
      <c r="E386" s="449"/>
    </row>
    <row r="387" spans="1:5">
      <c r="A387" s="299"/>
      <c r="B387" s="449"/>
      <c r="C387" s="449"/>
      <c r="D387" s="450"/>
      <c r="E387" s="449"/>
    </row>
    <row r="388" spans="1:5">
      <c r="A388" s="299"/>
      <c r="B388" s="449"/>
      <c r="C388" s="449"/>
      <c r="D388" s="450"/>
      <c r="E388" s="449"/>
    </row>
    <row r="389" spans="1:5">
      <c r="A389" s="299"/>
      <c r="B389" s="449"/>
      <c r="C389" s="449"/>
      <c r="D389" s="450"/>
      <c r="E389" s="449"/>
    </row>
    <row r="390" spans="1:5">
      <c r="A390" s="299"/>
      <c r="B390" s="449"/>
      <c r="C390" s="449"/>
      <c r="D390" s="450"/>
      <c r="E390" s="449"/>
    </row>
    <row r="391" spans="1:5">
      <c r="A391" s="299"/>
      <c r="B391" s="449"/>
      <c r="C391" s="449"/>
      <c r="D391" s="450"/>
      <c r="E391" s="449"/>
    </row>
    <row r="392" spans="1:5">
      <c r="A392" s="299"/>
      <c r="B392" s="449"/>
      <c r="C392" s="449"/>
      <c r="D392" s="450"/>
      <c r="E392" s="449"/>
    </row>
    <row r="393" spans="1:5">
      <c r="A393" s="299"/>
      <c r="B393" s="449"/>
      <c r="C393" s="449"/>
      <c r="D393" s="450"/>
      <c r="E393" s="449"/>
    </row>
    <row r="394" spans="1:5">
      <c r="A394" s="299"/>
      <c r="B394" s="449"/>
      <c r="C394" s="449"/>
      <c r="D394" s="450"/>
      <c r="E394" s="449"/>
    </row>
    <row r="395" spans="1:5">
      <c r="A395" s="299"/>
      <c r="B395" s="449"/>
      <c r="C395" s="449"/>
      <c r="D395" s="450"/>
      <c r="E395" s="449"/>
    </row>
    <row r="396" spans="1:5">
      <c r="A396" s="299"/>
      <c r="B396" s="449"/>
      <c r="C396" s="449"/>
      <c r="D396" s="450"/>
      <c r="E396" s="449"/>
    </row>
    <row r="397" spans="1:5">
      <c r="A397" s="299"/>
      <c r="B397" s="449"/>
      <c r="C397" s="449"/>
      <c r="D397" s="450"/>
      <c r="E397" s="449"/>
    </row>
    <row r="398" spans="1:5">
      <c r="A398" s="299"/>
      <c r="B398" s="449"/>
      <c r="C398" s="449"/>
      <c r="D398" s="450"/>
      <c r="E398" s="449"/>
    </row>
    <row r="399" spans="1:5">
      <c r="A399" s="299"/>
      <c r="B399" s="449"/>
      <c r="C399" s="449"/>
      <c r="D399" s="450"/>
      <c r="E399" s="449"/>
    </row>
    <row r="400" spans="1:5">
      <c r="A400" s="299"/>
      <c r="B400" s="449"/>
      <c r="C400" s="449"/>
      <c r="D400" s="450"/>
      <c r="E400" s="449"/>
    </row>
    <row r="401" spans="1:5">
      <c r="A401" s="299"/>
      <c r="B401" s="449"/>
      <c r="C401" s="449"/>
      <c r="D401" s="450"/>
      <c r="E401" s="449"/>
    </row>
    <row r="402" spans="1:5">
      <c r="A402" s="299"/>
      <c r="B402" s="449"/>
      <c r="C402" s="449"/>
      <c r="D402" s="450"/>
      <c r="E402" s="449"/>
    </row>
    <row r="403" spans="1:5">
      <c r="A403" s="299"/>
      <c r="B403" s="449"/>
      <c r="C403" s="449"/>
      <c r="D403" s="450"/>
      <c r="E403" s="449"/>
    </row>
    <row r="404" spans="1:5">
      <c r="A404" s="299"/>
      <c r="B404" s="449"/>
      <c r="C404" s="449"/>
      <c r="D404" s="450"/>
      <c r="E404" s="449"/>
    </row>
    <row r="405" spans="1:5">
      <c r="A405" s="299"/>
      <c r="B405" s="449"/>
      <c r="C405" s="449"/>
      <c r="D405" s="450"/>
      <c r="E405" s="449"/>
    </row>
    <row r="406" spans="1:5">
      <c r="A406" s="299"/>
      <c r="B406" s="449"/>
      <c r="C406" s="449"/>
      <c r="D406" s="450"/>
      <c r="E406" s="449"/>
    </row>
    <row r="407" spans="1:5">
      <c r="A407" s="299"/>
      <c r="B407" s="449"/>
      <c r="C407" s="449"/>
      <c r="D407" s="450"/>
      <c r="E407" s="449"/>
    </row>
    <row r="408" spans="1:5">
      <c r="A408" s="299"/>
      <c r="B408" s="449"/>
      <c r="C408" s="449"/>
      <c r="D408" s="450"/>
      <c r="E408" s="449"/>
    </row>
    <row r="409" spans="1:5">
      <c r="A409" s="299"/>
      <c r="B409" s="449"/>
      <c r="C409" s="449"/>
      <c r="D409" s="450"/>
      <c r="E409" s="449"/>
    </row>
    <row r="410" spans="1:5">
      <c r="A410" s="299"/>
      <c r="B410" s="449"/>
      <c r="C410" s="449"/>
      <c r="D410" s="450"/>
      <c r="E410" s="449"/>
    </row>
    <row r="411" spans="1:5">
      <c r="A411" s="299"/>
      <c r="B411" s="449"/>
      <c r="C411" s="449"/>
      <c r="D411" s="450"/>
      <c r="E411" s="449"/>
    </row>
    <row r="412" spans="1:5">
      <c r="A412" s="299"/>
      <c r="B412" s="449"/>
      <c r="C412" s="449"/>
      <c r="D412" s="450"/>
      <c r="E412" s="449"/>
    </row>
    <row r="413" spans="1:5">
      <c r="A413" s="299"/>
      <c r="B413" s="449"/>
      <c r="C413" s="449"/>
      <c r="D413" s="450"/>
      <c r="E413" s="449"/>
    </row>
    <row r="414" spans="1:5">
      <c r="A414" s="299"/>
      <c r="B414" s="449"/>
      <c r="C414" s="449"/>
      <c r="D414" s="450"/>
      <c r="E414" s="449"/>
    </row>
    <row r="415" spans="1:5">
      <c r="A415" s="299"/>
      <c r="B415" s="449"/>
      <c r="C415" s="449"/>
      <c r="D415" s="450"/>
      <c r="E415" s="449"/>
    </row>
    <row r="416" spans="1:5">
      <c r="A416" s="299"/>
      <c r="B416" s="449"/>
      <c r="C416" s="449"/>
      <c r="D416" s="450"/>
      <c r="E416" s="449"/>
    </row>
    <row r="417" spans="1:5">
      <c r="A417" s="299"/>
      <c r="B417" s="449"/>
      <c r="C417" s="449"/>
      <c r="D417" s="450"/>
      <c r="E417" s="449"/>
    </row>
    <row r="418" spans="1:5">
      <c r="A418" s="299"/>
      <c r="B418" s="449"/>
      <c r="C418" s="449"/>
      <c r="D418" s="450"/>
      <c r="E418" s="449"/>
    </row>
    <row r="419" spans="1:5">
      <c r="A419" s="299"/>
      <c r="B419" s="449"/>
      <c r="C419" s="449"/>
      <c r="D419" s="450"/>
      <c r="E419" s="449"/>
    </row>
    <row r="420" spans="1:5">
      <c r="A420" s="299"/>
      <c r="B420" s="449"/>
      <c r="C420" s="449"/>
      <c r="D420" s="450"/>
      <c r="E420" s="449"/>
    </row>
    <row r="421" spans="1:5">
      <c r="A421" s="299"/>
      <c r="B421" s="449"/>
      <c r="C421" s="449"/>
      <c r="D421" s="450"/>
      <c r="E421" s="449"/>
    </row>
    <row r="422" spans="1:5">
      <c r="A422" s="299"/>
      <c r="B422" s="449"/>
      <c r="C422" s="449"/>
      <c r="D422" s="450"/>
      <c r="E422" s="449"/>
    </row>
    <row r="423" spans="1:5">
      <c r="A423" s="299"/>
      <c r="B423" s="449"/>
      <c r="C423" s="449"/>
      <c r="D423" s="450"/>
      <c r="E423" s="449"/>
    </row>
    <row r="424" spans="1:5">
      <c r="A424" s="299"/>
      <c r="B424" s="449"/>
      <c r="C424" s="449"/>
      <c r="D424" s="450"/>
      <c r="E424" s="449"/>
    </row>
    <row r="425" spans="1:5">
      <c r="A425" s="299"/>
      <c r="B425" s="449"/>
      <c r="C425" s="449"/>
      <c r="D425" s="450"/>
      <c r="E425" s="449"/>
    </row>
    <row r="426" spans="1:5">
      <c r="A426" s="299"/>
      <c r="B426" s="449"/>
      <c r="C426" s="449"/>
      <c r="D426" s="450"/>
      <c r="E426" s="449"/>
    </row>
    <row r="427" spans="1:5">
      <c r="A427" s="299"/>
      <c r="B427" s="449"/>
      <c r="C427" s="449"/>
      <c r="D427" s="450"/>
      <c r="E427" s="449"/>
    </row>
    <row r="428" spans="1:5">
      <c r="A428" s="299"/>
      <c r="B428" s="449"/>
      <c r="C428" s="449"/>
      <c r="D428" s="450"/>
      <c r="E428" s="449"/>
    </row>
    <row r="429" spans="1:5">
      <c r="A429" s="299"/>
      <c r="B429" s="449"/>
      <c r="C429" s="449"/>
      <c r="D429" s="450"/>
      <c r="E429" s="449"/>
    </row>
    <row r="430" spans="1:5">
      <c r="A430" s="299"/>
      <c r="B430" s="449"/>
      <c r="C430" s="449"/>
      <c r="D430" s="450"/>
      <c r="E430" s="449"/>
    </row>
    <row r="431" spans="1:5">
      <c r="A431" s="299"/>
      <c r="B431" s="449"/>
      <c r="C431" s="449"/>
      <c r="D431" s="450"/>
      <c r="E431" s="449"/>
    </row>
    <row r="432" spans="1:5">
      <c r="A432" s="299"/>
      <c r="B432" s="449"/>
      <c r="C432" s="449"/>
      <c r="D432" s="450"/>
      <c r="E432" s="449"/>
    </row>
    <row r="433" spans="1:5">
      <c r="A433" s="299"/>
      <c r="B433" s="449"/>
      <c r="C433" s="449"/>
      <c r="D433" s="450"/>
      <c r="E433" s="449"/>
    </row>
    <row r="434" spans="1:5">
      <c r="A434" s="299"/>
      <c r="B434" s="449"/>
      <c r="C434" s="449"/>
      <c r="D434" s="450"/>
      <c r="E434" s="449"/>
    </row>
    <row r="435" spans="1:5">
      <c r="A435" s="299"/>
      <c r="B435" s="449"/>
      <c r="C435" s="449"/>
      <c r="D435" s="450"/>
      <c r="E435" s="449"/>
    </row>
    <row r="436" spans="1:5">
      <c r="A436" s="299"/>
      <c r="B436" s="449"/>
      <c r="C436" s="449"/>
      <c r="D436" s="450"/>
      <c r="E436" s="449"/>
    </row>
    <row r="437" spans="1:5">
      <c r="A437" s="299"/>
      <c r="B437" s="449"/>
      <c r="C437" s="449"/>
      <c r="D437" s="450"/>
      <c r="E437" s="449"/>
    </row>
    <row r="438" spans="1:5">
      <c r="A438" s="299"/>
      <c r="B438" s="449"/>
      <c r="C438" s="449"/>
      <c r="D438" s="450"/>
      <c r="E438" s="449"/>
    </row>
    <row r="439" spans="1:5">
      <c r="A439" s="299"/>
      <c r="B439" s="449"/>
      <c r="C439" s="449"/>
      <c r="D439" s="450"/>
      <c r="E439" s="449"/>
    </row>
    <row r="440" spans="1:5">
      <c r="A440" s="299"/>
      <c r="B440" s="449"/>
      <c r="C440" s="449"/>
      <c r="D440" s="450"/>
      <c r="E440" s="449"/>
    </row>
    <row r="441" spans="1:5">
      <c r="A441" s="299"/>
      <c r="B441" s="449"/>
      <c r="C441" s="449"/>
      <c r="D441" s="450"/>
      <c r="E441" s="449"/>
    </row>
    <row r="442" spans="1:5">
      <c r="A442" s="299"/>
      <c r="B442" s="449"/>
      <c r="C442" s="449"/>
      <c r="D442" s="450"/>
      <c r="E442" s="449"/>
    </row>
    <row r="443" spans="1:5">
      <c r="A443" s="299"/>
      <c r="B443" s="449"/>
      <c r="C443" s="449"/>
      <c r="D443" s="450"/>
      <c r="E443" s="449"/>
    </row>
    <row r="444" spans="1:5">
      <c r="A444" s="299"/>
      <c r="B444" s="449"/>
      <c r="C444" s="449"/>
      <c r="D444" s="450"/>
      <c r="E444" s="449"/>
    </row>
    <row r="445" spans="1:5">
      <c r="A445" s="299"/>
      <c r="B445" s="449"/>
      <c r="C445" s="449"/>
      <c r="D445" s="450"/>
      <c r="E445" s="449"/>
    </row>
    <row r="446" spans="1:5">
      <c r="A446" s="299"/>
      <c r="B446" s="449"/>
      <c r="C446" s="449"/>
      <c r="D446" s="450"/>
      <c r="E446" s="449"/>
    </row>
    <row r="447" spans="1:5">
      <c r="A447" s="299"/>
      <c r="B447" s="449"/>
      <c r="C447" s="449"/>
      <c r="D447" s="450"/>
      <c r="E447" s="449"/>
    </row>
    <row r="448" spans="1:5">
      <c r="A448" s="299"/>
      <c r="B448" s="449"/>
      <c r="C448" s="449"/>
      <c r="D448" s="450"/>
      <c r="E448" s="449"/>
    </row>
    <row r="449" spans="1:5">
      <c r="A449" s="299"/>
      <c r="B449" s="449"/>
      <c r="C449" s="449"/>
      <c r="D449" s="450"/>
      <c r="E449" s="449"/>
    </row>
    <row r="450" spans="1:5">
      <c r="A450" s="299"/>
      <c r="B450" s="449"/>
      <c r="C450" s="449"/>
      <c r="D450" s="450"/>
      <c r="E450" s="449"/>
    </row>
    <row r="451" spans="1:5">
      <c r="A451" s="299"/>
      <c r="B451" s="449"/>
      <c r="C451" s="449"/>
      <c r="D451" s="450"/>
      <c r="E451" s="449"/>
    </row>
    <row r="452" spans="1:5">
      <c r="A452" s="299"/>
      <c r="B452" s="449"/>
      <c r="C452" s="449"/>
      <c r="D452" s="450"/>
      <c r="E452" s="449"/>
    </row>
    <row r="453" spans="1:5">
      <c r="A453" s="299"/>
      <c r="B453" s="449"/>
      <c r="C453" s="449"/>
      <c r="D453" s="450"/>
      <c r="E453" s="449"/>
    </row>
    <row r="454" spans="1:5">
      <c r="A454" s="299"/>
      <c r="B454" s="449"/>
      <c r="C454" s="449"/>
      <c r="D454" s="450"/>
      <c r="E454" s="449"/>
    </row>
    <row r="455" spans="1:5">
      <c r="A455" s="299"/>
      <c r="B455" s="449"/>
      <c r="C455" s="449"/>
      <c r="D455" s="450"/>
      <c r="E455" s="449"/>
    </row>
    <row r="456" spans="1:5">
      <c r="A456" s="299"/>
      <c r="B456" s="449"/>
      <c r="C456" s="449"/>
      <c r="D456" s="450"/>
      <c r="E456" s="449"/>
    </row>
    <row r="457" spans="1:5">
      <c r="A457" s="299"/>
      <c r="B457" s="449"/>
      <c r="C457" s="449"/>
      <c r="D457" s="450"/>
      <c r="E457" s="449"/>
    </row>
    <row r="458" spans="1:5">
      <c r="A458" s="299"/>
      <c r="B458" s="449"/>
      <c r="C458" s="449"/>
      <c r="D458" s="450"/>
      <c r="E458" s="449"/>
    </row>
    <row r="459" spans="1:5">
      <c r="A459" s="299"/>
      <c r="B459" s="449"/>
      <c r="C459" s="449"/>
      <c r="D459" s="450"/>
      <c r="E459" s="449"/>
    </row>
    <row r="460" spans="1:5">
      <c r="A460" s="299"/>
      <c r="B460" s="449"/>
      <c r="C460" s="449"/>
      <c r="D460" s="450"/>
      <c r="E460" s="449"/>
    </row>
    <row r="461" spans="1:5">
      <c r="A461" s="299"/>
      <c r="B461" s="449"/>
      <c r="C461" s="449"/>
      <c r="D461" s="450"/>
      <c r="E461" s="449"/>
    </row>
    <row r="462" spans="1:5">
      <c r="A462" s="299"/>
      <c r="B462" s="449"/>
      <c r="C462" s="449"/>
      <c r="D462" s="450"/>
      <c r="E462" s="449"/>
    </row>
    <row r="463" spans="1:5">
      <c r="A463" s="299"/>
      <c r="B463" s="449"/>
      <c r="C463" s="449"/>
      <c r="D463" s="450"/>
      <c r="E463" s="449"/>
    </row>
    <row r="464" spans="1:5">
      <c r="A464" s="299"/>
      <c r="B464" s="449"/>
      <c r="C464" s="449"/>
      <c r="D464" s="450"/>
      <c r="E464" s="449"/>
    </row>
    <row r="465" spans="1:5">
      <c r="A465" s="299"/>
      <c r="B465" s="449"/>
      <c r="C465" s="449"/>
      <c r="D465" s="450"/>
      <c r="E465" s="449"/>
    </row>
    <row r="466" spans="1:5">
      <c r="A466" s="299"/>
      <c r="B466" s="449"/>
      <c r="C466" s="449"/>
      <c r="D466" s="450"/>
      <c r="E466" s="449"/>
    </row>
    <row r="467" spans="1:5">
      <c r="A467" s="299"/>
      <c r="B467" s="449"/>
      <c r="C467" s="449"/>
      <c r="D467" s="450"/>
      <c r="E467" s="449"/>
    </row>
    <row r="468" spans="1:5">
      <c r="A468" s="299"/>
      <c r="B468" s="449"/>
      <c r="C468" s="449"/>
      <c r="D468" s="450"/>
      <c r="E468" s="449"/>
    </row>
    <row r="469" spans="1:5">
      <c r="A469" s="299"/>
      <c r="B469" s="449"/>
      <c r="C469" s="449"/>
      <c r="D469" s="450"/>
      <c r="E469" s="449"/>
    </row>
    <row r="470" spans="1:5">
      <c r="A470" s="299"/>
      <c r="B470" s="449"/>
      <c r="C470" s="449"/>
      <c r="D470" s="450"/>
      <c r="E470" s="449"/>
    </row>
    <row r="471" spans="1:5">
      <c r="A471" s="299"/>
      <c r="B471" s="449"/>
      <c r="C471" s="449"/>
      <c r="D471" s="450"/>
      <c r="E471" s="449"/>
    </row>
    <row r="472" spans="1:5">
      <c r="A472" s="299"/>
      <c r="B472" s="449"/>
      <c r="C472" s="449"/>
      <c r="D472" s="450"/>
      <c r="E472" s="449"/>
    </row>
    <row r="473" spans="1:5">
      <c r="A473" s="299"/>
      <c r="B473" s="449"/>
      <c r="C473" s="449"/>
      <c r="D473" s="450"/>
      <c r="E473" s="449"/>
    </row>
    <row r="474" spans="1:5">
      <c r="A474" s="299"/>
      <c r="B474" s="449"/>
      <c r="C474" s="449"/>
      <c r="D474" s="450"/>
      <c r="E474" s="449"/>
    </row>
    <row r="475" spans="1:5">
      <c r="A475" s="299"/>
      <c r="B475" s="449"/>
      <c r="C475" s="449"/>
      <c r="D475" s="450"/>
      <c r="E475" s="449"/>
    </row>
    <row r="476" spans="1:5">
      <c r="A476" s="299"/>
      <c r="B476" s="449"/>
      <c r="C476" s="449"/>
      <c r="D476" s="450"/>
      <c r="E476" s="449"/>
    </row>
    <row r="477" spans="1:5">
      <c r="A477" s="299"/>
      <c r="B477" s="449"/>
      <c r="C477" s="449"/>
      <c r="D477" s="450"/>
      <c r="E477" s="449"/>
    </row>
    <row r="478" spans="1:5">
      <c r="A478" s="299"/>
      <c r="B478" s="449"/>
      <c r="C478" s="449"/>
      <c r="D478" s="450"/>
      <c r="E478" s="449"/>
    </row>
    <row r="479" spans="1:5">
      <c r="A479" s="299"/>
      <c r="B479" s="449"/>
      <c r="C479" s="449"/>
      <c r="D479" s="450"/>
      <c r="E479" s="449"/>
    </row>
    <row r="480" spans="1:5">
      <c r="A480" s="299"/>
      <c r="B480" s="449"/>
      <c r="C480" s="449"/>
      <c r="D480" s="450"/>
      <c r="E480" s="449"/>
    </row>
    <row r="481" spans="1:5">
      <c r="A481" s="299"/>
      <c r="B481" s="449"/>
      <c r="C481" s="449"/>
      <c r="D481" s="450"/>
      <c r="E481" s="449"/>
    </row>
    <row r="482" spans="1:5">
      <c r="A482" s="299"/>
      <c r="B482" s="449"/>
      <c r="C482" s="449"/>
      <c r="D482" s="450"/>
      <c r="E482" s="449"/>
    </row>
    <row r="483" spans="1:5">
      <c r="A483" s="299"/>
      <c r="B483" s="449"/>
      <c r="C483" s="449"/>
      <c r="D483" s="450"/>
      <c r="E483" s="449"/>
    </row>
    <row r="484" spans="1:5">
      <c r="A484" s="299"/>
      <c r="B484" s="449"/>
      <c r="C484" s="449"/>
      <c r="D484" s="450"/>
      <c r="E484" s="449"/>
    </row>
    <row r="485" spans="1:5">
      <c r="A485" s="299"/>
      <c r="B485" s="449"/>
      <c r="C485" s="449"/>
      <c r="D485" s="450"/>
      <c r="E485" s="449"/>
    </row>
    <row r="486" spans="1:5">
      <c r="A486" s="299"/>
      <c r="B486" s="449"/>
      <c r="C486" s="449"/>
      <c r="D486" s="450"/>
      <c r="E486" s="449"/>
    </row>
    <row r="487" spans="1:5">
      <c r="A487" s="299"/>
      <c r="B487" s="449"/>
      <c r="C487" s="449"/>
      <c r="D487" s="450"/>
      <c r="E487" s="449"/>
    </row>
    <row r="488" spans="1:5">
      <c r="A488" s="299"/>
      <c r="B488" s="449"/>
      <c r="C488" s="449"/>
      <c r="D488" s="450"/>
      <c r="E488" s="449"/>
    </row>
    <row r="489" spans="1:5">
      <c r="A489" s="299"/>
      <c r="B489" s="449"/>
      <c r="C489" s="449"/>
      <c r="D489" s="450"/>
      <c r="E489" s="449"/>
    </row>
    <row r="490" spans="1:5">
      <c r="A490" s="299"/>
      <c r="B490" s="449"/>
      <c r="C490" s="449"/>
      <c r="D490" s="450"/>
      <c r="E490" s="449"/>
    </row>
    <row r="491" spans="1:5">
      <c r="A491" s="299"/>
      <c r="B491" s="449"/>
      <c r="C491" s="449"/>
      <c r="D491" s="450"/>
      <c r="E491" s="449"/>
    </row>
    <row r="492" spans="1:5">
      <c r="A492" s="299"/>
      <c r="B492" s="449"/>
      <c r="C492" s="449"/>
      <c r="D492" s="450"/>
      <c r="E492" s="449"/>
    </row>
    <row r="493" spans="1:5">
      <c r="A493" s="299"/>
      <c r="B493" s="449"/>
      <c r="C493" s="449"/>
      <c r="D493" s="450"/>
      <c r="E493" s="449"/>
    </row>
    <row r="494" spans="1:5">
      <c r="A494" s="299"/>
      <c r="B494" s="449"/>
      <c r="C494" s="449"/>
      <c r="D494" s="450"/>
      <c r="E494" s="449"/>
    </row>
    <row r="495" spans="1:5">
      <c r="A495" s="299"/>
      <c r="B495" s="449"/>
      <c r="C495" s="449"/>
      <c r="D495" s="450"/>
      <c r="E495" s="449"/>
    </row>
    <row r="496" spans="1:5">
      <c r="A496" s="299"/>
      <c r="B496" s="449"/>
      <c r="C496" s="449"/>
      <c r="D496" s="450"/>
      <c r="E496" s="449"/>
    </row>
    <row r="497" spans="1:5">
      <c r="A497" s="299"/>
      <c r="B497" s="449"/>
      <c r="C497" s="449"/>
      <c r="D497" s="450"/>
      <c r="E497" s="449"/>
    </row>
    <row r="498" spans="1:5">
      <c r="A498" s="299"/>
      <c r="B498" s="449"/>
      <c r="C498" s="449"/>
      <c r="D498" s="450"/>
      <c r="E498" s="449"/>
    </row>
    <row r="499" spans="1:5">
      <c r="A499" s="299"/>
      <c r="B499" s="449"/>
      <c r="C499" s="449"/>
      <c r="D499" s="450"/>
      <c r="E499" s="449"/>
    </row>
    <row r="500" spans="1:5">
      <c r="A500" s="299"/>
      <c r="B500" s="449"/>
      <c r="C500" s="449"/>
      <c r="D500" s="450"/>
      <c r="E500" s="449"/>
    </row>
    <row r="501" spans="1:5">
      <c r="A501" s="299"/>
      <c r="B501" s="449"/>
      <c r="C501" s="449"/>
      <c r="D501" s="450"/>
      <c r="E501" s="449"/>
    </row>
    <row r="502" spans="1:5">
      <c r="A502" s="299"/>
      <c r="B502" s="449"/>
      <c r="C502" s="449"/>
      <c r="D502" s="450"/>
      <c r="E502" s="449"/>
    </row>
    <row r="503" spans="1:5">
      <c r="A503" s="299"/>
      <c r="B503" s="449"/>
      <c r="C503" s="449"/>
      <c r="D503" s="450"/>
      <c r="E503" s="449"/>
    </row>
    <row r="504" spans="1:5">
      <c r="A504" s="299"/>
      <c r="B504" s="449"/>
      <c r="C504" s="449"/>
      <c r="D504" s="450"/>
      <c r="E504" s="449"/>
    </row>
    <row r="505" spans="1:5">
      <c r="A505" s="299"/>
      <c r="B505" s="449"/>
      <c r="C505" s="449"/>
      <c r="D505" s="450"/>
      <c r="E505" s="449"/>
    </row>
    <row r="506" spans="1:5">
      <c r="A506" s="299"/>
      <c r="B506" s="449"/>
      <c r="C506" s="449"/>
      <c r="D506" s="450"/>
      <c r="E506" s="449"/>
    </row>
    <row r="507" spans="1:5">
      <c r="A507" s="299"/>
      <c r="B507" s="449"/>
      <c r="C507" s="449"/>
      <c r="D507" s="450"/>
      <c r="E507" s="449"/>
    </row>
    <row r="508" spans="1:5">
      <c r="A508" s="299"/>
      <c r="B508" s="449"/>
      <c r="C508" s="449"/>
      <c r="D508" s="450"/>
      <c r="E508" s="449"/>
    </row>
    <row r="509" spans="1:5">
      <c r="A509" s="299"/>
      <c r="B509" s="449"/>
      <c r="C509" s="449"/>
      <c r="D509" s="450"/>
      <c r="E509" s="449"/>
    </row>
    <row r="510" spans="1:5">
      <c r="A510" s="299"/>
      <c r="B510" s="449"/>
      <c r="C510" s="449"/>
      <c r="D510" s="450"/>
      <c r="E510" s="449"/>
    </row>
    <row r="511" spans="1:5">
      <c r="A511" s="299"/>
      <c r="B511" s="449"/>
      <c r="C511" s="449"/>
      <c r="D511" s="450"/>
      <c r="E511" s="449"/>
    </row>
    <row r="512" spans="1:5">
      <c r="A512" s="299"/>
      <c r="B512" s="449"/>
      <c r="C512" s="449"/>
      <c r="D512" s="450"/>
      <c r="E512" s="449"/>
    </row>
    <row r="513" spans="1:5">
      <c r="A513" s="299"/>
      <c r="B513" s="449"/>
      <c r="C513" s="449"/>
      <c r="D513" s="450"/>
      <c r="E513" s="449"/>
    </row>
    <row r="514" spans="1:5">
      <c r="A514" s="299"/>
      <c r="B514" s="449"/>
      <c r="C514" s="449"/>
      <c r="D514" s="450"/>
      <c r="E514" s="449"/>
    </row>
    <row r="515" spans="1:5">
      <c r="A515" s="299"/>
      <c r="B515" s="449"/>
      <c r="C515" s="449"/>
      <c r="D515" s="450"/>
      <c r="E515" s="449"/>
    </row>
    <row r="516" spans="1:5">
      <c r="A516" s="299"/>
      <c r="B516" s="449"/>
      <c r="C516" s="449"/>
      <c r="D516" s="450"/>
      <c r="E516" s="449"/>
    </row>
    <row r="517" spans="1:5">
      <c r="A517" s="299"/>
      <c r="B517" s="449"/>
      <c r="C517" s="449"/>
      <c r="D517" s="450"/>
      <c r="E517" s="449"/>
    </row>
    <row r="518" spans="1:5">
      <c r="A518" s="299"/>
      <c r="B518" s="449"/>
      <c r="C518" s="449"/>
      <c r="D518" s="450"/>
      <c r="E518" s="449"/>
    </row>
    <row r="519" spans="1:5">
      <c r="A519" s="299"/>
      <c r="B519" s="449"/>
      <c r="C519" s="449"/>
      <c r="D519" s="450"/>
      <c r="E519" s="449"/>
    </row>
    <row r="520" spans="1:5">
      <c r="A520" s="299"/>
      <c r="B520" s="449"/>
      <c r="C520" s="449"/>
      <c r="D520" s="450"/>
      <c r="E520" s="449"/>
    </row>
    <row r="521" spans="1:5">
      <c r="A521" s="299"/>
      <c r="B521" s="449"/>
      <c r="C521" s="449"/>
      <c r="D521" s="450"/>
      <c r="E521" s="449"/>
    </row>
    <row r="522" spans="1:5">
      <c r="A522" s="299"/>
      <c r="B522" s="449"/>
      <c r="C522" s="449"/>
      <c r="D522" s="450"/>
      <c r="E522" s="449"/>
    </row>
    <row r="523" spans="1:5">
      <c r="A523" s="299"/>
      <c r="B523" s="449"/>
      <c r="C523" s="449"/>
      <c r="D523" s="450"/>
      <c r="E523" s="449"/>
    </row>
    <row r="524" spans="1:5">
      <c r="A524" s="299"/>
      <c r="B524" s="449"/>
      <c r="C524" s="449"/>
      <c r="D524" s="450"/>
      <c r="E524" s="449"/>
    </row>
    <row r="525" spans="1:5">
      <c r="A525" s="299"/>
      <c r="B525" s="449"/>
      <c r="C525" s="449"/>
      <c r="D525" s="450"/>
      <c r="E525" s="449"/>
    </row>
    <row r="526" spans="1:5">
      <c r="A526" s="299"/>
      <c r="B526" s="449"/>
      <c r="C526" s="449"/>
      <c r="D526" s="450"/>
      <c r="E526" s="449"/>
    </row>
    <row r="527" spans="1:5">
      <c r="A527" s="299"/>
      <c r="B527" s="449"/>
      <c r="C527" s="449"/>
      <c r="D527" s="450"/>
      <c r="E527" s="449"/>
    </row>
    <row r="528" spans="1:5">
      <c r="A528" s="299"/>
      <c r="B528" s="449"/>
      <c r="C528" s="449"/>
      <c r="D528" s="450"/>
      <c r="E528" s="449"/>
    </row>
    <row r="529" spans="1:5">
      <c r="A529" s="299"/>
      <c r="B529" s="449"/>
      <c r="C529" s="449"/>
      <c r="D529" s="450"/>
      <c r="E529" s="449"/>
    </row>
    <row r="530" spans="1:5">
      <c r="A530" s="299"/>
      <c r="B530" s="449"/>
      <c r="C530" s="449"/>
      <c r="D530" s="450"/>
      <c r="E530" s="449"/>
    </row>
    <row r="531" spans="1:5">
      <c r="A531" s="299"/>
      <c r="B531" s="449"/>
      <c r="C531" s="449"/>
      <c r="D531" s="450"/>
      <c r="E531" s="449"/>
    </row>
    <row r="532" spans="1:5">
      <c r="A532" s="299"/>
      <c r="B532" s="449"/>
      <c r="C532" s="449"/>
      <c r="D532" s="450"/>
      <c r="E532" s="449"/>
    </row>
    <row r="533" spans="1:5">
      <c r="A533" s="299"/>
      <c r="B533" s="449"/>
      <c r="C533" s="449"/>
      <c r="D533" s="450"/>
      <c r="E533" s="449"/>
    </row>
    <row r="534" spans="1:5">
      <c r="A534" s="299"/>
      <c r="B534" s="449"/>
      <c r="C534" s="449"/>
      <c r="D534" s="450"/>
      <c r="E534" s="449"/>
    </row>
    <row r="535" spans="1:5">
      <c r="A535" s="299"/>
      <c r="B535" s="449"/>
      <c r="C535" s="449"/>
      <c r="D535" s="450"/>
      <c r="E535" s="449"/>
    </row>
    <row r="536" spans="1:5">
      <c r="A536" s="299"/>
      <c r="B536" s="449"/>
      <c r="C536" s="449"/>
      <c r="D536" s="450"/>
      <c r="E536" s="449"/>
    </row>
    <row r="537" spans="1:5">
      <c r="A537" s="299"/>
      <c r="B537" s="449"/>
      <c r="C537" s="449"/>
      <c r="D537" s="450"/>
      <c r="E537" s="449"/>
    </row>
    <row r="538" spans="1:5">
      <c r="A538" s="299"/>
      <c r="B538" s="449"/>
      <c r="C538" s="449"/>
      <c r="D538" s="450"/>
      <c r="E538" s="449"/>
    </row>
    <row r="539" spans="1:5">
      <c r="A539" s="299"/>
      <c r="B539" s="449"/>
      <c r="C539" s="449"/>
      <c r="D539" s="450"/>
      <c r="E539" s="449"/>
    </row>
    <row r="540" spans="1:5">
      <c r="A540" s="299"/>
      <c r="B540" s="449"/>
      <c r="C540" s="449"/>
      <c r="D540" s="450"/>
      <c r="E540" s="449"/>
    </row>
    <row r="541" spans="1:5">
      <c r="A541" s="299"/>
      <c r="B541" s="449"/>
      <c r="C541" s="449"/>
      <c r="D541" s="450"/>
      <c r="E541" s="449"/>
    </row>
    <row r="542" spans="1:5">
      <c r="A542" s="299"/>
      <c r="B542" s="449"/>
      <c r="C542" s="449"/>
      <c r="D542" s="450"/>
      <c r="E542" s="449"/>
    </row>
    <row r="543" spans="1:5">
      <c r="A543" s="299"/>
      <c r="B543" s="449"/>
      <c r="C543" s="449"/>
      <c r="D543" s="450"/>
      <c r="E543" s="449"/>
    </row>
    <row r="544" spans="1:5">
      <c r="A544" s="299"/>
      <c r="B544" s="449"/>
      <c r="C544" s="449"/>
      <c r="D544" s="450"/>
      <c r="E544" s="449"/>
    </row>
    <row r="545" spans="1:5">
      <c r="A545" s="299"/>
      <c r="B545" s="449"/>
      <c r="C545" s="449"/>
      <c r="D545" s="450"/>
      <c r="E545" s="449"/>
    </row>
    <row r="546" spans="1:5">
      <c r="A546" s="299"/>
      <c r="B546" s="449"/>
      <c r="C546" s="449"/>
      <c r="D546" s="450"/>
      <c r="E546" s="449"/>
    </row>
    <row r="547" spans="1:5">
      <c r="A547" s="299"/>
      <c r="B547" s="449"/>
      <c r="C547" s="449"/>
      <c r="D547" s="450"/>
      <c r="E547" s="449"/>
    </row>
    <row r="548" spans="1:5">
      <c r="A548" s="299"/>
      <c r="B548" s="449"/>
      <c r="C548" s="449"/>
      <c r="D548" s="450"/>
      <c r="E548" s="449"/>
    </row>
    <row r="549" spans="1:5">
      <c r="A549" s="299"/>
      <c r="B549" s="449"/>
      <c r="C549" s="449"/>
      <c r="D549" s="450"/>
      <c r="E549" s="449"/>
    </row>
    <row r="550" spans="1:5">
      <c r="A550" s="299"/>
      <c r="B550" s="449"/>
      <c r="C550" s="449"/>
      <c r="D550" s="450"/>
      <c r="E550" s="449"/>
    </row>
    <row r="551" spans="1:5">
      <c r="A551" s="299"/>
      <c r="B551" s="449"/>
      <c r="C551" s="449"/>
      <c r="D551" s="450"/>
      <c r="E551" s="449"/>
    </row>
    <row r="552" spans="1:5">
      <c r="A552" s="299"/>
      <c r="B552" s="449"/>
      <c r="C552" s="449"/>
      <c r="D552" s="450"/>
      <c r="E552" s="449"/>
    </row>
    <row r="553" spans="1:5">
      <c r="A553" s="299"/>
      <c r="B553" s="449"/>
      <c r="C553" s="449"/>
      <c r="D553" s="450"/>
      <c r="E553" s="449"/>
    </row>
    <row r="554" spans="1:5">
      <c r="A554" s="299"/>
      <c r="B554" s="449"/>
      <c r="C554" s="449"/>
      <c r="D554" s="450"/>
      <c r="E554" s="449"/>
    </row>
    <row r="555" spans="1:5">
      <c r="A555" s="299"/>
      <c r="B555" s="449"/>
      <c r="C555" s="449"/>
      <c r="D555" s="450"/>
      <c r="E555" s="449"/>
    </row>
    <row r="556" spans="1:5">
      <c r="A556" s="299"/>
      <c r="B556" s="449"/>
      <c r="C556" s="449"/>
      <c r="D556" s="450"/>
      <c r="E556" s="449"/>
    </row>
    <row r="557" spans="1:5">
      <c r="A557" s="299"/>
      <c r="B557" s="449"/>
      <c r="C557" s="449"/>
      <c r="D557" s="450"/>
      <c r="E557" s="449"/>
    </row>
    <row r="558" spans="1:5">
      <c r="A558" s="299"/>
      <c r="B558" s="449"/>
      <c r="C558" s="449"/>
      <c r="D558" s="450"/>
      <c r="E558" s="449"/>
    </row>
    <row r="559" spans="1:5">
      <c r="A559" s="299"/>
      <c r="B559" s="449"/>
      <c r="C559" s="449"/>
      <c r="D559" s="450"/>
      <c r="E559" s="449"/>
    </row>
    <row r="560" spans="1:5">
      <c r="A560" s="299"/>
      <c r="B560" s="449"/>
      <c r="C560" s="449"/>
      <c r="D560" s="450"/>
      <c r="E560" s="449"/>
    </row>
    <row r="561" spans="1:5">
      <c r="A561" s="299"/>
      <c r="B561" s="449"/>
      <c r="C561" s="449"/>
      <c r="D561" s="450"/>
      <c r="E561" s="449"/>
    </row>
    <row r="562" spans="1:5">
      <c r="A562" s="299"/>
      <c r="B562" s="449"/>
      <c r="C562" s="449"/>
      <c r="D562" s="450"/>
      <c r="E562" s="449"/>
    </row>
    <row r="563" spans="1:5">
      <c r="A563" s="299"/>
      <c r="B563" s="449"/>
      <c r="C563" s="449"/>
      <c r="D563" s="450"/>
      <c r="E563" s="449"/>
    </row>
    <row r="564" spans="1:5">
      <c r="A564" s="299"/>
      <c r="B564" s="449"/>
      <c r="C564" s="449"/>
      <c r="D564" s="450"/>
      <c r="E564" s="449"/>
    </row>
    <row r="565" spans="1:5">
      <c r="A565" s="299"/>
      <c r="B565" s="449"/>
      <c r="C565" s="449"/>
      <c r="D565" s="450"/>
      <c r="E565" s="449"/>
    </row>
    <row r="566" spans="1:5">
      <c r="A566" s="299"/>
      <c r="B566" s="449"/>
      <c r="C566" s="449"/>
      <c r="D566" s="450"/>
      <c r="E566" s="449"/>
    </row>
    <row r="567" spans="1:5">
      <c r="A567" s="299"/>
      <c r="B567" s="449"/>
      <c r="C567" s="449"/>
      <c r="D567" s="450"/>
      <c r="E567" s="449"/>
    </row>
    <row r="568" spans="1:5">
      <c r="A568" s="299"/>
      <c r="B568" s="449"/>
      <c r="C568" s="449"/>
      <c r="D568" s="450"/>
      <c r="E568" s="449"/>
    </row>
    <row r="569" spans="1:5">
      <c r="A569" s="299"/>
      <c r="B569" s="449"/>
      <c r="C569" s="449"/>
      <c r="D569" s="450"/>
      <c r="E569" s="449"/>
    </row>
    <row r="570" spans="1:5">
      <c r="A570" s="299"/>
      <c r="B570" s="449"/>
      <c r="C570" s="449"/>
      <c r="D570" s="450"/>
      <c r="E570" s="449"/>
    </row>
    <row r="571" spans="1:5">
      <c r="A571" s="299"/>
      <c r="B571" s="449"/>
      <c r="C571" s="449"/>
      <c r="D571" s="450"/>
      <c r="E571" s="449"/>
    </row>
    <row r="572" spans="1:5">
      <c r="A572" s="299"/>
      <c r="B572" s="449"/>
      <c r="C572" s="449"/>
      <c r="D572" s="450"/>
      <c r="E572" s="449"/>
    </row>
    <row r="573" spans="1:5">
      <c r="A573" s="299"/>
      <c r="B573" s="449"/>
      <c r="C573" s="449"/>
      <c r="D573" s="450"/>
      <c r="E573" s="449"/>
    </row>
    <row r="574" spans="1:5">
      <c r="A574" s="299"/>
      <c r="B574" s="449"/>
      <c r="C574" s="449"/>
      <c r="D574" s="450"/>
      <c r="E574" s="449"/>
    </row>
    <row r="575" spans="1:5">
      <c r="A575" s="299"/>
      <c r="B575" s="449"/>
      <c r="C575" s="449"/>
      <c r="D575" s="450"/>
      <c r="E575" s="449"/>
    </row>
    <row r="576" spans="1:5">
      <c r="A576" s="299"/>
      <c r="B576" s="449"/>
      <c r="C576" s="449"/>
      <c r="D576" s="450"/>
      <c r="E576" s="449"/>
    </row>
    <row r="577" spans="1:5">
      <c r="A577" s="299"/>
      <c r="B577" s="449"/>
      <c r="C577" s="449"/>
      <c r="D577" s="450"/>
      <c r="E577" s="449"/>
    </row>
    <row r="578" spans="1:5">
      <c r="A578" s="299"/>
      <c r="B578" s="449"/>
      <c r="C578" s="449"/>
      <c r="D578" s="450"/>
      <c r="E578" s="449"/>
    </row>
    <row r="579" spans="1:5">
      <c r="A579" s="299"/>
      <c r="B579" s="449"/>
      <c r="C579" s="449"/>
      <c r="D579" s="450"/>
      <c r="E579" s="449"/>
    </row>
    <row r="580" spans="1:5">
      <c r="A580" s="299"/>
      <c r="B580" s="449"/>
      <c r="C580" s="449"/>
      <c r="D580" s="450"/>
      <c r="E580" s="449"/>
    </row>
    <row r="581" spans="1:5">
      <c r="A581" s="299"/>
      <c r="B581" s="449"/>
      <c r="C581" s="449"/>
      <c r="D581" s="450"/>
      <c r="E581" s="449"/>
    </row>
    <row r="582" spans="1:5">
      <c r="A582" s="299"/>
      <c r="B582" s="449"/>
      <c r="C582" s="449"/>
      <c r="D582" s="450"/>
      <c r="E582" s="449"/>
    </row>
    <row r="583" spans="1:5">
      <c r="A583" s="299"/>
      <c r="B583" s="449"/>
      <c r="C583" s="449"/>
      <c r="D583" s="450"/>
      <c r="E583" s="449"/>
    </row>
    <row r="584" spans="1:5">
      <c r="A584" s="299"/>
      <c r="B584" s="449"/>
      <c r="C584" s="449"/>
      <c r="D584" s="450"/>
      <c r="E584" s="449"/>
    </row>
    <row r="585" spans="1:5">
      <c r="A585" s="299"/>
      <c r="B585" s="449"/>
      <c r="C585" s="449"/>
      <c r="D585" s="450"/>
      <c r="E585" s="449"/>
    </row>
    <row r="586" spans="1:5">
      <c r="A586" s="299"/>
      <c r="B586" s="449"/>
      <c r="C586" s="449"/>
      <c r="D586" s="450"/>
      <c r="E586" s="449"/>
    </row>
    <row r="587" spans="1:5">
      <c r="A587" s="299"/>
      <c r="B587" s="449"/>
      <c r="C587" s="449"/>
      <c r="D587" s="450"/>
      <c r="E587" s="449"/>
    </row>
    <row r="588" spans="1:5">
      <c r="A588" s="299"/>
      <c r="B588" s="449"/>
      <c r="C588" s="449"/>
      <c r="D588" s="450"/>
      <c r="E588" s="449"/>
    </row>
    <row r="589" spans="1:5">
      <c r="A589" s="299"/>
      <c r="B589" s="449"/>
      <c r="C589" s="449"/>
      <c r="D589" s="450"/>
      <c r="E589" s="449"/>
    </row>
    <row r="590" spans="1:5">
      <c r="A590" s="299"/>
      <c r="B590" s="449"/>
      <c r="C590" s="449"/>
      <c r="D590" s="450"/>
      <c r="E590" s="449"/>
    </row>
    <row r="591" spans="1:5">
      <c r="A591" s="299"/>
      <c r="B591" s="449"/>
      <c r="C591" s="449"/>
      <c r="D591" s="450"/>
      <c r="E591" s="449"/>
    </row>
    <row r="592" spans="1:5">
      <c r="A592" s="299"/>
      <c r="B592" s="449"/>
      <c r="C592" s="449"/>
      <c r="D592" s="450"/>
      <c r="E592" s="449"/>
    </row>
    <row r="593" spans="1:5">
      <c r="A593" s="299"/>
      <c r="B593" s="449"/>
      <c r="C593" s="449"/>
      <c r="D593" s="450"/>
      <c r="E593" s="449"/>
    </row>
    <row r="594" spans="1:5">
      <c r="A594" s="299"/>
      <c r="B594" s="449"/>
      <c r="C594" s="449"/>
      <c r="D594" s="450"/>
      <c r="E594" s="449"/>
    </row>
    <row r="595" spans="1:5">
      <c r="A595" s="299"/>
      <c r="B595" s="449"/>
      <c r="C595" s="449"/>
      <c r="D595" s="450"/>
      <c r="E595" s="449"/>
    </row>
    <row r="596" spans="1:5">
      <c r="A596" s="299"/>
      <c r="B596" s="449"/>
      <c r="C596" s="449"/>
      <c r="D596" s="450"/>
      <c r="E596" s="449"/>
    </row>
    <row r="597" spans="1:5">
      <c r="A597" s="299"/>
      <c r="B597" s="449"/>
      <c r="C597" s="449"/>
      <c r="D597" s="450"/>
      <c r="E597" s="449"/>
    </row>
    <row r="598" spans="1:5">
      <c r="A598" s="299"/>
      <c r="B598" s="449"/>
      <c r="C598" s="449"/>
      <c r="D598" s="450"/>
      <c r="E598" s="449"/>
    </row>
    <row r="599" spans="1:5">
      <c r="A599" s="299"/>
      <c r="B599" s="449"/>
      <c r="C599" s="449"/>
      <c r="D599" s="450"/>
      <c r="E599" s="449"/>
    </row>
    <row r="600" spans="1:5">
      <c r="A600" s="299"/>
      <c r="B600" s="449"/>
      <c r="C600" s="449"/>
      <c r="D600" s="450"/>
      <c r="E600" s="449"/>
    </row>
    <row r="601" spans="1:5">
      <c r="A601" s="299"/>
      <c r="B601" s="449"/>
      <c r="C601" s="449"/>
      <c r="D601" s="450"/>
      <c r="E601" s="449"/>
    </row>
    <row r="602" spans="1:5">
      <c r="A602" s="299"/>
      <c r="B602" s="449"/>
      <c r="C602" s="449"/>
      <c r="D602" s="450"/>
      <c r="E602" s="449"/>
    </row>
    <row r="603" spans="1:5">
      <c r="A603" s="299"/>
      <c r="B603" s="449"/>
      <c r="C603" s="449"/>
      <c r="D603" s="450"/>
      <c r="E603" s="449"/>
    </row>
    <row r="604" spans="1:5">
      <c r="A604" s="299"/>
      <c r="B604" s="449"/>
      <c r="C604" s="449"/>
      <c r="D604" s="450"/>
      <c r="E604" s="449"/>
    </row>
    <row r="605" spans="1:5">
      <c r="A605" s="299"/>
      <c r="B605" s="449"/>
      <c r="C605" s="449"/>
      <c r="D605" s="450"/>
      <c r="E605" s="449"/>
    </row>
    <row r="606" spans="1:5">
      <c r="A606" s="299"/>
      <c r="B606" s="449"/>
      <c r="C606" s="449"/>
      <c r="D606" s="450"/>
      <c r="E606" s="449"/>
    </row>
    <row r="607" spans="1:5">
      <c r="A607" s="299"/>
      <c r="B607" s="449"/>
      <c r="C607" s="449"/>
      <c r="D607" s="450"/>
      <c r="E607" s="449"/>
    </row>
    <row r="608" spans="1:5">
      <c r="A608" s="299"/>
      <c r="B608" s="449"/>
      <c r="C608" s="449"/>
      <c r="D608" s="450"/>
      <c r="E608" s="449"/>
    </row>
    <row r="609" spans="1:5">
      <c r="A609" s="299"/>
      <c r="B609" s="449"/>
      <c r="C609" s="449"/>
      <c r="D609" s="450"/>
      <c r="E609" s="449"/>
    </row>
    <row r="610" spans="1:5">
      <c r="A610" s="299"/>
      <c r="B610" s="449"/>
      <c r="C610" s="449"/>
      <c r="D610" s="450"/>
      <c r="E610" s="449"/>
    </row>
    <row r="611" spans="1:5">
      <c r="A611" s="299"/>
      <c r="B611" s="449"/>
      <c r="C611" s="449"/>
      <c r="D611" s="450"/>
      <c r="E611" s="449"/>
    </row>
    <row r="612" spans="1:5">
      <c r="A612" s="299"/>
      <c r="B612" s="449"/>
      <c r="C612" s="449"/>
      <c r="D612" s="450"/>
      <c r="E612" s="449"/>
    </row>
    <row r="613" spans="1:5">
      <c r="A613" s="299"/>
      <c r="B613" s="449"/>
      <c r="C613" s="449"/>
      <c r="D613" s="450"/>
      <c r="E613" s="449"/>
    </row>
    <row r="614" spans="1:5">
      <c r="A614" s="299"/>
      <c r="B614" s="449"/>
      <c r="C614" s="449"/>
      <c r="D614" s="450"/>
      <c r="E614" s="449"/>
    </row>
    <row r="615" spans="1:5">
      <c r="A615" s="299"/>
      <c r="B615" s="449"/>
      <c r="C615" s="449"/>
      <c r="D615" s="450"/>
      <c r="E615" s="449"/>
    </row>
    <row r="616" spans="1:5">
      <c r="A616" s="299"/>
      <c r="B616" s="449"/>
      <c r="C616" s="449"/>
      <c r="D616" s="450"/>
      <c r="E616" s="449"/>
    </row>
    <row r="617" spans="1:5">
      <c r="A617" s="299"/>
      <c r="B617" s="449"/>
      <c r="C617" s="449"/>
      <c r="D617" s="450"/>
      <c r="E617" s="449"/>
    </row>
    <row r="618" spans="1:5">
      <c r="A618" s="299"/>
      <c r="B618" s="449"/>
      <c r="C618" s="449"/>
      <c r="D618" s="450"/>
      <c r="E618" s="449"/>
    </row>
    <row r="619" spans="1:5">
      <c r="A619" s="299"/>
      <c r="B619" s="449"/>
      <c r="C619" s="449"/>
      <c r="D619" s="450"/>
      <c r="E619" s="449"/>
    </row>
    <row r="620" spans="1:5">
      <c r="A620" s="299"/>
      <c r="B620" s="449"/>
      <c r="C620" s="449"/>
      <c r="D620" s="450"/>
      <c r="E620" s="449"/>
    </row>
    <row r="621" spans="1:5">
      <c r="A621" s="299"/>
      <c r="B621" s="449"/>
      <c r="C621" s="449"/>
      <c r="D621" s="450"/>
      <c r="E621" s="449"/>
    </row>
    <row r="622" spans="1:5">
      <c r="A622" s="299"/>
      <c r="B622" s="449"/>
      <c r="C622" s="449"/>
      <c r="D622" s="450"/>
      <c r="E622" s="449"/>
    </row>
    <row r="623" spans="1:5">
      <c r="A623" s="299"/>
      <c r="B623" s="449"/>
      <c r="C623" s="449"/>
      <c r="D623" s="450"/>
      <c r="E623" s="449"/>
    </row>
    <row r="624" spans="1:5">
      <c r="A624" s="299"/>
      <c r="B624" s="449"/>
      <c r="C624" s="449"/>
      <c r="D624" s="450"/>
      <c r="E624" s="449"/>
    </row>
    <row r="625" spans="1:5">
      <c r="A625" s="299"/>
      <c r="B625" s="449"/>
      <c r="C625" s="449"/>
      <c r="D625" s="450"/>
      <c r="E625" s="449"/>
    </row>
    <row r="626" spans="1:5">
      <c r="A626" s="299"/>
      <c r="B626" s="449"/>
      <c r="C626" s="449"/>
      <c r="D626" s="450"/>
      <c r="E626" s="449"/>
    </row>
    <row r="627" spans="1:5">
      <c r="A627" s="299"/>
      <c r="B627" s="449"/>
      <c r="C627" s="449"/>
      <c r="D627" s="450"/>
      <c r="E627" s="449"/>
    </row>
    <row r="628" spans="1:5">
      <c r="A628" s="299"/>
      <c r="B628" s="449"/>
      <c r="C628" s="449"/>
      <c r="D628" s="450"/>
      <c r="E628" s="449"/>
    </row>
    <row r="629" spans="1:5">
      <c r="A629" s="299"/>
      <c r="B629" s="449"/>
      <c r="C629" s="449"/>
      <c r="D629" s="450"/>
      <c r="E629" s="449"/>
    </row>
    <row r="630" spans="1:5">
      <c r="A630" s="299"/>
      <c r="B630" s="449"/>
      <c r="C630" s="449"/>
      <c r="D630" s="450"/>
      <c r="E630" s="449"/>
    </row>
    <row r="631" spans="1:5">
      <c r="A631" s="299"/>
      <c r="B631" s="449"/>
      <c r="C631" s="449"/>
      <c r="D631" s="450"/>
      <c r="E631" s="449"/>
    </row>
    <row r="632" spans="1:5">
      <c r="A632" s="299"/>
      <c r="B632" s="449"/>
      <c r="C632" s="449"/>
      <c r="D632" s="450"/>
      <c r="E632" s="449"/>
    </row>
    <row r="633" spans="1:5">
      <c r="A633" s="299"/>
      <c r="B633" s="449"/>
      <c r="C633" s="449"/>
      <c r="D633" s="450"/>
      <c r="E633" s="449"/>
    </row>
    <row r="634" spans="1:5">
      <c r="A634" s="299"/>
      <c r="B634" s="449"/>
      <c r="C634" s="449"/>
      <c r="D634" s="450"/>
      <c r="E634" s="449"/>
    </row>
    <row r="635" spans="1:5">
      <c r="A635" s="299"/>
      <c r="B635" s="449"/>
      <c r="C635" s="449"/>
      <c r="D635" s="450"/>
      <c r="E635" s="449"/>
    </row>
    <row r="636" spans="1:5">
      <c r="A636" s="299"/>
      <c r="B636" s="449"/>
      <c r="C636" s="449"/>
      <c r="D636" s="450"/>
      <c r="E636" s="449"/>
    </row>
    <row r="637" spans="1:5">
      <c r="A637" s="299"/>
      <c r="B637" s="449"/>
      <c r="C637" s="449"/>
      <c r="D637" s="450"/>
      <c r="E637" s="449"/>
    </row>
    <row r="638" spans="1:5">
      <c r="A638" s="299"/>
      <c r="B638" s="449"/>
      <c r="C638" s="449"/>
      <c r="D638" s="450"/>
      <c r="E638" s="449"/>
    </row>
    <row r="639" spans="1:5">
      <c r="A639" s="299"/>
      <c r="B639" s="449"/>
      <c r="C639" s="449"/>
      <c r="D639" s="450"/>
      <c r="E639" s="449"/>
    </row>
    <row r="640" spans="1:5">
      <c r="A640" s="299"/>
      <c r="B640" s="449"/>
      <c r="C640" s="449"/>
      <c r="D640" s="450"/>
      <c r="E640" s="449"/>
    </row>
    <row r="641" spans="1:5">
      <c r="A641" s="299"/>
      <c r="B641" s="449"/>
      <c r="C641" s="449"/>
      <c r="D641" s="450"/>
      <c r="E641" s="449"/>
    </row>
    <row r="642" spans="1:5">
      <c r="A642" s="299"/>
      <c r="B642" s="449"/>
      <c r="C642" s="449"/>
      <c r="D642" s="450"/>
      <c r="E642" s="449"/>
    </row>
    <row r="643" spans="1:5">
      <c r="A643" s="299"/>
      <c r="B643" s="449"/>
      <c r="C643" s="449"/>
      <c r="D643" s="450"/>
      <c r="E643" s="449"/>
    </row>
    <row r="644" spans="1:5">
      <c r="A644" s="299"/>
      <c r="B644" s="449"/>
      <c r="C644" s="449"/>
      <c r="D644" s="450"/>
      <c r="E644" s="449"/>
    </row>
    <row r="645" spans="1:5">
      <c r="A645" s="299"/>
      <c r="B645" s="449"/>
      <c r="C645" s="449"/>
      <c r="D645" s="450"/>
      <c r="E645" s="449"/>
    </row>
    <row r="646" spans="1:5">
      <c r="A646" s="299"/>
      <c r="B646" s="449"/>
      <c r="C646" s="449"/>
      <c r="D646" s="450"/>
      <c r="E646" s="449"/>
    </row>
    <row r="647" spans="1:5">
      <c r="A647" s="299"/>
      <c r="B647" s="449"/>
      <c r="C647" s="449"/>
      <c r="D647" s="450"/>
      <c r="E647" s="449"/>
    </row>
    <row r="648" spans="1:5">
      <c r="A648" s="299"/>
      <c r="B648" s="449"/>
      <c r="C648" s="449"/>
      <c r="D648" s="450"/>
      <c r="E648" s="449"/>
    </row>
    <row r="649" spans="1:5">
      <c r="A649" s="299"/>
      <c r="B649" s="449"/>
      <c r="C649" s="449"/>
      <c r="D649" s="450"/>
      <c r="E649" s="449"/>
    </row>
    <row r="650" spans="1:5">
      <c r="A650" s="299"/>
      <c r="B650" s="449"/>
      <c r="C650" s="449"/>
      <c r="D650" s="450"/>
      <c r="E650" s="449"/>
    </row>
    <row r="651" spans="1:5">
      <c r="A651" s="299"/>
      <c r="B651" s="449"/>
      <c r="C651" s="449"/>
      <c r="D651" s="450"/>
      <c r="E651" s="449"/>
    </row>
    <row r="652" spans="1:5">
      <c r="A652" s="299"/>
      <c r="B652" s="449"/>
      <c r="C652" s="449"/>
      <c r="D652" s="450"/>
      <c r="E652" s="449"/>
    </row>
    <row r="653" spans="1:5">
      <c r="A653" s="299"/>
      <c r="B653" s="449"/>
      <c r="C653" s="449"/>
      <c r="D653" s="450"/>
      <c r="E653" s="449"/>
    </row>
    <row r="654" spans="1:5">
      <c r="A654" s="299"/>
      <c r="B654" s="449"/>
      <c r="C654" s="449"/>
      <c r="D654" s="450"/>
      <c r="E654" s="449"/>
    </row>
    <row r="655" spans="1:5">
      <c r="A655" s="299"/>
      <c r="B655" s="449"/>
      <c r="C655" s="449"/>
      <c r="D655" s="450"/>
      <c r="E655" s="449"/>
    </row>
    <row r="656" spans="1:5">
      <c r="A656" s="299"/>
      <c r="B656" s="449"/>
      <c r="C656" s="449"/>
      <c r="D656" s="450"/>
      <c r="E656" s="449"/>
    </row>
    <row r="657" spans="1:5">
      <c r="A657" s="299"/>
      <c r="B657" s="449"/>
      <c r="C657" s="449"/>
      <c r="D657" s="450"/>
      <c r="E657" s="449"/>
    </row>
    <row r="658" spans="1:5">
      <c r="A658" s="299"/>
      <c r="B658" s="449"/>
      <c r="C658" s="449"/>
      <c r="D658" s="450"/>
      <c r="E658" s="449"/>
    </row>
    <row r="659" spans="1:5">
      <c r="A659" s="299"/>
      <c r="B659" s="449"/>
      <c r="C659" s="449"/>
      <c r="D659" s="450"/>
      <c r="E659" s="449"/>
    </row>
    <row r="660" spans="1:5">
      <c r="A660" s="299"/>
      <c r="B660" s="449"/>
      <c r="C660" s="449"/>
      <c r="D660" s="450"/>
      <c r="E660" s="449"/>
    </row>
    <row r="661" spans="1:5">
      <c r="A661" s="299"/>
      <c r="B661" s="449"/>
      <c r="C661" s="449"/>
      <c r="D661" s="450"/>
      <c r="E661" s="449"/>
    </row>
    <row r="662" spans="1:5">
      <c r="A662" s="299"/>
      <c r="B662" s="449"/>
      <c r="C662" s="449"/>
      <c r="D662" s="450"/>
      <c r="E662" s="449"/>
    </row>
    <row r="663" spans="1:5">
      <c r="A663" s="299"/>
      <c r="B663" s="449"/>
      <c r="C663" s="449"/>
      <c r="D663" s="450"/>
      <c r="E663" s="449"/>
    </row>
    <row r="664" spans="1:5">
      <c r="A664" s="299"/>
      <c r="B664" s="449"/>
      <c r="C664" s="449"/>
      <c r="D664" s="450"/>
      <c r="E664" s="449"/>
    </row>
    <row r="665" spans="1:5">
      <c r="A665" s="299"/>
      <c r="B665" s="449"/>
      <c r="C665" s="449"/>
      <c r="D665" s="450"/>
      <c r="E665" s="449"/>
    </row>
    <row r="666" spans="1:5">
      <c r="A666" s="299"/>
      <c r="B666" s="449"/>
      <c r="C666" s="449"/>
      <c r="D666" s="450"/>
      <c r="E666" s="449"/>
    </row>
    <row r="667" spans="1:5">
      <c r="A667" s="299"/>
      <c r="B667" s="449"/>
      <c r="C667" s="449"/>
      <c r="D667" s="450"/>
      <c r="E667" s="449"/>
    </row>
    <row r="668" spans="1:5">
      <c r="A668" s="299"/>
      <c r="B668" s="449"/>
      <c r="C668" s="449"/>
      <c r="D668" s="450"/>
      <c r="E668" s="449"/>
    </row>
    <row r="669" spans="1:5">
      <c r="A669" s="299"/>
      <c r="B669" s="449"/>
      <c r="C669" s="449"/>
      <c r="D669" s="450"/>
      <c r="E669" s="449"/>
    </row>
    <row r="670" spans="1:5">
      <c r="A670" s="299"/>
      <c r="B670" s="449"/>
      <c r="C670" s="449"/>
      <c r="D670" s="450"/>
      <c r="E670" s="449"/>
    </row>
    <row r="671" spans="1:5">
      <c r="A671" s="299"/>
      <c r="B671" s="449"/>
      <c r="C671" s="449"/>
      <c r="D671" s="450"/>
      <c r="E671" s="449"/>
    </row>
    <row r="672" spans="1:5">
      <c r="A672" s="299"/>
      <c r="B672" s="449"/>
      <c r="C672" s="449"/>
      <c r="D672" s="450"/>
      <c r="E672" s="449"/>
    </row>
    <row r="673" spans="1:5">
      <c r="A673" s="299"/>
      <c r="B673" s="449"/>
      <c r="C673" s="449"/>
      <c r="D673" s="450"/>
      <c r="E673" s="449"/>
    </row>
    <row r="674" spans="1:5">
      <c r="A674" s="299"/>
      <c r="B674" s="449"/>
      <c r="C674" s="449"/>
      <c r="D674" s="450"/>
      <c r="E674" s="449"/>
    </row>
    <row r="675" spans="1:5">
      <c r="A675" s="299"/>
      <c r="B675" s="449"/>
      <c r="C675" s="449"/>
      <c r="D675" s="450"/>
      <c r="E675" s="449"/>
    </row>
    <row r="676" spans="1:5">
      <c r="A676" s="299"/>
      <c r="B676" s="449"/>
      <c r="C676" s="449"/>
      <c r="D676" s="450"/>
      <c r="E676" s="449"/>
    </row>
    <row r="677" spans="1:5">
      <c r="A677" s="299"/>
      <c r="B677" s="449"/>
      <c r="C677" s="449"/>
      <c r="D677" s="450"/>
      <c r="E677" s="449"/>
    </row>
    <row r="678" spans="1:5">
      <c r="A678" s="299"/>
      <c r="B678" s="449"/>
      <c r="C678" s="449"/>
      <c r="D678" s="450"/>
      <c r="E678" s="449"/>
    </row>
    <row r="679" spans="1:5">
      <c r="A679" s="299"/>
      <c r="B679" s="449"/>
      <c r="C679" s="449"/>
      <c r="D679" s="450"/>
      <c r="E679" s="449"/>
    </row>
    <row r="680" spans="1:5">
      <c r="A680" s="299"/>
      <c r="B680" s="449"/>
      <c r="C680" s="449"/>
      <c r="D680" s="450"/>
      <c r="E680" s="449"/>
    </row>
    <row r="681" spans="1:5">
      <c r="A681" s="299"/>
      <c r="B681" s="449"/>
      <c r="C681" s="449"/>
      <c r="D681" s="450"/>
      <c r="E681" s="449"/>
    </row>
    <row r="682" spans="1:5">
      <c r="A682" s="299"/>
      <c r="B682" s="449"/>
      <c r="C682" s="449"/>
      <c r="D682" s="450"/>
      <c r="E682" s="449"/>
    </row>
    <row r="683" spans="1:5">
      <c r="A683" s="299"/>
      <c r="B683" s="449"/>
      <c r="C683" s="449"/>
      <c r="D683" s="450"/>
      <c r="E683" s="449"/>
    </row>
    <row r="684" spans="1:5">
      <c r="A684" s="299"/>
      <c r="B684" s="449"/>
      <c r="C684" s="449"/>
      <c r="D684" s="450"/>
      <c r="E684" s="449"/>
    </row>
    <row r="685" spans="1:5">
      <c r="A685" s="299"/>
      <c r="B685" s="449"/>
      <c r="C685" s="449"/>
      <c r="D685" s="450"/>
      <c r="E685" s="449"/>
    </row>
  </sheetData>
  <phoneticPr fontId="25" type="noConversion"/>
  <pageMargins left="0.59055118110236227" right="0.51181102362204722" top="0.51181102362204722" bottom="0.51181102362204722" header="0" footer="0.23622047244094491"/>
  <pageSetup paperSize="9" orientation="portrait" r:id="rId1"/>
  <headerFooter alignWithMargins="0">
    <oddFooter>&amp;L&amp;9Public Library Statistics 2011/12&amp;C&amp;9&amp;P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133"/>
  <sheetViews>
    <sheetView zoomScaleNormal="100" workbookViewId="0">
      <pane ySplit="3" topLeftCell="A4" activePane="bottomLeft" state="frozen"/>
      <selection activeCell="B24" sqref="B24"/>
      <selection pane="bottomLeft" activeCell="F1" sqref="F1"/>
    </sheetView>
  </sheetViews>
  <sheetFormatPr defaultRowHeight="12.75"/>
  <cols>
    <col min="1" max="1" width="21.42578125" style="22" customWidth="1"/>
    <col min="2" max="2" width="15" style="50" customWidth="1"/>
    <col min="3" max="3" width="15.28515625" style="50" customWidth="1"/>
    <col min="4" max="4" width="16.42578125" style="240" customWidth="1"/>
    <col min="5" max="5" width="16.28515625" style="50" customWidth="1"/>
    <col min="6" max="6" width="14.7109375" style="22" customWidth="1"/>
    <col min="7" max="7" width="9.140625" style="26"/>
    <col min="8" max="16384" width="9.140625" style="22"/>
  </cols>
  <sheetData>
    <row r="1" spans="1:7" ht="15">
      <c r="A1" s="39" t="s">
        <v>620</v>
      </c>
    </row>
    <row r="2" spans="1:7" ht="12.75" customHeight="1">
      <c r="A2" s="39"/>
    </row>
    <row r="3" spans="1:7" ht="23.25" customHeight="1">
      <c r="A3" s="37"/>
      <c r="B3" s="115" t="s">
        <v>372</v>
      </c>
      <c r="C3" s="115" t="s">
        <v>82</v>
      </c>
      <c r="D3" s="482" t="s">
        <v>2</v>
      </c>
      <c r="E3" s="372" t="s">
        <v>83</v>
      </c>
      <c r="F3" s="106"/>
      <c r="G3" s="214"/>
    </row>
    <row r="4" spans="1:7" ht="13.5" customHeight="1">
      <c r="A4" s="4" t="s">
        <v>457</v>
      </c>
      <c r="B4" s="190">
        <v>28378</v>
      </c>
      <c r="C4" s="4"/>
      <c r="D4" s="190">
        <v>28378</v>
      </c>
      <c r="E4" s="190">
        <v>33369</v>
      </c>
      <c r="F4" s="149"/>
      <c r="G4" s="214"/>
    </row>
    <row r="5" spans="1:7" ht="13.5" customHeight="1">
      <c r="A5" s="4" t="s">
        <v>339</v>
      </c>
      <c r="B5" s="190">
        <v>12092</v>
      </c>
      <c r="C5" s="4">
        <v>898</v>
      </c>
      <c r="D5" s="190">
        <v>12990</v>
      </c>
      <c r="E5" s="190">
        <v>8641</v>
      </c>
      <c r="F5" s="149"/>
      <c r="G5" s="214"/>
    </row>
    <row r="6" spans="1:7" ht="13.5" customHeight="1">
      <c r="A6" s="4" t="s">
        <v>458</v>
      </c>
      <c r="B6" s="190">
        <v>13497</v>
      </c>
      <c r="C6" s="190">
        <v>2349</v>
      </c>
      <c r="D6" s="190">
        <v>15846</v>
      </c>
      <c r="E6" s="190">
        <v>20863</v>
      </c>
      <c r="F6" s="149"/>
      <c r="G6" s="214"/>
    </row>
    <row r="7" spans="1:7" ht="13.5" customHeight="1">
      <c r="A7" s="4" t="s">
        <v>459</v>
      </c>
      <c r="B7" s="190">
        <v>11501</v>
      </c>
      <c r="C7" s="4">
        <v>260</v>
      </c>
      <c r="D7" s="190">
        <v>11761</v>
      </c>
      <c r="E7" s="190">
        <v>11125</v>
      </c>
      <c r="F7" s="149"/>
      <c r="G7" s="149"/>
    </row>
    <row r="8" spans="1:7" ht="13.5" customHeight="1">
      <c r="A8" s="4" t="s">
        <v>460</v>
      </c>
      <c r="B8" s="190">
        <v>13728</v>
      </c>
      <c r="C8" s="4"/>
      <c r="D8" s="190">
        <v>13728</v>
      </c>
      <c r="E8" s="190">
        <v>17006</v>
      </c>
      <c r="F8" s="149"/>
      <c r="G8" s="214"/>
    </row>
    <row r="9" spans="1:7" ht="13.5" customHeight="1">
      <c r="A9" s="4" t="s">
        <v>168</v>
      </c>
      <c r="B9" s="190">
        <v>5109</v>
      </c>
      <c r="C9" s="4">
        <v>480</v>
      </c>
      <c r="D9" s="190">
        <v>5589</v>
      </c>
      <c r="E9" s="190">
        <v>9098</v>
      </c>
      <c r="F9" s="149"/>
      <c r="G9" s="214"/>
    </row>
    <row r="10" spans="1:7" ht="13.5" customHeight="1">
      <c r="A10" s="4" t="s">
        <v>340</v>
      </c>
      <c r="B10" s="190">
        <v>3945</v>
      </c>
      <c r="C10" s="4">
        <v>938</v>
      </c>
      <c r="D10" s="190">
        <v>4883</v>
      </c>
      <c r="E10" s="190">
        <v>3919</v>
      </c>
      <c r="F10" s="149"/>
      <c r="G10" s="214"/>
    </row>
    <row r="11" spans="1:7" ht="13.5" customHeight="1">
      <c r="A11" s="4" t="s">
        <v>461</v>
      </c>
      <c r="B11" s="190">
        <v>9574</v>
      </c>
      <c r="C11" s="4">
        <v>681</v>
      </c>
      <c r="D11" s="190">
        <v>10255</v>
      </c>
      <c r="E11" s="190">
        <v>12318</v>
      </c>
      <c r="F11" s="149"/>
      <c r="G11" s="214"/>
    </row>
    <row r="12" spans="1:7" ht="13.5" customHeight="1">
      <c r="A12" s="4" t="s">
        <v>462</v>
      </c>
      <c r="B12" s="190">
        <v>68577</v>
      </c>
      <c r="C12" s="190">
        <v>4066</v>
      </c>
      <c r="D12" s="190">
        <v>72643</v>
      </c>
      <c r="E12" s="190">
        <v>39426</v>
      </c>
      <c r="F12" s="149"/>
      <c r="G12" s="214"/>
    </row>
    <row r="13" spans="1:7" ht="13.5" customHeight="1">
      <c r="A13" s="4" t="s">
        <v>463</v>
      </c>
      <c r="B13" s="190">
        <v>16030</v>
      </c>
      <c r="C13" s="190">
        <v>2000</v>
      </c>
      <c r="D13" s="190">
        <v>18030</v>
      </c>
      <c r="E13" s="190">
        <v>30990</v>
      </c>
      <c r="F13" s="149"/>
      <c r="G13" s="214"/>
    </row>
    <row r="14" spans="1:7" ht="13.5" customHeight="1">
      <c r="A14" s="174" t="s">
        <v>685</v>
      </c>
      <c r="B14" s="190">
        <v>4714</v>
      </c>
      <c r="C14" s="4"/>
      <c r="D14" s="190">
        <v>4714</v>
      </c>
      <c r="E14" s="190">
        <v>1984</v>
      </c>
      <c r="F14" s="149"/>
      <c r="G14" s="214"/>
    </row>
    <row r="15" spans="1:7" ht="13.5" customHeight="1">
      <c r="A15" s="4" t="s">
        <v>341</v>
      </c>
      <c r="B15" s="190">
        <v>7156</v>
      </c>
      <c r="C15" s="4">
        <v>370</v>
      </c>
      <c r="D15" s="190">
        <v>7526</v>
      </c>
      <c r="E15" s="4"/>
      <c r="F15" s="149"/>
      <c r="G15" s="214"/>
    </row>
    <row r="16" spans="1:7" ht="13.5" customHeight="1">
      <c r="A16" s="4" t="s">
        <v>552</v>
      </c>
      <c r="B16" s="4">
        <v>658</v>
      </c>
      <c r="C16" s="4">
        <v>297</v>
      </c>
      <c r="D16" s="4">
        <v>955</v>
      </c>
      <c r="E16" s="4">
        <v>225</v>
      </c>
      <c r="F16" s="149"/>
      <c r="G16" s="214"/>
    </row>
    <row r="17" spans="1:7" ht="13.5" customHeight="1">
      <c r="A17" s="4" t="s">
        <v>554</v>
      </c>
      <c r="B17" s="190">
        <v>3730</v>
      </c>
      <c r="C17" s="4">
        <v>242</v>
      </c>
      <c r="D17" s="190">
        <v>3972</v>
      </c>
      <c r="E17" s="190">
        <v>5924</v>
      </c>
      <c r="F17" s="149"/>
      <c r="G17" s="214"/>
    </row>
    <row r="18" spans="1:7" ht="13.5" customHeight="1">
      <c r="A18" s="4" t="s">
        <v>464</v>
      </c>
      <c r="B18" s="190">
        <v>28583</v>
      </c>
      <c r="C18" s="4"/>
      <c r="D18" s="190">
        <v>28583</v>
      </c>
      <c r="E18" s="190">
        <v>36083</v>
      </c>
      <c r="F18" s="149"/>
      <c r="G18" s="214"/>
    </row>
    <row r="19" spans="1:7" ht="13.5" customHeight="1">
      <c r="A19" s="4" t="s">
        <v>465</v>
      </c>
      <c r="B19" s="190">
        <v>36014</v>
      </c>
      <c r="C19" s="190">
        <v>3334</v>
      </c>
      <c r="D19" s="190">
        <v>39348</v>
      </c>
      <c r="E19" s="190">
        <v>38931</v>
      </c>
      <c r="F19" s="149"/>
      <c r="G19" s="214"/>
    </row>
    <row r="20" spans="1:7" ht="13.5" customHeight="1">
      <c r="A20" s="4" t="s">
        <v>466</v>
      </c>
      <c r="B20" s="190">
        <v>11106</v>
      </c>
      <c r="C20" s="4"/>
      <c r="D20" s="190">
        <v>11106</v>
      </c>
      <c r="E20" s="190">
        <v>14355</v>
      </c>
      <c r="F20" s="149"/>
      <c r="G20" s="214"/>
    </row>
    <row r="21" spans="1:7" ht="13.5" customHeight="1">
      <c r="A21" s="4" t="s">
        <v>21</v>
      </c>
      <c r="B21" s="190">
        <v>13849</v>
      </c>
      <c r="C21" s="190">
        <v>6400</v>
      </c>
      <c r="D21" s="190">
        <v>20249</v>
      </c>
      <c r="E21" s="190">
        <v>13179</v>
      </c>
      <c r="F21" s="149"/>
      <c r="G21" s="214"/>
    </row>
    <row r="22" spans="1:7" ht="13.5" customHeight="1">
      <c r="A22" s="4" t="s">
        <v>467</v>
      </c>
      <c r="B22" s="190">
        <v>9350</v>
      </c>
      <c r="C22" s="4">
        <v>710</v>
      </c>
      <c r="D22" s="190">
        <v>10060</v>
      </c>
      <c r="E22" s="190">
        <v>12565</v>
      </c>
      <c r="F22" s="149"/>
      <c r="G22" s="214"/>
    </row>
    <row r="23" spans="1:7" ht="13.5" customHeight="1">
      <c r="A23" s="4" t="s">
        <v>468</v>
      </c>
      <c r="B23" s="190">
        <v>18589</v>
      </c>
      <c r="C23" s="190">
        <v>2537</v>
      </c>
      <c r="D23" s="190">
        <v>21126</v>
      </c>
      <c r="E23" s="190">
        <v>24420</v>
      </c>
      <c r="F23" s="149"/>
      <c r="G23" s="214"/>
    </row>
    <row r="24" spans="1:7" ht="13.5" customHeight="1">
      <c r="A24" s="4" t="s">
        <v>343</v>
      </c>
      <c r="B24" s="190">
        <v>50508</v>
      </c>
      <c r="C24" s="190">
        <v>18364</v>
      </c>
      <c r="D24" s="190">
        <v>68872</v>
      </c>
      <c r="E24" s="190">
        <v>58888</v>
      </c>
      <c r="F24" s="149"/>
      <c r="G24" s="214"/>
    </row>
    <row r="25" spans="1:7" ht="13.5" customHeight="1">
      <c r="A25" s="4" t="s">
        <v>344</v>
      </c>
      <c r="B25" s="190">
        <v>6150</v>
      </c>
      <c r="C25" s="4">
        <v>204</v>
      </c>
      <c r="D25" s="190">
        <v>6354</v>
      </c>
      <c r="E25" s="190">
        <v>3674</v>
      </c>
      <c r="F25" s="149"/>
      <c r="G25" s="214"/>
    </row>
    <row r="26" spans="1:7" ht="13.5" customHeight="1">
      <c r="A26" s="4" t="s">
        <v>345</v>
      </c>
      <c r="B26" s="190">
        <v>18854</v>
      </c>
      <c r="C26" s="190">
        <v>1927</v>
      </c>
      <c r="D26" s="190">
        <v>20781</v>
      </c>
      <c r="E26" s="190">
        <v>21745</v>
      </c>
      <c r="F26" s="149"/>
      <c r="G26" s="214"/>
    </row>
    <row r="27" spans="1:7" ht="13.5" customHeight="1">
      <c r="A27" s="4" t="s">
        <v>469</v>
      </c>
      <c r="B27" s="190">
        <v>22105</v>
      </c>
      <c r="C27" s="4"/>
      <c r="D27" s="190">
        <v>22105</v>
      </c>
      <c r="E27" s="190">
        <v>32086</v>
      </c>
      <c r="F27" s="149"/>
      <c r="G27" s="214"/>
    </row>
    <row r="28" spans="1:7" ht="13.5" customHeight="1">
      <c r="A28" s="4" t="s">
        <v>470</v>
      </c>
      <c r="B28" s="190">
        <v>21355</v>
      </c>
      <c r="C28" s="190">
        <v>1040</v>
      </c>
      <c r="D28" s="190">
        <v>22395</v>
      </c>
      <c r="E28" s="190">
        <v>26723</v>
      </c>
      <c r="F28" s="149"/>
      <c r="G28" s="214"/>
    </row>
    <row r="29" spans="1:7" ht="13.5" customHeight="1">
      <c r="A29" s="4" t="s">
        <v>471</v>
      </c>
      <c r="B29" s="190">
        <v>15068</v>
      </c>
      <c r="C29" s="190">
        <v>1147</v>
      </c>
      <c r="D29" s="190">
        <v>16215</v>
      </c>
      <c r="E29" s="190">
        <v>18901</v>
      </c>
      <c r="F29" s="149"/>
      <c r="G29" s="214"/>
    </row>
    <row r="30" spans="1:7" ht="13.5" customHeight="1">
      <c r="A30" s="4" t="s">
        <v>306</v>
      </c>
      <c r="B30" s="190">
        <v>16805</v>
      </c>
      <c r="C30" s="190">
        <v>1696</v>
      </c>
      <c r="D30" s="190">
        <v>18501</v>
      </c>
      <c r="E30" s="190">
        <v>38988</v>
      </c>
      <c r="F30" s="149"/>
      <c r="G30" s="214"/>
    </row>
    <row r="31" spans="1:7" ht="13.5" customHeight="1">
      <c r="A31" s="4" t="s">
        <v>307</v>
      </c>
      <c r="B31" s="190">
        <v>5998</v>
      </c>
      <c r="C31" s="4">
        <v>434</v>
      </c>
      <c r="D31" s="190">
        <v>6432</v>
      </c>
      <c r="E31" s="190">
        <v>8774</v>
      </c>
      <c r="F31" s="149"/>
      <c r="G31" s="214"/>
    </row>
    <row r="32" spans="1:7" ht="13.5" customHeight="1">
      <c r="A32" s="4" t="s">
        <v>186</v>
      </c>
      <c r="B32" s="190">
        <v>2689</v>
      </c>
      <c r="C32" s="4">
        <v>576</v>
      </c>
      <c r="D32" s="190">
        <v>3265</v>
      </c>
      <c r="E32" s="190">
        <v>6820</v>
      </c>
      <c r="F32" s="149"/>
      <c r="G32" s="214"/>
    </row>
    <row r="33" spans="1:7" ht="13.5" customHeight="1">
      <c r="A33" s="4" t="s">
        <v>346</v>
      </c>
      <c r="B33" s="190">
        <v>10919</v>
      </c>
      <c r="C33" s="190">
        <v>3362</v>
      </c>
      <c r="D33" s="190">
        <v>14281</v>
      </c>
      <c r="E33" s="190">
        <v>11654</v>
      </c>
      <c r="F33" s="149"/>
      <c r="G33" s="214"/>
    </row>
    <row r="34" spans="1:7" ht="13.5" customHeight="1">
      <c r="A34" s="4" t="s">
        <v>473</v>
      </c>
      <c r="B34" s="190">
        <v>4775</v>
      </c>
      <c r="C34" s="4"/>
      <c r="D34" s="190">
        <v>4775</v>
      </c>
      <c r="E34" s="190">
        <v>5725</v>
      </c>
      <c r="F34" s="149"/>
      <c r="G34" s="214"/>
    </row>
    <row r="35" spans="1:7" ht="13.5" customHeight="1">
      <c r="A35" s="4" t="s">
        <v>474</v>
      </c>
      <c r="B35" s="190">
        <v>38200</v>
      </c>
      <c r="C35" s="4">
        <v>894</v>
      </c>
      <c r="D35" s="190">
        <v>39094</v>
      </c>
      <c r="E35" s="190">
        <v>62053</v>
      </c>
      <c r="F35" s="149"/>
      <c r="G35" s="214"/>
    </row>
    <row r="36" spans="1:7" ht="13.5" customHeight="1">
      <c r="A36" s="4" t="s">
        <v>476</v>
      </c>
      <c r="B36" s="190">
        <v>49005</v>
      </c>
      <c r="C36" s="4"/>
      <c r="D36" s="190">
        <v>49005</v>
      </c>
      <c r="E36" s="190">
        <v>62616</v>
      </c>
      <c r="F36" s="149"/>
      <c r="G36" s="214"/>
    </row>
    <row r="37" spans="1:7" ht="13.5" customHeight="1">
      <c r="A37" s="4" t="s">
        <v>310</v>
      </c>
      <c r="B37" s="190">
        <v>2383</v>
      </c>
      <c r="C37" s="4">
        <v>398</v>
      </c>
      <c r="D37" s="190">
        <v>2781</v>
      </c>
      <c r="E37" s="190">
        <v>1357</v>
      </c>
      <c r="F37" s="149"/>
      <c r="G37" s="214"/>
    </row>
    <row r="38" spans="1:7" ht="13.5" customHeight="1">
      <c r="A38" s="174" t="s">
        <v>679</v>
      </c>
      <c r="B38" s="190">
        <v>9135</v>
      </c>
      <c r="C38" s="190">
        <v>2983</v>
      </c>
      <c r="D38" s="190">
        <v>12118</v>
      </c>
      <c r="E38" s="190">
        <v>8153</v>
      </c>
      <c r="F38" s="149"/>
      <c r="G38" s="214"/>
    </row>
    <row r="39" spans="1:7" ht="13.5" customHeight="1">
      <c r="A39" s="4" t="s">
        <v>356</v>
      </c>
      <c r="B39" s="190">
        <v>6998</v>
      </c>
      <c r="C39" s="190">
        <v>1596</v>
      </c>
      <c r="D39" s="190">
        <v>8594</v>
      </c>
      <c r="E39" s="190">
        <v>10247</v>
      </c>
      <c r="F39" s="149"/>
      <c r="G39" s="214"/>
    </row>
    <row r="40" spans="1:7" ht="13.5" customHeight="1">
      <c r="A40" s="4" t="s">
        <v>317</v>
      </c>
      <c r="B40" s="190">
        <v>1309</v>
      </c>
      <c r="C40" s="4">
        <v>99</v>
      </c>
      <c r="D40" s="190">
        <v>1408</v>
      </c>
      <c r="E40" s="190">
        <v>1758</v>
      </c>
      <c r="F40" s="149"/>
      <c r="G40" s="214"/>
    </row>
    <row r="41" spans="1:7" ht="13.5" customHeight="1">
      <c r="A41" s="4" t="s">
        <v>477</v>
      </c>
      <c r="B41" s="190">
        <v>29125</v>
      </c>
      <c r="C41" s="190">
        <v>2124</v>
      </c>
      <c r="D41" s="190">
        <v>31249</v>
      </c>
      <c r="E41" s="190">
        <v>30122</v>
      </c>
      <c r="F41" s="149"/>
      <c r="G41" s="214"/>
    </row>
    <row r="42" spans="1:7" ht="13.5" customHeight="1">
      <c r="A42" s="4" t="s">
        <v>478</v>
      </c>
      <c r="B42" s="190">
        <v>7678</v>
      </c>
      <c r="C42" s="190">
        <v>2233</v>
      </c>
      <c r="D42" s="190">
        <v>9911</v>
      </c>
      <c r="E42" s="190">
        <v>14421</v>
      </c>
      <c r="F42" s="26"/>
      <c r="G42" s="214"/>
    </row>
    <row r="43" spans="1:7" ht="13.5" customHeight="1">
      <c r="A43" s="4" t="s">
        <v>323</v>
      </c>
      <c r="B43" s="190">
        <v>2524</v>
      </c>
      <c r="C43" s="4">
        <v>187</v>
      </c>
      <c r="D43" s="190">
        <v>2711</v>
      </c>
      <c r="E43" s="190">
        <v>5178</v>
      </c>
      <c r="F43" s="149"/>
      <c r="G43" s="214"/>
    </row>
    <row r="44" spans="1:7" ht="13.5" customHeight="1">
      <c r="A44" s="4" t="s">
        <v>348</v>
      </c>
      <c r="B44" s="190">
        <v>14613</v>
      </c>
      <c r="C44" s="4"/>
      <c r="D44" s="190">
        <v>14613</v>
      </c>
      <c r="E44" s="190">
        <v>9522</v>
      </c>
      <c r="F44" s="149"/>
      <c r="G44" s="214"/>
    </row>
    <row r="45" spans="1:7" ht="13.5" customHeight="1">
      <c r="A45" s="4" t="s">
        <v>479</v>
      </c>
      <c r="B45" s="190">
        <v>49092</v>
      </c>
      <c r="C45" s="190">
        <v>2324</v>
      </c>
      <c r="D45" s="190">
        <v>51416</v>
      </c>
      <c r="E45" s="190">
        <v>31650</v>
      </c>
      <c r="F45" s="149"/>
      <c r="G45" s="214"/>
    </row>
    <row r="46" spans="1:7" ht="13.5" customHeight="1">
      <c r="A46" s="4" t="s">
        <v>324</v>
      </c>
      <c r="B46" s="190">
        <v>8353</v>
      </c>
      <c r="C46" s="4">
        <v>410</v>
      </c>
      <c r="D46" s="190">
        <v>8763</v>
      </c>
      <c r="E46" s="190">
        <v>6857</v>
      </c>
      <c r="F46" s="149"/>
      <c r="G46" s="214"/>
    </row>
    <row r="47" spans="1:7" ht="13.5" customHeight="1">
      <c r="A47" s="4" t="s">
        <v>480</v>
      </c>
      <c r="B47" s="190">
        <v>3864</v>
      </c>
      <c r="C47" s="4">
        <v>233</v>
      </c>
      <c r="D47" s="190">
        <v>4097</v>
      </c>
      <c r="E47" s="190">
        <v>3782</v>
      </c>
      <c r="F47" s="149"/>
      <c r="G47" s="214"/>
    </row>
    <row r="48" spans="1:7" ht="13.5" customHeight="1">
      <c r="A48" s="4" t="s">
        <v>481</v>
      </c>
      <c r="B48" s="190">
        <v>36147</v>
      </c>
      <c r="C48" s="190">
        <v>4926</v>
      </c>
      <c r="D48" s="190">
        <v>41073</v>
      </c>
      <c r="E48" s="190">
        <v>52176</v>
      </c>
      <c r="F48" s="149"/>
      <c r="G48" s="214"/>
    </row>
    <row r="49" spans="1:7" ht="13.5" customHeight="1">
      <c r="A49" s="4" t="s">
        <v>482</v>
      </c>
      <c r="B49" s="190">
        <v>15382</v>
      </c>
      <c r="C49" s="4">
        <v>624</v>
      </c>
      <c r="D49" s="190">
        <v>16006</v>
      </c>
      <c r="E49" s="190">
        <v>27588</v>
      </c>
      <c r="F49" s="149"/>
      <c r="G49" s="214"/>
    </row>
    <row r="50" spans="1:7" ht="13.5" customHeight="1">
      <c r="A50" s="4" t="s">
        <v>483</v>
      </c>
      <c r="B50" s="190">
        <v>20166</v>
      </c>
      <c r="C50" s="190">
        <v>2503</v>
      </c>
      <c r="D50" s="190">
        <v>22669</v>
      </c>
      <c r="E50" s="190">
        <v>38602</v>
      </c>
      <c r="F50" s="149"/>
      <c r="G50" s="214"/>
    </row>
    <row r="51" spans="1:7" ht="13.5" customHeight="1">
      <c r="A51" s="70"/>
      <c r="B51" s="342"/>
      <c r="C51" s="342"/>
      <c r="D51" s="342"/>
      <c r="E51" s="342"/>
      <c r="F51" s="149"/>
      <c r="G51" s="214"/>
    </row>
    <row r="52" spans="1:7" ht="13.5" customHeight="1">
      <c r="B52" s="57"/>
      <c r="C52" s="57"/>
      <c r="D52" s="451"/>
      <c r="E52" s="451"/>
      <c r="F52" s="26"/>
      <c r="G52" s="214"/>
    </row>
    <row r="53" spans="1:7" ht="13.5" customHeight="1">
      <c r="A53" s="41" t="s">
        <v>411</v>
      </c>
      <c r="B53" s="56">
        <f>MEDIAN(B4:B50,'Acquisitions &amp; Discards A -L'!B4:B55)</f>
        <v>10533</v>
      </c>
      <c r="C53" s="56">
        <f>MEDIAN(C4:C50,'Acquisitions &amp; Discards A -L'!C4:C55)</f>
        <v>976</v>
      </c>
      <c r="D53" s="56">
        <f>MEDIAN(D4:D50,'Acquisitions &amp; Discards A -L'!D4:D55)</f>
        <v>11509</v>
      </c>
      <c r="E53" s="56">
        <f>MEDIAN(E4:E50,'Acquisitions &amp; Discards A -L'!E4:E55)</f>
        <v>11654</v>
      </c>
      <c r="G53" s="214"/>
    </row>
    <row r="54" spans="1:7" ht="13.5" customHeight="1">
      <c r="A54" s="41" t="s">
        <v>410</v>
      </c>
      <c r="B54" s="56">
        <f>AVERAGE(B4:B50,'Acquisitions &amp; Discards A -L'!B4:B55)</f>
        <v>14164.818181818182</v>
      </c>
      <c r="C54" s="56">
        <f>AVERAGE(C4:C50,'Acquisitions &amp; Discards A -L'!C4:C55)</f>
        <v>1667.2891566265059</v>
      </c>
      <c r="D54" s="56">
        <f>AVERAGE(D4:D50,'Acquisitions &amp; Discards A -L'!D4:D55)</f>
        <v>15562.646464646465</v>
      </c>
      <c r="E54" s="56">
        <f>AVERAGE(E4:E50,'Acquisitions &amp; Discards A -L'!E4:E55)</f>
        <v>17184.608247422679</v>
      </c>
      <c r="G54" s="214"/>
    </row>
    <row r="55" spans="1:7" ht="13.5" customHeight="1">
      <c r="A55" s="41" t="s">
        <v>359</v>
      </c>
      <c r="B55" s="56">
        <f>SUM(B4:B50,'Acquisitions &amp; Discards A -L'!B4:B55)</f>
        <v>1402317</v>
      </c>
      <c r="C55" s="56">
        <f>SUM(C4:C50,'Acquisitions &amp; Discards A -L'!C4:C55)</f>
        <v>138385</v>
      </c>
      <c r="D55" s="56">
        <f>SUM(D4:D50,'Acquisitions &amp; Discards A -L'!D4:D55)</f>
        <v>1540702</v>
      </c>
      <c r="E55" s="56">
        <f>SUM(E4:E50,'Acquisitions &amp; Discards A -L'!E4:E55)</f>
        <v>1666907</v>
      </c>
      <c r="G55" s="214"/>
    </row>
    <row r="56" spans="1:7" ht="13.5" customHeight="1">
      <c r="G56" s="214"/>
    </row>
    <row r="57" spans="1:7" ht="13.5" customHeight="1">
      <c r="B57" s="56"/>
      <c r="C57" s="56"/>
      <c r="D57" s="495"/>
      <c r="E57" s="56"/>
      <c r="F57" s="41"/>
    </row>
    <row r="58" spans="1:7" ht="12.95" customHeight="1">
      <c r="B58" s="56"/>
      <c r="C58" s="56"/>
      <c r="D58" s="495"/>
      <c r="E58" s="56"/>
      <c r="F58" s="41"/>
    </row>
    <row r="59" spans="1:7" ht="12.95" customHeight="1"/>
    <row r="60" spans="1:7" ht="12.95" customHeight="1"/>
    <row r="61" spans="1:7" ht="12.95" customHeight="1"/>
    <row r="62" spans="1:7" ht="12.95" customHeight="1"/>
    <row r="63" spans="1:7" ht="12.95" customHeight="1"/>
    <row r="64" spans="1:7" ht="12.95" customHeight="1"/>
    <row r="65" ht="12.95" customHeight="1"/>
    <row r="66" ht="12.95" customHeight="1"/>
    <row r="67" ht="12.95" customHeight="1"/>
    <row r="68" ht="12.95" customHeight="1"/>
    <row r="69" ht="12.95" customHeight="1"/>
    <row r="70" ht="12.95" customHeight="1"/>
    <row r="71" ht="12.95" customHeight="1"/>
    <row r="72" ht="12.95" customHeight="1"/>
    <row r="73" ht="12.95" customHeight="1"/>
    <row r="74" ht="12.95" customHeight="1"/>
    <row r="75" ht="12.95" customHeight="1"/>
    <row r="76" ht="12.95" customHeight="1"/>
    <row r="77" ht="12.95" customHeight="1"/>
    <row r="78" ht="12.95" customHeight="1"/>
    <row r="79" ht="12.95" customHeight="1"/>
    <row r="80" ht="12.95" customHeight="1"/>
    <row r="81" ht="12.95" customHeight="1"/>
    <row r="82" ht="12.95" customHeight="1"/>
    <row r="83" ht="12.95" customHeight="1"/>
    <row r="84" ht="12.95" customHeight="1"/>
    <row r="85" ht="12.95" customHeight="1"/>
    <row r="86" ht="12.95" customHeight="1"/>
    <row r="87" ht="12.95" customHeight="1"/>
    <row r="88" ht="12.95" customHeight="1"/>
    <row r="89" ht="12.95" customHeight="1"/>
    <row r="90" ht="12.95" customHeight="1"/>
    <row r="91" ht="12.95" customHeight="1"/>
    <row r="92" ht="12.95" customHeight="1"/>
    <row r="93" ht="12.95" customHeight="1"/>
    <row r="94" ht="12.95" customHeight="1"/>
    <row r="95" ht="12.95" customHeight="1"/>
    <row r="96" ht="12.95" customHeight="1"/>
    <row r="97" ht="12.95" customHeight="1"/>
    <row r="98" ht="12.95" customHeight="1"/>
    <row r="99" ht="12.95" customHeight="1"/>
    <row r="100" ht="12.95" customHeight="1"/>
    <row r="101" ht="12.95" customHeight="1"/>
    <row r="102" ht="12.95" customHeight="1"/>
    <row r="103" ht="12.95" customHeight="1"/>
    <row r="104" ht="12.95" customHeight="1"/>
    <row r="105" ht="12.95" customHeight="1"/>
    <row r="106" ht="12.95" customHeight="1"/>
    <row r="107" ht="12.95" customHeight="1"/>
    <row r="108" ht="12.95" customHeight="1"/>
    <row r="109" ht="12.95" customHeight="1"/>
    <row r="110" ht="12.95" customHeight="1"/>
    <row r="111" ht="12.95" customHeight="1"/>
    <row r="112" ht="12.95" customHeight="1"/>
    <row r="113" ht="12.95" customHeight="1"/>
    <row r="114" ht="12.95" customHeight="1"/>
    <row r="115" ht="12.95" customHeight="1"/>
    <row r="116" ht="12.95" customHeight="1"/>
    <row r="117" ht="12.95" customHeight="1"/>
    <row r="118" ht="12.95" customHeight="1"/>
    <row r="119" ht="12.95" customHeight="1"/>
    <row r="120" ht="12.95" customHeight="1"/>
    <row r="121" ht="12.95" customHeight="1"/>
    <row r="122" ht="12.95" customHeight="1"/>
    <row r="123" ht="12.95" customHeight="1"/>
    <row r="124" ht="12.95" customHeight="1"/>
    <row r="125" ht="12.95" customHeight="1"/>
    <row r="126" ht="12.95" customHeight="1"/>
    <row r="127" ht="12.95" customHeight="1"/>
    <row r="128" ht="12.95" customHeight="1"/>
    <row r="129" ht="12.95" customHeight="1"/>
    <row r="130" ht="12.95" customHeight="1"/>
    <row r="131" ht="12.95" customHeight="1"/>
    <row r="132" ht="12.95" customHeight="1"/>
    <row r="133" ht="12.95" customHeight="1"/>
  </sheetData>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2011/12&amp;C&amp;9&amp;P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S309"/>
  <sheetViews>
    <sheetView zoomScaleNormal="100" workbookViewId="0">
      <pane ySplit="3" topLeftCell="A4" activePane="bottomLeft" state="frozen"/>
      <selection activeCell="B24" sqref="B24"/>
      <selection pane="bottomLeft" activeCell="H1" sqref="H1"/>
    </sheetView>
  </sheetViews>
  <sheetFormatPr defaultRowHeight="12.75" customHeight="1"/>
  <cols>
    <col min="1" max="1" width="16.28515625" style="22" customWidth="1"/>
    <col min="2" max="2" width="8.140625" style="50" bestFit="1" customWidth="1"/>
    <col min="3" max="3" width="9.42578125" style="50" customWidth="1"/>
    <col min="4" max="4" width="6" style="50" bestFit="1" customWidth="1"/>
    <col min="5" max="5" width="6.42578125" style="50" bestFit="1" customWidth="1"/>
    <col min="6" max="6" width="16.7109375" style="58" customWidth="1"/>
    <col min="7" max="7" width="6" style="58" bestFit="1" customWidth="1"/>
    <col min="8" max="8" width="11" style="485" customWidth="1"/>
    <col min="9" max="9" width="10.85546875" style="50" customWidth="1"/>
    <col min="10" max="10" width="14.42578125" style="22" customWidth="1"/>
    <col min="11" max="11" width="23" style="22" bestFit="1" customWidth="1"/>
    <col min="12" max="12" width="13.140625" style="22" customWidth="1"/>
    <col min="13" max="13" width="13.28515625" style="22" customWidth="1"/>
    <col min="14" max="14" width="15.85546875" style="22" customWidth="1"/>
    <col min="15" max="15" width="13.42578125" style="22" customWidth="1"/>
    <col min="16" max="16" width="15.42578125" style="22" customWidth="1"/>
    <col min="17" max="17" width="13.85546875" style="22" customWidth="1"/>
    <col min="18" max="16384" width="9.140625" style="22"/>
  </cols>
  <sheetData>
    <row r="1" spans="1:19" ht="14.25" customHeight="1">
      <c r="A1" s="39" t="s">
        <v>621</v>
      </c>
      <c r="J1" s="121"/>
      <c r="K1" s="121"/>
      <c r="L1" s="121"/>
      <c r="M1" s="121"/>
      <c r="N1" s="121"/>
      <c r="O1" s="121"/>
    </row>
    <row r="2" spans="1:19" ht="12.75" customHeight="1">
      <c r="A2" s="39"/>
      <c r="J2" s="121"/>
      <c r="K2" s="121"/>
      <c r="L2" s="121"/>
      <c r="M2" s="121"/>
      <c r="N2" s="121"/>
      <c r="O2" s="121"/>
    </row>
    <row r="3" spans="1:19" s="359" customFormat="1" ht="36">
      <c r="A3" s="436"/>
      <c r="B3" s="466" t="s">
        <v>43</v>
      </c>
      <c r="C3" s="466" t="s">
        <v>44</v>
      </c>
      <c r="D3" s="466" t="s">
        <v>107</v>
      </c>
      <c r="E3" s="466" t="s">
        <v>108</v>
      </c>
      <c r="F3" s="466" t="s">
        <v>109</v>
      </c>
      <c r="G3" s="466" t="s">
        <v>81</v>
      </c>
      <c r="H3" s="496" t="s">
        <v>84</v>
      </c>
      <c r="I3" s="466" t="s">
        <v>85</v>
      </c>
      <c r="J3" s="627"/>
      <c r="K3" s="10"/>
      <c r="L3" s="436"/>
      <c r="M3" s="436"/>
      <c r="N3" s="436"/>
      <c r="O3" s="436"/>
      <c r="P3" s="436"/>
      <c r="Q3" s="436"/>
      <c r="R3" s="436"/>
      <c r="S3" s="10"/>
    </row>
    <row r="4" spans="1:19" ht="13.5" customHeight="1">
      <c r="A4" s="4" t="s">
        <v>572</v>
      </c>
      <c r="B4" s="190">
        <v>3443</v>
      </c>
      <c r="C4" s="190">
        <v>19517</v>
      </c>
      <c r="D4" s="190">
        <v>2664</v>
      </c>
      <c r="E4" s="190">
        <v>1682</v>
      </c>
      <c r="F4" s="4">
        <v>31</v>
      </c>
      <c r="G4" s="4">
        <v>11</v>
      </c>
      <c r="H4" s="190">
        <v>27348</v>
      </c>
      <c r="I4" s="190">
        <v>4646</v>
      </c>
    </row>
    <row r="5" spans="1:19" ht="13.5" customHeight="1">
      <c r="A5" s="4" t="s">
        <v>333</v>
      </c>
      <c r="B5" s="190">
        <v>1831</v>
      </c>
      <c r="C5" s="190">
        <v>10832</v>
      </c>
      <c r="D5" s="4">
        <v>999</v>
      </c>
      <c r="E5" s="190">
        <v>1135</v>
      </c>
      <c r="F5" s="4">
        <v>54</v>
      </c>
      <c r="G5" s="4"/>
      <c r="H5" s="190">
        <v>14851</v>
      </c>
      <c r="I5" s="190">
        <v>1400</v>
      </c>
    </row>
    <row r="6" spans="1:19" ht="13.5" customHeight="1">
      <c r="A6" s="4" t="s">
        <v>423</v>
      </c>
      <c r="B6" s="190">
        <v>8996</v>
      </c>
      <c r="C6" s="190">
        <v>15865</v>
      </c>
      <c r="D6" s="4">
        <v>639</v>
      </c>
      <c r="E6" s="190">
        <v>2663</v>
      </c>
      <c r="F6" s="4">
        <v>271</v>
      </c>
      <c r="G6" s="4">
        <v>423</v>
      </c>
      <c r="H6" s="190">
        <v>28857</v>
      </c>
      <c r="I6" s="190">
        <v>9271</v>
      </c>
    </row>
    <row r="7" spans="1:19" ht="13.5" customHeight="1">
      <c r="A7" s="4" t="s">
        <v>424</v>
      </c>
      <c r="B7" s="190">
        <v>1822</v>
      </c>
      <c r="C7" s="190">
        <v>28620</v>
      </c>
      <c r="D7" s="190">
        <v>2686</v>
      </c>
      <c r="E7" s="190">
        <v>4692</v>
      </c>
      <c r="F7" s="4">
        <v>184</v>
      </c>
      <c r="G7" s="4">
        <v>165</v>
      </c>
      <c r="H7" s="190">
        <v>38169</v>
      </c>
      <c r="I7" s="190">
        <v>8689</v>
      </c>
    </row>
    <row r="8" spans="1:19" ht="13.5" customHeight="1">
      <c r="A8" s="4" t="s">
        <v>487</v>
      </c>
      <c r="B8" s="4"/>
      <c r="C8" s="4">
        <v>796</v>
      </c>
      <c r="D8" s="4"/>
      <c r="E8" s="4"/>
      <c r="F8" s="4"/>
      <c r="G8" s="4"/>
      <c r="H8" s="4">
        <v>796</v>
      </c>
      <c r="I8" s="4">
        <v>12</v>
      </c>
    </row>
    <row r="9" spans="1:19" ht="13.5" customHeight="1">
      <c r="A9" s="4" t="s">
        <v>426</v>
      </c>
      <c r="B9" s="190">
        <v>6112</v>
      </c>
      <c r="C9" s="190">
        <v>46731</v>
      </c>
      <c r="D9" s="190">
        <v>7369</v>
      </c>
      <c r="E9" s="190">
        <v>4719</v>
      </c>
      <c r="F9" s="4">
        <v>144</v>
      </c>
      <c r="G9" s="4">
        <v>300</v>
      </c>
      <c r="H9" s="190">
        <v>65375</v>
      </c>
      <c r="I9" s="190">
        <v>12465</v>
      </c>
    </row>
    <row r="10" spans="1:19" ht="13.5" customHeight="1">
      <c r="A10" s="4" t="s">
        <v>488</v>
      </c>
      <c r="B10" s="4"/>
      <c r="C10" s="190">
        <v>10032</v>
      </c>
      <c r="D10" s="4">
        <v>980</v>
      </c>
      <c r="E10" s="190">
        <v>1550</v>
      </c>
      <c r="F10" s="4">
        <v>97</v>
      </c>
      <c r="G10" s="4">
        <v>182</v>
      </c>
      <c r="H10" s="190">
        <v>12841</v>
      </c>
      <c r="I10" s="4">
        <v>503</v>
      </c>
    </row>
    <row r="11" spans="1:19" ht="13.5" customHeight="1">
      <c r="A11" s="4" t="s">
        <v>489</v>
      </c>
      <c r="B11" s="190">
        <v>5397</v>
      </c>
      <c r="C11" s="190">
        <v>14386</v>
      </c>
      <c r="D11" s="190">
        <v>1959</v>
      </c>
      <c r="E11" s="190">
        <v>1359</v>
      </c>
      <c r="F11" s="4">
        <v>69</v>
      </c>
      <c r="G11" s="4"/>
      <c r="H11" s="190">
        <v>23170</v>
      </c>
      <c r="I11" s="4">
        <v>597</v>
      </c>
    </row>
    <row r="12" spans="1:19" ht="13.5" customHeight="1">
      <c r="A12" s="4" t="s">
        <v>492</v>
      </c>
      <c r="B12" s="190">
        <v>1463</v>
      </c>
      <c r="C12" s="190">
        <v>1696</v>
      </c>
      <c r="D12" s="4">
        <v>561</v>
      </c>
      <c r="E12" s="4">
        <v>350</v>
      </c>
      <c r="F12" s="4">
        <v>4</v>
      </c>
      <c r="G12" s="4">
        <v>108</v>
      </c>
      <c r="H12" s="190">
        <v>4182</v>
      </c>
      <c r="I12" s="4">
        <v>404</v>
      </c>
    </row>
    <row r="13" spans="1:19" ht="13.5" customHeight="1">
      <c r="A13" s="4" t="s">
        <v>429</v>
      </c>
      <c r="B13" s="190">
        <v>5189</v>
      </c>
      <c r="C13" s="190">
        <v>51609</v>
      </c>
      <c r="D13" s="190">
        <v>4391</v>
      </c>
      <c r="E13" s="190">
        <v>12707</v>
      </c>
      <c r="F13" s="4">
        <v>137</v>
      </c>
      <c r="G13" s="4"/>
      <c r="H13" s="190">
        <v>74033</v>
      </c>
      <c r="I13" s="190">
        <v>20526</v>
      </c>
    </row>
    <row r="14" spans="1:19" ht="13.5" customHeight="1">
      <c r="A14" s="4" t="s">
        <v>493</v>
      </c>
      <c r="B14" s="190">
        <v>1194</v>
      </c>
      <c r="C14" s="190">
        <v>3180</v>
      </c>
      <c r="D14" s="4">
        <v>231</v>
      </c>
      <c r="E14" s="4">
        <v>254</v>
      </c>
      <c r="F14" s="4">
        <v>150</v>
      </c>
      <c r="G14" s="4"/>
      <c r="H14" s="190">
        <v>5009</v>
      </c>
      <c r="I14" s="4">
        <v>529</v>
      </c>
    </row>
    <row r="15" spans="1:19" ht="13.5" customHeight="1">
      <c r="A15" s="4" t="s">
        <v>431</v>
      </c>
      <c r="B15" s="190">
        <v>7182</v>
      </c>
      <c r="C15" s="190">
        <v>26290</v>
      </c>
      <c r="D15" s="4"/>
      <c r="E15" s="190">
        <v>5814</v>
      </c>
      <c r="F15" s="4">
        <v>77</v>
      </c>
      <c r="G15" s="4"/>
      <c r="H15" s="190">
        <v>39363</v>
      </c>
      <c r="I15" s="4">
        <v>924</v>
      </c>
    </row>
    <row r="16" spans="1:19" ht="13.5" customHeight="1">
      <c r="A16" s="4" t="s">
        <v>184</v>
      </c>
      <c r="B16" s="190">
        <v>1696</v>
      </c>
      <c r="C16" s="190">
        <v>10039</v>
      </c>
      <c r="D16" s="4">
        <v>684</v>
      </c>
      <c r="E16" s="190">
        <v>1840</v>
      </c>
      <c r="F16" s="4"/>
      <c r="G16" s="4"/>
      <c r="H16" s="190">
        <v>14259</v>
      </c>
      <c r="I16" s="190">
        <v>4229</v>
      </c>
    </row>
    <row r="17" spans="1:9" ht="13.5" customHeight="1">
      <c r="A17" s="4" t="s">
        <v>498</v>
      </c>
      <c r="B17" s="4"/>
      <c r="C17" s="4">
        <v>514</v>
      </c>
      <c r="D17" s="4"/>
      <c r="E17" s="4">
        <v>124</v>
      </c>
      <c r="F17" s="4">
        <v>5</v>
      </c>
      <c r="G17" s="4"/>
      <c r="H17" s="4">
        <v>643</v>
      </c>
      <c r="I17" s="4">
        <v>49</v>
      </c>
    </row>
    <row r="18" spans="1:9" ht="13.5" customHeight="1">
      <c r="A18" s="4" t="s">
        <v>500</v>
      </c>
      <c r="B18" s="190">
        <v>1255</v>
      </c>
      <c r="C18" s="190">
        <v>4993</v>
      </c>
      <c r="D18" s="4">
        <v>563</v>
      </c>
      <c r="E18" s="190">
        <v>1133</v>
      </c>
      <c r="F18" s="4">
        <v>6</v>
      </c>
      <c r="G18" s="4"/>
      <c r="H18" s="190">
        <v>7950</v>
      </c>
      <c r="I18" s="4">
        <v>556</v>
      </c>
    </row>
    <row r="19" spans="1:9" ht="13.5" customHeight="1">
      <c r="A19" s="4" t="s">
        <v>434</v>
      </c>
      <c r="B19" s="190">
        <v>1579</v>
      </c>
      <c r="C19" s="190">
        <v>16488</v>
      </c>
      <c r="D19" s="190">
        <v>1234</v>
      </c>
      <c r="E19" s="190">
        <v>1954</v>
      </c>
      <c r="F19" s="4">
        <v>182</v>
      </c>
      <c r="G19" s="4"/>
      <c r="H19" s="190">
        <v>21437</v>
      </c>
      <c r="I19" s="190">
        <v>9023</v>
      </c>
    </row>
    <row r="20" spans="1:9" ht="13.5" customHeight="1">
      <c r="A20" s="4" t="s">
        <v>435</v>
      </c>
      <c r="B20" s="4"/>
      <c r="C20" s="190">
        <v>34191</v>
      </c>
      <c r="D20" s="190">
        <v>6178</v>
      </c>
      <c r="E20" s="190">
        <v>7707</v>
      </c>
      <c r="F20" s="4">
        <v>62</v>
      </c>
      <c r="G20" s="4"/>
      <c r="H20" s="190">
        <v>48138</v>
      </c>
      <c r="I20" s="190">
        <v>10672</v>
      </c>
    </row>
    <row r="21" spans="1:9" ht="13.5" customHeight="1">
      <c r="A21" s="4" t="s">
        <v>436</v>
      </c>
      <c r="B21" s="4"/>
      <c r="C21" s="190">
        <v>53881</v>
      </c>
      <c r="D21" s="190">
        <v>6822</v>
      </c>
      <c r="E21" s="190">
        <v>9265</v>
      </c>
      <c r="F21" s="4">
        <v>217</v>
      </c>
      <c r="G21" s="4"/>
      <c r="H21" s="190">
        <v>70185</v>
      </c>
      <c r="I21" s="190">
        <v>8778</v>
      </c>
    </row>
    <row r="22" spans="1:9" ht="13.5" customHeight="1">
      <c r="A22" s="4" t="s">
        <v>208</v>
      </c>
      <c r="B22" s="190">
        <v>9424</v>
      </c>
      <c r="C22" s="190">
        <v>27828</v>
      </c>
      <c r="D22" s="190">
        <v>2557</v>
      </c>
      <c r="E22" s="190">
        <v>5496</v>
      </c>
      <c r="F22" s="4"/>
      <c r="G22" s="4">
        <v>621</v>
      </c>
      <c r="H22" s="190">
        <v>45926</v>
      </c>
      <c r="I22" s="190">
        <v>12271</v>
      </c>
    </row>
    <row r="23" spans="1:9" ht="13.5" customHeight="1">
      <c r="A23" s="4" t="s">
        <v>437</v>
      </c>
      <c r="B23" s="4"/>
      <c r="C23" s="190">
        <v>43834</v>
      </c>
      <c r="D23" s="190">
        <v>3613</v>
      </c>
      <c r="E23" s="190">
        <v>4445</v>
      </c>
      <c r="F23" s="4">
        <v>174</v>
      </c>
      <c r="G23" s="4"/>
      <c r="H23" s="190">
        <v>52066</v>
      </c>
      <c r="I23" s="190">
        <v>7811</v>
      </c>
    </row>
    <row r="24" spans="1:9" ht="13.5" customHeight="1">
      <c r="A24" s="4" t="s">
        <v>334</v>
      </c>
      <c r="B24" s="4">
        <v>705</v>
      </c>
      <c r="C24" s="190">
        <v>2633</v>
      </c>
      <c r="D24" s="4"/>
      <c r="E24" s="4">
        <v>676</v>
      </c>
      <c r="F24" s="4">
        <v>7</v>
      </c>
      <c r="G24" s="4"/>
      <c r="H24" s="190">
        <v>4021</v>
      </c>
      <c r="I24" s="4">
        <v>185</v>
      </c>
    </row>
    <row r="25" spans="1:9" ht="13.5" customHeight="1">
      <c r="A25" s="4" t="s">
        <v>335</v>
      </c>
      <c r="B25" s="190">
        <v>6853</v>
      </c>
      <c r="C25" s="190">
        <v>30573</v>
      </c>
      <c r="D25" s="190">
        <v>4414</v>
      </c>
      <c r="E25" s="190">
        <v>5979</v>
      </c>
      <c r="F25" s="4">
        <v>138</v>
      </c>
      <c r="G25" s="4">
        <v>541</v>
      </c>
      <c r="H25" s="190">
        <v>48498</v>
      </c>
      <c r="I25" s="4">
        <v>574</v>
      </c>
    </row>
    <row r="26" spans="1:9" ht="13.5" customHeight="1">
      <c r="A26" s="4" t="s">
        <v>209</v>
      </c>
      <c r="B26" s="190">
        <v>3794</v>
      </c>
      <c r="C26" s="190">
        <v>20696</v>
      </c>
      <c r="D26" s="190">
        <v>2231</v>
      </c>
      <c r="E26" s="190">
        <v>5629</v>
      </c>
      <c r="F26" s="4">
        <v>55</v>
      </c>
      <c r="G26" s="4">
        <v>399</v>
      </c>
      <c r="H26" s="190">
        <v>32804</v>
      </c>
      <c r="I26" s="190">
        <v>4448</v>
      </c>
    </row>
    <row r="27" spans="1:9" ht="13.5" customHeight="1">
      <c r="A27" s="4" t="s">
        <v>439</v>
      </c>
      <c r="B27" s="190">
        <v>2043</v>
      </c>
      <c r="C27" s="190">
        <v>7196</v>
      </c>
      <c r="D27" s="4"/>
      <c r="E27" s="190">
        <v>2382</v>
      </c>
      <c r="F27" s="4">
        <v>124</v>
      </c>
      <c r="G27" s="4"/>
      <c r="H27" s="190">
        <v>11745</v>
      </c>
      <c r="I27" s="190">
        <v>1914</v>
      </c>
    </row>
    <row r="28" spans="1:9" ht="13.5" customHeight="1">
      <c r="A28" s="4" t="s">
        <v>336</v>
      </c>
      <c r="B28" s="190">
        <v>8354</v>
      </c>
      <c r="C28" s="190">
        <v>24220</v>
      </c>
      <c r="D28" s="190">
        <v>3392</v>
      </c>
      <c r="E28" s="190">
        <v>3125</v>
      </c>
      <c r="F28" s="4">
        <v>376</v>
      </c>
      <c r="G28" s="4"/>
      <c r="H28" s="190">
        <v>39467</v>
      </c>
      <c r="I28" s="190">
        <v>1319</v>
      </c>
    </row>
    <row r="29" spans="1:9" ht="13.5" customHeight="1">
      <c r="A29" s="4" t="s">
        <v>506</v>
      </c>
      <c r="B29" s="4">
        <v>559</v>
      </c>
      <c r="C29" s="190">
        <v>1785</v>
      </c>
      <c r="D29" s="4">
        <v>12</v>
      </c>
      <c r="E29" s="4">
        <v>102</v>
      </c>
      <c r="F29" s="4">
        <v>9</v>
      </c>
      <c r="G29" s="4"/>
      <c r="H29" s="190">
        <v>2467</v>
      </c>
      <c r="I29" s="4">
        <v>22</v>
      </c>
    </row>
    <row r="30" spans="1:9" ht="13.5" customHeight="1">
      <c r="A30" s="4" t="s">
        <v>507</v>
      </c>
      <c r="B30" s="190">
        <v>11247</v>
      </c>
      <c r="C30" s="190">
        <v>44261</v>
      </c>
      <c r="D30" s="190">
        <v>3069</v>
      </c>
      <c r="E30" s="190">
        <v>2600</v>
      </c>
      <c r="F30" s="4">
        <v>321</v>
      </c>
      <c r="G30" s="4">
        <v>113</v>
      </c>
      <c r="H30" s="190">
        <v>61611</v>
      </c>
      <c r="I30" s="190">
        <v>3006</v>
      </c>
    </row>
    <row r="31" spans="1:9" ht="13.5" customHeight="1">
      <c r="A31" s="4" t="s">
        <v>520</v>
      </c>
      <c r="B31" s="4"/>
      <c r="C31" s="190">
        <v>16029</v>
      </c>
      <c r="D31" s="4"/>
      <c r="E31" s="190">
        <v>2778</v>
      </c>
      <c r="F31" s="4">
        <v>90</v>
      </c>
      <c r="G31" s="190">
        <v>1133</v>
      </c>
      <c r="H31" s="190">
        <v>20030</v>
      </c>
      <c r="I31" s="4">
        <v>838</v>
      </c>
    </row>
    <row r="32" spans="1:9" ht="13.5" customHeight="1">
      <c r="A32" s="4" t="s">
        <v>440</v>
      </c>
      <c r="B32" s="190">
        <v>5269</v>
      </c>
      <c r="C32" s="190">
        <v>83673</v>
      </c>
      <c r="D32" s="4"/>
      <c r="E32" s="190">
        <v>16445</v>
      </c>
      <c r="F32" s="4">
        <v>20</v>
      </c>
      <c r="G32" s="4">
        <v>92</v>
      </c>
      <c r="H32" s="190">
        <v>105499</v>
      </c>
      <c r="I32" s="190">
        <v>25487</v>
      </c>
    </row>
    <row r="33" spans="1:9" ht="13.5" customHeight="1">
      <c r="A33" s="4" t="s">
        <v>166</v>
      </c>
      <c r="B33" s="4">
        <v>875</v>
      </c>
      <c r="C33" s="190">
        <v>2640</v>
      </c>
      <c r="D33" s="190">
        <v>1385</v>
      </c>
      <c r="E33" s="4">
        <v>294</v>
      </c>
      <c r="F33" s="4">
        <v>160</v>
      </c>
      <c r="G33" s="4"/>
      <c r="H33" s="190">
        <v>5354</v>
      </c>
      <c r="I33" s="4">
        <v>160</v>
      </c>
    </row>
    <row r="34" spans="1:9" ht="13.5" customHeight="1">
      <c r="A34" s="4" t="s">
        <v>441</v>
      </c>
      <c r="B34" s="190">
        <v>15513</v>
      </c>
      <c r="C34" s="190">
        <v>57269</v>
      </c>
      <c r="D34" s="190">
        <v>6934</v>
      </c>
      <c r="E34" s="190">
        <v>8033</v>
      </c>
      <c r="F34" s="4">
        <v>126</v>
      </c>
      <c r="G34" s="4">
        <v>158</v>
      </c>
      <c r="H34" s="190">
        <v>88033</v>
      </c>
      <c r="I34" s="190">
        <v>9734</v>
      </c>
    </row>
    <row r="35" spans="1:9" ht="13.5" customHeight="1">
      <c r="A35" s="4" t="s">
        <v>524</v>
      </c>
      <c r="B35" s="190">
        <v>5144</v>
      </c>
      <c r="C35" s="190">
        <v>9841</v>
      </c>
      <c r="D35" s="4">
        <v>432</v>
      </c>
      <c r="E35" s="190">
        <v>2285</v>
      </c>
      <c r="F35" s="4">
        <v>58</v>
      </c>
      <c r="G35" s="4">
        <v>78</v>
      </c>
      <c r="H35" s="190">
        <v>17838</v>
      </c>
      <c r="I35" s="190">
        <v>2502</v>
      </c>
    </row>
    <row r="36" spans="1:9" ht="13.5" customHeight="1">
      <c r="A36" s="4" t="s">
        <v>525</v>
      </c>
      <c r="B36" s="190">
        <v>4376</v>
      </c>
      <c r="C36" s="190">
        <v>10955</v>
      </c>
      <c r="D36" s="190">
        <v>1083</v>
      </c>
      <c r="E36" s="190">
        <v>1933</v>
      </c>
      <c r="F36" s="4">
        <v>102</v>
      </c>
      <c r="G36" s="4"/>
      <c r="H36" s="190">
        <v>18449</v>
      </c>
      <c r="I36" s="190">
        <v>1217</v>
      </c>
    </row>
    <row r="37" spans="1:9" ht="13.5" customHeight="1">
      <c r="A37" s="4" t="s">
        <v>185</v>
      </c>
      <c r="B37" s="4">
        <v>284</v>
      </c>
      <c r="C37" s="4">
        <v>577</v>
      </c>
      <c r="D37" s="4"/>
      <c r="E37" s="4">
        <v>190</v>
      </c>
      <c r="F37" s="4">
        <v>6</v>
      </c>
      <c r="G37" s="4">
        <v>2</v>
      </c>
      <c r="H37" s="190">
        <v>1059</v>
      </c>
      <c r="I37" s="4">
        <v>8</v>
      </c>
    </row>
    <row r="38" spans="1:9" ht="13.5" customHeight="1">
      <c r="A38" s="4" t="s">
        <v>528</v>
      </c>
      <c r="B38" s="4">
        <v>716</v>
      </c>
      <c r="C38" s="190">
        <v>1877</v>
      </c>
      <c r="D38" s="4">
        <v>305</v>
      </c>
      <c r="E38" s="4">
        <v>526</v>
      </c>
      <c r="F38" s="4">
        <v>14</v>
      </c>
      <c r="G38" s="4">
        <v>638</v>
      </c>
      <c r="H38" s="190">
        <v>4076</v>
      </c>
      <c r="I38" s="4">
        <v>275</v>
      </c>
    </row>
    <row r="39" spans="1:9" ht="13.5" customHeight="1">
      <c r="A39" s="4" t="s">
        <v>529</v>
      </c>
      <c r="B39" s="4">
        <v>213</v>
      </c>
      <c r="C39" s="4">
        <v>579</v>
      </c>
      <c r="D39" s="4">
        <v>101</v>
      </c>
      <c r="E39" s="4">
        <v>122</v>
      </c>
      <c r="F39" s="4">
        <v>2</v>
      </c>
      <c r="G39" s="4">
        <v>8</v>
      </c>
      <c r="H39" s="190">
        <v>1025</v>
      </c>
      <c r="I39" s="4">
        <v>37</v>
      </c>
    </row>
    <row r="40" spans="1:9" ht="13.5" customHeight="1">
      <c r="A40" s="4" t="s">
        <v>443</v>
      </c>
      <c r="B40" s="190">
        <v>4024</v>
      </c>
      <c r="C40" s="190">
        <v>28625</v>
      </c>
      <c r="D40" s="190">
        <v>3651</v>
      </c>
      <c r="E40" s="190">
        <v>3180</v>
      </c>
      <c r="F40" s="4"/>
      <c r="G40" s="4"/>
      <c r="H40" s="190">
        <v>39480</v>
      </c>
      <c r="I40" s="190">
        <v>4902</v>
      </c>
    </row>
    <row r="41" spans="1:9" ht="13.5" customHeight="1">
      <c r="A41" s="4" t="s">
        <v>563</v>
      </c>
      <c r="B41" s="4"/>
      <c r="C41" s="190">
        <v>58689</v>
      </c>
      <c r="D41" s="4"/>
      <c r="E41" s="190">
        <v>21700</v>
      </c>
      <c r="F41" s="4">
        <v>18</v>
      </c>
      <c r="G41" s="4">
        <v>526</v>
      </c>
      <c r="H41" s="190">
        <v>80933</v>
      </c>
      <c r="I41" s="190">
        <v>24646</v>
      </c>
    </row>
    <row r="42" spans="1:9" ht="13.5" customHeight="1">
      <c r="A42" s="4" t="s">
        <v>445</v>
      </c>
      <c r="B42" s="190">
        <v>4936</v>
      </c>
      <c r="C42" s="190">
        <v>36571</v>
      </c>
      <c r="D42" s="190">
        <v>2836</v>
      </c>
      <c r="E42" s="190">
        <v>10078</v>
      </c>
      <c r="F42" s="4">
        <v>266</v>
      </c>
      <c r="G42" s="190">
        <v>2165</v>
      </c>
      <c r="H42" s="190">
        <v>56852</v>
      </c>
      <c r="I42" s="190">
        <v>11578</v>
      </c>
    </row>
    <row r="43" spans="1:9" ht="13.5" customHeight="1">
      <c r="A43" s="4" t="s">
        <v>446</v>
      </c>
      <c r="B43" s="4"/>
      <c r="C43" s="190">
        <v>63807</v>
      </c>
      <c r="D43" s="4"/>
      <c r="E43" s="190">
        <v>10065</v>
      </c>
      <c r="F43" s="4">
        <v>210</v>
      </c>
      <c r="G43" s="4"/>
      <c r="H43" s="190">
        <v>74082</v>
      </c>
      <c r="I43" s="190">
        <v>13912</v>
      </c>
    </row>
    <row r="44" spans="1:9" ht="13.5" customHeight="1">
      <c r="A44" s="4" t="s">
        <v>448</v>
      </c>
      <c r="B44" s="190">
        <v>2850</v>
      </c>
      <c r="C44" s="190">
        <v>20044</v>
      </c>
      <c r="D44" s="190">
        <v>3669</v>
      </c>
      <c r="E44" s="190">
        <v>2121</v>
      </c>
      <c r="F44" s="4">
        <v>144</v>
      </c>
      <c r="G44" s="4"/>
      <c r="H44" s="190">
        <v>28828</v>
      </c>
      <c r="I44" s="190">
        <v>10007</v>
      </c>
    </row>
    <row r="45" spans="1:9" ht="13.5" customHeight="1">
      <c r="A45" s="4" t="s">
        <v>533</v>
      </c>
      <c r="B45" s="190">
        <v>1034</v>
      </c>
      <c r="C45" s="190">
        <v>3675</v>
      </c>
      <c r="D45" s="4">
        <v>537</v>
      </c>
      <c r="E45" s="4">
        <v>851</v>
      </c>
      <c r="F45" s="4">
        <v>3</v>
      </c>
      <c r="G45" s="4">
        <v>33</v>
      </c>
      <c r="H45" s="190">
        <v>6133</v>
      </c>
      <c r="I45" s="4">
        <v>717</v>
      </c>
    </row>
    <row r="46" spans="1:9" ht="13.5" customHeight="1">
      <c r="A46" s="4" t="s">
        <v>536</v>
      </c>
      <c r="B46" s="190">
        <v>4359</v>
      </c>
      <c r="C46" s="190">
        <v>5787</v>
      </c>
      <c r="D46" s="4"/>
      <c r="E46" s="190">
        <v>2235</v>
      </c>
      <c r="F46" s="4">
        <v>66</v>
      </c>
      <c r="G46" s="4">
        <v>116</v>
      </c>
      <c r="H46" s="190">
        <v>12563</v>
      </c>
      <c r="I46" s="4">
        <v>854</v>
      </c>
    </row>
    <row r="47" spans="1:9" ht="13.5" customHeight="1">
      <c r="A47" s="4" t="s">
        <v>450</v>
      </c>
      <c r="B47" s="4"/>
      <c r="C47" s="190">
        <v>9928</v>
      </c>
      <c r="D47" s="4"/>
      <c r="E47" s="190">
        <v>3397</v>
      </c>
      <c r="F47" s="4">
        <v>4</v>
      </c>
      <c r="G47" s="4"/>
      <c r="H47" s="190">
        <v>13329</v>
      </c>
      <c r="I47" s="4">
        <v>878</v>
      </c>
    </row>
    <row r="48" spans="1:9" ht="13.5" customHeight="1">
      <c r="A48" s="4" t="s">
        <v>451</v>
      </c>
      <c r="B48" s="190">
        <v>2854</v>
      </c>
      <c r="C48" s="190">
        <v>21988</v>
      </c>
      <c r="D48" s="190">
        <v>3051</v>
      </c>
      <c r="E48" s="190">
        <v>2135</v>
      </c>
      <c r="F48" s="4">
        <v>43</v>
      </c>
      <c r="G48" s="4"/>
      <c r="H48" s="190">
        <v>30071</v>
      </c>
      <c r="I48" s="190">
        <v>13737</v>
      </c>
    </row>
    <row r="49" spans="1:10" ht="13.5" customHeight="1">
      <c r="A49" s="4" t="s">
        <v>216</v>
      </c>
      <c r="B49" s="190">
        <v>7923</v>
      </c>
      <c r="C49" s="190">
        <v>34811</v>
      </c>
      <c r="D49" s="190">
        <v>5057</v>
      </c>
      <c r="E49" s="190">
        <v>4110</v>
      </c>
      <c r="F49" s="4">
        <v>13</v>
      </c>
      <c r="G49" s="4">
        <v>656</v>
      </c>
      <c r="H49" s="190">
        <v>52570</v>
      </c>
      <c r="I49" s="190">
        <v>5437</v>
      </c>
    </row>
    <row r="50" spans="1:10" ht="13.5" customHeight="1">
      <c r="A50" s="4" t="s">
        <v>538</v>
      </c>
      <c r="B50" s="4"/>
      <c r="C50" s="190">
        <v>1471</v>
      </c>
      <c r="D50" s="4"/>
      <c r="E50" s="4">
        <v>583</v>
      </c>
      <c r="F50" s="4"/>
      <c r="G50" s="4"/>
      <c r="H50" s="190">
        <v>2054</v>
      </c>
      <c r="I50" s="4">
        <v>115</v>
      </c>
    </row>
    <row r="51" spans="1:10" ht="13.5" customHeight="1">
      <c r="A51" s="4" t="s">
        <v>454</v>
      </c>
      <c r="B51" s="190">
        <v>13461</v>
      </c>
      <c r="C51" s="190">
        <v>39651</v>
      </c>
      <c r="D51" s="190">
        <v>4044</v>
      </c>
      <c r="E51" s="190">
        <v>6823</v>
      </c>
      <c r="F51" s="4">
        <v>405</v>
      </c>
      <c r="G51" s="4"/>
      <c r="H51" s="190">
        <v>64384</v>
      </c>
      <c r="I51" s="190">
        <v>6648</v>
      </c>
    </row>
    <row r="52" spans="1:10" ht="12.75" customHeight="1">
      <c r="A52" s="4" t="s">
        <v>455</v>
      </c>
      <c r="B52" s="4"/>
      <c r="C52" s="190">
        <v>18396</v>
      </c>
      <c r="D52" s="4">
        <v>776</v>
      </c>
      <c r="E52" s="190">
        <v>5434</v>
      </c>
      <c r="F52" s="4">
        <v>17</v>
      </c>
      <c r="G52" s="4">
        <v>218</v>
      </c>
      <c r="H52" s="190">
        <v>24841</v>
      </c>
      <c r="I52" s="190">
        <v>7566</v>
      </c>
    </row>
    <row r="53" spans="1:10" ht="13.5" customHeight="1">
      <c r="A53" s="4" t="s">
        <v>539</v>
      </c>
      <c r="B53" s="4">
        <v>883</v>
      </c>
      <c r="C53" s="190">
        <v>4321</v>
      </c>
      <c r="D53" s="4">
        <v>915</v>
      </c>
      <c r="E53" s="4">
        <v>514</v>
      </c>
      <c r="F53" s="4">
        <v>30</v>
      </c>
      <c r="G53" s="4"/>
      <c r="H53" s="190">
        <v>6663</v>
      </c>
      <c r="I53" s="4">
        <v>268</v>
      </c>
    </row>
    <row r="54" spans="1:10" ht="13.5" customHeight="1">
      <c r="A54" s="4" t="s">
        <v>456</v>
      </c>
      <c r="B54" s="190">
        <v>2323</v>
      </c>
      <c r="C54" s="190">
        <v>26980</v>
      </c>
      <c r="D54" s="190">
        <v>1243</v>
      </c>
      <c r="E54" s="190">
        <v>6823</v>
      </c>
      <c r="F54" s="4">
        <v>25</v>
      </c>
      <c r="G54" s="4">
        <v>188</v>
      </c>
      <c r="H54" s="190">
        <v>37582</v>
      </c>
      <c r="I54" s="190">
        <v>13630</v>
      </c>
    </row>
    <row r="55" spans="1:10" ht="13.5" customHeight="1">
      <c r="A55" s="4" t="s">
        <v>541</v>
      </c>
      <c r="B55" s="4"/>
      <c r="C55" s="190">
        <v>4448</v>
      </c>
      <c r="D55" s="4">
        <v>424</v>
      </c>
      <c r="E55" s="190">
        <v>1086</v>
      </c>
      <c r="F55" s="4">
        <v>255</v>
      </c>
      <c r="G55" s="4"/>
      <c r="H55" s="190">
        <v>6213</v>
      </c>
      <c r="I55" s="4">
        <v>318</v>
      </c>
    </row>
    <row r="56" spans="1:10" ht="13.5" customHeight="1">
      <c r="B56" s="178"/>
      <c r="C56" s="178"/>
      <c r="D56" s="178"/>
      <c r="E56" s="178"/>
      <c r="F56" s="178"/>
      <c r="G56" s="178"/>
      <c r="H56" s="483"/>
      <c r="I56" s="178"/>
      <c r="J56"/>
    </row>
    <row r="57" spans="1:10" ht="12.95" customHeight="1">
      <c r="B57" s="178"/>
      <c r="C57" s="178"/>
      <c r="D57" s="178"/>
      <c r="E57" s="178"/>
      <c r="F57" s="178"/>
      <c r="G57" s="178"/>
      <c r="H57" s="483"/>
      <c r="I57" s="178"/>
      <c r="J57"/>
    </row>
    <row r="58" spans="1:10" ht="12.95" customHeight="1">
      <c r="B58" s="178"/>
      <c r="C58" s="178"/>
      <c r="D58" s="178"/>
      <c r="E58" s="178"/>
      <c r="F58" s="178"/>
      <c r="G58" s="178"/>
      <c r="H58" s="483"/>
      <c r="I58" s="178"/>
      <c r="J58"/>
    </row>
    <row r="59" spans="1:10" ht="12.95" customHeight="1">
      <c r="B59" s="178"/>
      <c r="C59" s="178"/>
      <c r="D59" s="178"/>
      <c r="E59" s="178"/>
      <c r="F59" s="178"/>
      <c r="G59" s="178"/>
      <c r="H59" s="483"/>
      <c r="I59" s="178"/>
      <c r="J59"/>
    </row>
    <row r="60" spans="1:10" ht="12.95" customHeight="1">
      <c r="B60" s="178"/>
      <c r="C60" s="178"/>
      <c r="D60" s="178"/>
      <c r="E60" s="178"/>
      <c r="F60" s="178"/>
      <c r="G60" s="178"/>
      <c r="H60" s="483"/>
      <c r="I60" s="178"/>
      <c r="J60"/>
    </row>
    <row r="61" spans="1:10" ht="12.95" customHeight="1">
      <c r="B61" s="178"/>
      <c r="C61" s="178"/>
      <c r="D61" s="178"/>
      <c r="E61" s="178"/>
      <c r="F61" s="178"/>
      <c r="G61" s="178"/>
      <c r="H61" s="483"/>
      <c r="I61" s="178"/>
      <c r="J61"/>
    </row>
    <row r="62" spans="1:10" ht="12.95" customHeight="1">
      <c r="B62" s="178"/>
      <c r="C62" s="178"/>
      <c r="D62" s="178"/>
      <c r="E62" s="178"/>
      <c r="F62" s="178"/>
      <c r="G62" s="178"/>
      <c r="H62" s="483"/>
      <c r="I62" s="178"/>
      <c r="J62"/>
    </row>
    <row r="63" spans="1:10" ht="12.95" customHeight="1">
      <c r="B63" s="178"/>
      <c r="C63" s="178"/>
      <c r="D63" s="178"/>
      <c r="E63" s="178"/>
      <c r="F63" s="178"/>
      <c r="G63" s="178"/>
      <c r="H63" s="483"/>
      <c r="I63" s="178"/>
      <c r="J63"/>
    </row>
    <row r="64" spans="1:10" ht="12.95" customHeight="1">
      <c r="B64" s="178"/>
      <c r="C64" s="178"/>
      <c r="D64" s="178"/>
      <c r="E64" s="178"/>
      <c r="F64" s="178"/>
      <c r="G64" s="178"/>
      <c r="H64" s="483"/>
      <c r="I64" s="178"/>
      <c r="J64"/>
    </row>
    <row r="65" spans="2:10" ht="12.95" customHeight="1">
      <c r="B65" s="178"/>
      <c r="C65" s="178"/>
      <c r="D65" s="178"/>
      <c r="E65" s="178"/>
      <c r="F65" s="178"/>
      <c r="G65" s="178"/>
      <c r="H65" s="483"/>
      <c r="I65" s="178"/>
      <c r="J65"/>
    </row>
    <row r="66" spans="2:10" ht="12.95" customHeight="1">
      <c r="B66" s="178"/>
      <c r="C66" s="178"/>
      <c r="D66" s="178"/>
      <c r="E66" s="178"/>
      <c r="F66" s="178"/>
      <c r="G66" s="178"/>
      <c r="H66" s="483"/>
      <c r="I66" s="178"/>
      <c r="J66"/>
    </row>
    <row r="67" spans="2:10" ht="12.95" customHeight="1">
      <c r="B67" s="178"/>
      <c r="C67" s="178"/>
      <c r="D67" s="178"/>
      <c r="E67" s="178"/>
      <c r="F67" s="178"/>
      <c r="G67" s="178"/>
      <c r="H67" s="483"/>
      <c r="I67" s="178"/>
      <c r="J67"/>
    </row>
    <row r="68" spans="2:10" ht="12.95" customHeight="1">
      <c r="B68" s="178"/>
      <c r="C68" s="178"/>
      <c r="D68" s="178"/>
      <c r="E68" s="178"/>
      <c r="F68" s="178"/>
      <c r="G68" s="178"/>
      <c r="H68" s="483"/>
      <c r="I68" s="178"/>
      <c r="J68"/>
    </row>
    <row r="69" spans="2:10" ht="12.95" customHeight="1">
      <c r="B69" s="178"/>
      <c r="C69" s="178"/>
      <c r="D69" s="178"/>
      <c r="E69" s="178"/>
      <c r="F69" s="178"/>
      <c r="G69" s="178"/>
      <c r="H69" s="483"/>
      <c r="I69" s="178"/>
      <c r="J69"/>
    </row>
    <row r="70" spans="2:10" ht="12.95" customHeight="1">
      <c r="B70" s="178"/>
      <c r="C70" s="178"/>
      <c r="D70" s="178"/>
      <c r="E70" s="178"/>
      <c r="F70" s="178"/>
      <c r="G70" s="178"/>
      <c r="H70" s="483"/>
      <c r="I70" s="178"/>
      <c r="J70"/>
    </row>
    <row r="71" spans="2:10" ht="12.95" customHeight="1">
      <c r="B71" s="178"/>
      <c r="C71" s="178"/>
      <c r="D71" s="178"/>
      <c r="E71" s="178"/>
      <c r="F71" s="178"/>
      <c r="G71" s="178"/>
      <c r="H71" s="483"/>
      <c r="I71" s="178"/>
      <c r="J71"/>
    </row>
    <row r="72" spans="2:10" ht="12.75" customHeight="1">
      <c r="B72" s="178"/>
      <c r="C72" s="178"/>
      <c r="D72" s="178"/>
      <c r="E72" s="178"/>
      <c r="F72" s="178"/>
      <c r="G72" s="178"/>
      <c r="H72" s="483"/>
      <c r="I72" s="178"/>
      <c r="J72"/>
    </row>
    <row r="73" spans="2:10" ht="12.75" customHeight="1">
      <c r="B73" s="178"/>
      <c r="C73" s="178"/>
      <c r="D73" s="178"/>
      <c r="E73" s="178"/>
      <c r="F73" s="178"/>
      <c r="G73" s="178"/>
      <c r="H73" s="483"/>
      <c r="I73" s="178"/>
      <c r="J73"/>
    </row>
    <row r="74" spans="2:10" ht="12.75" customHeight="1">
      <c r="B74" s="178"/>
      <c r="C74" s="178"/>
      <c r="D74" s="178"/>
      <c r="E74" s="178"/>
      <c r="F74" s="178"/>
      <c r="G74" s="178"/>
      <c r="H74" s="483"/>
      <c r="I74" s="178"/>
      <c r="J74"/>
    </row>
    <row r="75" spans="2:10" ht="12.75" customHeight="1">
      <c r="B75" s="178"/>
      <c r="C75" s="178"/>
      <c r="D75" s="178"/>
      <c r="E75" s="178"/>
      <c r="F75" s="178"/>
      <c r="G75" s="178"/>
      <c r="H75" s="483"/>
      <c r="I75" s="178"/>
      <c r="J75"/>
    </row>
    <row r="76" spans="2:10" ht="12.75" customHeight="1">
      <c r="B76" s="178"/>
      <c r="C76" s="178"/>
      <c r="D76" s="178"/>
      <c r="E76" s="178"/>
      <c r="F76" s="178"/>
      <c r="G76" s="178"/>
      <c r="H76" s="483"/>
      <c r="I76" s="178"/>
      <c r="J76"/>
    </row>
    <row r="77" spans="2:10" ht="12.75" customHeight="1">
      <c r="B77" s="178"/>
      <c r="C77" s="178"/>
      <c r="D77" s="178"/>
      <c r="E77" s="178"/>
      <c r="F77" s="178"/>
      <c r="G77" s="178"/>
      <c r="H77" s="483"/>
      <c r="I77" s="178"/>
      <c r="J77"/>
    </row>
    <row r="78" spans="2:10" ht="12.75" customHeight="1">
      <c r="B78" s="178"/>
      <c r="C78" s="178"/>
      <c r="D78" s="178"/>
      <c r="E78" s="178"/>
      <c r="F78" s="178"/>
      <c r="G78" s="178"/>
      <c r="H78" s="483"/>
      <c r="I78" s="178"/>
      <c r="J78"/>
    </row>
    <row r="79" spans="2:10" ht="12.75" customHeight="1">
      <c r="B79" s="178"/>
      <c r="C79" s="178"/>
      <c r="D79" s="178"/>
      <c r="E79" s="178"/>
      <c r="F79" s="178"/>
      <c r="G79" s="178"/>
      <c r="H79" s="483"/>
      <c r="I79" s="178"/>
      <c r="J79"/>
    </row>
    <row r="80" spans="2:10" ht="12.75" customHeight="1">
      <c r="B80" s="178"/>
      <c r="C80" s="178"/>
      <c r="D80" s="178"/>
      <c r="E80" s="178"/>
      <c r="F80" s="178"/>
      <c r="G80" s="178"/>
      <c r="H80" s="483"/>
      <c r="I80" s="178"/>
      <c r="J80"/>
    </row>
    <row r="81" spans="2:10" ht="12.75" customHeight="1">
      <c r="B81" s="178"/>
      <c r="C81" s="178"/>
      <c r="D81" s="178"/>
      <c r="E81" s="178"/>
      <c r="F81" s="178"/>
      <c r="G81" s="178"/>
      <c r="H81" s="483"/>
      <c r="I81" s="178"/>
      <c r="J81"/>
    </row>
    <row r="82" spans="2:10" ht="12.75" customHeight="1">
      <c r="B82" s="178"/>
      <c r="C82" s="178"/>
      <c r="D82" s="178"/>
      <c r="E82" s="178"/>
      <c r="F82" s="178"/>
      <c r="G82" s="178"/>
      <c r="H82" s="483"/>
      <c r="I82" s="178"/>
      <c r="J82"/>
    </row>
    <row r="83" spans="2:10" ht="12.75" customHeight="1">
      <c r="B83" s="178"/>
      <c r="C83" s="178"/>
      <c r="D83" s="178"/>
      <c r="E83" s="178"/>
      <c r="F83" s="178"/>
      <c r="G83" s="178"/>
      <c r="H83" s="483"/>
      <c r="I83" s="178"/>
      <c r="J83"/>
    </row>
    <row r="84" spans="2:10" ht="12.75" customHeight="1">
      <c r="B84" s="178"/>
      <c r="C84" s="178"/>
      <c r="D84" s="178"/>
      <c r="E84" s="178"/>
      <c r="F84" s="178"/>
      <c r="G84" s="178"/>
      <c r="H84" s="483"/>
      <c r="I84" s="178"/>
      <c r="J84"/>
    </row>
    <row r="85" spans="2:10" ht="12.75" customHeight="1">
      <c r="B85" s="178"/>
      <c r="C85" s="178"/>
      <c r="D85" s="178"/>
      <c r="E85" s="178"/>
      <c r="F85" s="178"/>
      <c r="G85" s="178"/>
      <c r="H85" s="483"/>
      <c r="I85" s="178"/>
      <c r="J85"/>
    </row>
    <row r="86" spans="2:10" ht="12.75" customHeight="1">
      <c r="B86" s="178"/>
      <c r="C86" s="178"/>
      <c r="D86" s="178"/>
      <c r="E86" s="178"/>
      <c r="F86" s="178"/>
      <c r="G86" s="178"/>
      <c r="H86" s="483"/>
      <c r="I86" s="178"/>
      <c r="J86"/>
    </row>
    <row r="87" spans="2:10" ht="12.75" customHeight="1">
      <c r="B87" s="178"/>
      <c r="C87" s="178"/>
      <c r="D87" s="178"/>
      <c r="E87" s="178"/>
      <c r="F87" s="178"/>
      <c r="G87" s="178"/>
      <c r="H87" s="483"/>
      <c r="I87" s="178"/>
      <c r="J87"/>
    </row>
    <row r="88" spans="2:10" ht="12.75" customHeight="1">
      <c r="B88" s="178"/>
      <c r="C88" s="178"/>
      <c r="D88" s="178"/>
      <c r="E88" s="178"/>
      <c r="F88" s="178"/>
      <c r="G88" s="178"/>
      <c r="H88" s="483"/>
      <c r="I88" s="178"/>
      <c r="J88"/>
    </row>
    <row r="89" spans="2:10" ht="12.75" customHeight="1">
      <c r="B89" s="178"/>
      <c r="C89" s="178"/>
      <c r="D89" s="178"/>
      <c r="E89" s="178"/>
      <c r="F89" s="178"/>
      <c r="G89" s="178"/>
      <c r="H89" s="483"/>
      <c r="I89" s="178"/>
      <c r="J89"/>
    </row>
    <row r="90" spans="2:10" ht="12.75" customHeight="1">
      <c r="B90" s="178"/>
      <c r="C90" s="178"/>
      <c r="D90" s="178"/>
      <c r="E90" s="178"/>
      <c r="F90" s="178"/>
      <c r="G90" s="178"/>
      <c r="H90" s="483"/>
      <c r="I90" s="178"/>
      <c r="J90"/>
    </row>
    <row r="91" spans="2:10" ht="12.75" customHeight="1">
      <c r="B91" s="178"/>
      <c r="C91" s="178"/>
      <c r="D91" s="178"/>
      <c r="E91" s="178"/>
      <c r="F91" s="178"/>
      <c r="G91" s="178"/>
      <c r="H91" s="483"/>
      <c r="I91" s="178"/>
      <c r="J91"/>
    </row>
    <row r="92" spans="2:10" ht="12.75" customHeight="1">
      <c r="B92" s="178"/>
      <c r="C92" s="178"/>
      <c r="D92" s="178"/>
      <c r="E92" s="178"/>
      <c r="F92" s="178"/>
      <c r="G92" s="178"/>
      <c r="H92" s="483"/>
      <c r="I92" s="178"/>
      <c r="J92"/>
    </row>
    <row r="93" spans="2:10" ht="12.75" customHeight="1">
      <c r="B93" s="178"/>
      <c r="C93" s="178"/>
      <c r="D93" s="178"/>
      <c r="E93" s="178"/>
      <c r="F93" s="178"/>
      <c r="G93" s="178"/>
      <c r="H93" s="483"/>
      <c r="I93" s="178"/>
      <c r="J93"/>
    </row>
    <row r="94" spans="2:10" ht="12.75" customHeight="1">
      <c r="B94" s="178"/>
      <c r="C94" s="178"/>
      <c r="D94" s="178"/>
      <c r="E94" s="178"/>
      <c r="F94" s="178"/>
      <c r="G94" s="178"/>
      <c r="H94" s="483"/>
      <c r="I94" s="178"/>
      <c r="J94"/>
    </row>
    <row r="95" spans="2:10" ht="12.75" customHeight="1">
      <c r="B95" s="178"/>
      <c r="C95" s="178"/>
      <c r="D95" s="178"/>
      <c r="E95" s="178"/>
      <c r="F95" s="178"/>
      <c r="G95" s="178"/>
      <c r="H95" s="483"/>
      <c r="I95" s="178"/>
      <c r="J95"/>
    </row>
    <row r="96" spans="2:10" ht="12.75" customHeight="1">
      <c r="B96" s="178"/>
      <c r="C96" s="178"/>
      <c r="D96" s="178"/>
      <c r="E96" s="178"/>
      <c r="F96" s="178"/>
      <c r="G96" s="178"/>
      <c r="H96" s="483"/>
      <c r="I96" s="178"/>
      <c r="J96"/>
    </row>
    <row r="97" spans="1:10" ht="12.75" customHeight="1">
      <c r="B97" s="178"/>
      <c r="C97" s="178"/>
      <c r="D97" s="178"/>
      <c r="E97" s="178"/>
      <c r="F97" s="178"/>
      <c r="G97" s="178"/>
      <c r="H97" s="483"/>
      <c r="I97" s="178"/>
      <c r="J97"/>
    </row>
    <row r="98" spans="1:10" ht="12.75" customHeight="1">
      <c r="B98" s="178"/>
      <c r="C98" s="178"/>
      <c r="D98" s="178"/>
      <c r="E98" s="178"/>
      <c r="F98" s="178"/>
      <c r="G98" s="178"/>
      <c r="H98" s="483"/>
      <c r="I98" s="178"/>
      <c r="J98"/>
    </row>
    <row r="99" spans="1:10" ht="12.75" customHeight="1">
      <c r="B99" s="178"/>
      <c r="C99" s="178"/>
      <c r="D99" s="178"/>
      <c r="E99" s="178"/>
      <c r="F99" s="178"/>
      <c r="G99" s="178"/>
      <c r="H99" s="483"/>
      <c r="I99" s="178"/>
      <c r="J99"/>
    </row>
    <row r="100" spans="1:10" ht="12.75" customHeight="1">
      <c r="B100" s="178"/>
      <c r="C100" s="178"/>
      <c r="D100" s="178"/>
      <c r="E100" s="178"/>
      <c r="F100" s="178"/>
      <c r="G100" s="178"/>
      <c r="H100" s="483"/>
      <c r="I100" s="178"/>
      <c r="J100"/>
    </row>
    <row r="101" spans="1:10" ht="12.75" customHeight="1">
      <c r="A101" s="130"/>
      <c r="B101" s="178"/>
      <c r="C101" s="178"/>
      <c r="D101" s="178"/>
      <c r="E101" s="178"/>
      <c r="F101" s="178"/>
      <c r="G101" s="178"/>
      <c r="H101" s="483"/>
      <c r="I101" s="178"/>
      <c r="J101"/>
    </row>
    <row r="102" spans="1:10" ht="12.75" customHeight="1">
      <c r="A102" s="130"/>
      <c r="B102" s="178"/>
      <c r="C102" s="178"/>
      <c r="D102" s="178"/>
      <c r="E102" s="178"/>
      <c r="F102" s="178"/>
      <c r="G102" s="178"/>
      <c r="H102" s="483"/>
      <c r="I102" s="178"/>
      <c r="J102"/>
    </row>
    <row r="103" spans="1:10" ht="12.75" customHeight="1">
      <c r="A103" s="132"/>
      <c r="B103" s="178"/>
      <c r="C103" s="178"/>
      <c r="D103" s="178"/>
      <c r="E103" s="178"/>
      <c r="F103" s="178"/>
      <c r="G103" s="178"/>
      <c r="H103" s="483"/>
      <c r="I103" s="178"/>
    </row>
    <row r="104" spans="1:10" ht="12.75" customHeight="1">
      <c r="A104" s="28"/>
      <c r="B104" s="178"/>
      <c r="C104" s="178"/>
      <c r="D104" s="178"/>
      <c r="E104" s="178"/>
      <c r="F104" s="178"/>
      <c r="G104" s="178"/>
      <c r="H104" s="483"/>
      <c r="I104" s="178"/>
    </row>
    <row r="105" spans="1:10" ht="12.75" customHeight="1">
      <c r="A105" s="28"/>
      <c r="B105" s="274"/>
      <c r="C105" s="274"/>
      <c r="D105" s="274"/>
      <c r="E105" s="274"/>
      <c r="F105" s="274"/>
      <c r="G105" s="274"/>
      <c r="H105" s="248"/>
      <c r="I105" s="274"/>
    </row>
    <row r="106" spans="1:10" ht="12.75" customHeight="1">
      <c r="F106" s="50"/>
      <c r="G106" s="50"/>
      <c r="H106" s="240"/>
      <c r="I106" s="55"/>
    </row>
    <row r="107" spans="1:10" ht="12.75" customHeight="1">
      <c r="F107" s="50"/>
      <c r="G107" s="50"/>
      <c r="H107" s="240"/>
      <c r="I107" s="55"/>
    </row>
    <row r="108" spans="1:10" ht="12.75" customHeight="1">
      <c r="F108" s="50"/>
      <c r="G108" s="50"/>
      <c r="H108" s="240"/>
      <c r="I108" s="55"/>
    </row>
    <row r="109" spans="1:10" ht="12.75" customHeight="1">
      <c r="F109" s="50"/>
      <c r="G109" s="50"/>
      <c r="H109" s="240"/>
      <c r="I109" s="55"/>
    </row>
    <row r="110" spans="1:10" ht="12.75" customHeight="1">
      <c r="A110" s="25"/>
      <c r="B110" s="55"/>
      <c r="C110" s="55"/>
      <c r="D110" s="55"/>
      <c r="E110" s="55"/>
      <c r="F110" s="55"/>
      <c r="G110" s="55"/>
      <c r="H110" s="484"/>
      <c r="I110" s="55"/>
    </row>
    <row r="111" spans="1:10" ht="12.75" customHeight="1">
      <c r="A111" s="25"/>
      <c r="B111" s="55"/>
      <c r="C111" s="55"/>
      <c r="D111" s="55"/>
      <c r="E111" s="55"/>
      <c r="F111" s="55"/>
      <c r="G111" s="55"/>
      <c r="H111" s="484"/>
      <c r="I111" s="55"/>
    </row>
    <row r="112" spans="1:10" ht="12.75" customHeight="1">
      <c r="A112" s="26"/>
      <c r="B112" s="57"/>
      <c r="C112" s="57"/>
      <c r="D112" s="57"/>
      <c r="E112" s="57"/>
      <c r="F112" s="55"/>
      <c r="G112" s="55"/>
      <c r="H112" s="484"/>
      <c r="I112" s="57"/>
    </row>
    <row r="113" spans="1:9" ht="12.75" customHeight="1">
      <c r="A113" s="26"/>
      <c r="B113" s="57"/>
      <c r="C113" s="57"/>
      <c r="D113" s="57"/>
      <c r="E113" s="57"/>
      <c r="F113" s="55"/>
      <c r="G113" s="55"/>
      <c r="H113" s="484"/>
      <c r="I113" s="57"/>
    </row>
    <row r="114" spans="1:9" ht="12.75" customHeight="1">
      <c r="A114" s="26"/>
      <c r="B114" s="57"/>
      <c r="C114" s="57"/>
      <c r="D114" s="57"/>
      <c r="E114" s="57"/>
      <c r="F114" s="55"/>
      <c r="G114" s="55"/>
      <c r="H114" s="484"/>
      <c r="I114" s="57"/>
    </row>
    <row r="115" spans="1:9" ht="12.75" customHeight="1">
      <c r="A115" s="26"/>
      <c r="B115" s="57"/>
      <c r="C115" s="57"/>
      <c r="D115" s="57"/>
      <c r="E115" s="57"/>
      <c r="F115" s="55"/>
      <c r="G115" s="55"/>
      <c r="H115" s="484"/>
      <c r="I115" s="57"/>
    </row>
    <row r="116" spans="1:9" ht="12.75" customHeight="1">
      <c r="A116" s="26"/>
      <c r="B116" s="57"/>
      <c r="C116" s="57"/>
      <c r="D116" s="57"/>
      <c r="E116" s="57"/>
      <c r="F116" s="55"/>
      <c r="G116" s="55"/>
      <c r="H116" s="484"/>
      <c r="I116" s="57"/>
    </row>
    <row r="117" spans="1:9" ht="12.75" customHeight="1">
      <c r="A117" s="26"/>
      <c r="B117" s="57"/>
      <c r="C117" s="57"/>
      <c r="D117" s="57"/>
      <c r="E117" s="57"/>
      <c r="F117" s="55"/>
      <c r="G117" s="55"/>
      <c r="H117" s="484"/>
      <c r="I117" s="57"/>
    </row>
    <row r="118" spans="1:9" ht="12.75" customHeight="1">
      <c r="A118" s="26"/>
      <c r="B118" s="57"/>
      <c r="C118" s="57"/>
      <c r="D118" s="57"/>
      <c r="E118" s="57"/>
      <c r="F118" s="55"/>
      <c r="G118" s="55"/>
      <c r="H118" s="484"/>
      <c r="I118" s="57"/>
    </row>
    <row r="119" spans="1:9" ht="12.75" customHeight="1">
      <c r="A119" s="26"/>
      <c r="B119" s="57"/>
      <c r="C119" s="57"/>
      <c r="D119" s="57"/>
      <c r="E119" s="57"/>
      <c r="F119" s="55"/>
      <c r="G119" s="55"/>
      <c r="H119" s="484"/>
      <c r="I119" s="57"/>
    </row>
    <row r="120" spans="1:9" ht="12.75" customHeight="1">
      <c r="A120" s="26"/>
      <c r="B120" s="57"/>
      <c r="C120" s="57"/>
      <c r="D120" s="57"/>
      <c r="E120" s="57"/>
      <c r="F120" s="55"/>
      <c r="G120" s="55"/>
      <c r="H120" s="484"/>
      <c r="I120" s="57"/>
    </row>
    <row r="121" spans="1:9" ht="12.75" customHeight="1">
      <c r="A121" s="26"/>
      <c r="B121" s="57"/>
      <c r="C121" s="57"/>
      <c r="D121" s="57"/>
      <c r="E121" s="57"/>
      <c r="F121" s="55"/>
      <c r="G121" s="55"/>
      <c r="H121" s="484"/>
      <c r="I121" s="57"/>
    </row>
    <row r="122" spans="1:9" ht="12.75" customHeight="1">
      <c r="A122" s="26"/>
      <c r="B122" s="57"/>
      <c r="C122" s="57"/>
      <c r="D122" s="57"/>
      <c r="E122" s="57"/>
      <c r="F122" s="55"/>
      <c r="G122" s="55"/>
      <c r="H122" s="484"/>
      <c r="I122" s="57"/>
    </row>
    <row r="123" spans="1:9" ht="12.75" customHeight="1">
      <c r="A123" s="26"/>
      <c r="B123" s="57"/>
      <c r="C123" s="57"/>
      <c r="D123" s="57"/>
      <c r="E123" s="57"/>
      <c r="F123" s="55"/>
      <c r="G123" s="55"/>
      <c r="H123" s="484"/>
      <c r="I123" s="57"/>
    </row>
    <row r="124" spans="1:9" ht="12.75" customHeight="1">
      <c r="A124" s="26"/>
      <c r="B124" s="57"/>
      <c r="C124" s="57"/>
      <c r="D124" s="57"/>
      <c r="E124" s="57"/>
      <c r="F124" s="55"/>
      <c r="G124" s="55"/>
      <c r="H124" s="484"/>
      <c r="I124" s="57"/>
    </row>
    <row r="125" spans="1:9" ht="12.75" customHeight="1">
      <c r="A125" s="26"/>
      <c r="B125" s="57"/>
      <c r="C125" s="57"/>
      <c r="D125" s="57"/>
      <c r="E125" s="57"/>
      <c r="F125" s="55"/>
      <c r="G125" s="55"/>
      <c r="H125" s="484"/>
      <c r="I125" s="57"/>
    </row>
    <row r="126" spans="1:9" ht="12.75" customHeight="1">
      <c r="A126" s="26"/>
      <c r="B126" s="57"/>
      <c r="C126" s="57"/>
      <c r="D126" s="57"/>
      <c r="E126" s="57"/>
      <c r="F126" s="55"/>
      <c r="G126" s="55"/>
      <c r="H126" s="484"/>
      <c r="I126" s="57"/>
    </row>
    <row r="127" spans="1:9" ht="12.75" customHeight="1">
      <c r="A127" s="26"/>
      <c r="B127" s="57"/>
      <c r="C127" s="57"/>
      <c r="D127" s="57"/>
      <c r="E127" s="57"/>
      <c r="F127" s="55"/>
      <c r="G127" s="55"/>
      <c r="H127" s="484"/>
      <c r="I127" s="57"/>
    </row>
    <row r="128" spans="1:9" ht="12.75" customHeight="1">
      <c r="A128" s="26"/>
      <c r="B128" s="57"/>
      <c r="C128" s="57"/>
      <c r="D128" s="57"/>
      <c r="E128" s="57"/>
      <c r="F128" s="55"/>
      <c r="G128" s="55"/>
      <c r="H128" s="484"/>
      <c r="I128" s="57"/>
    </row>
    <row r="129" spans="1:9" ht="12.75" customHeight="1">
      <c r="A129" s="26"/>
      <c r="B129" s="57"/>
      <c r="C129" s="57"/>
      <c r="D129" s="57"/>
      <c r="E129" s="57"/>
      <c r="F129" s="55"/>
      <c r="G129" s="55"/>
      <c r="H129" s="484"/>
      <c r="I129" s="57"/>
    </row>
    <row r="130" spans="1:9" ht="12.75" customHeight="1">
      <c r="A130" s="26"/>
      <c r="B130" s="57"/>
      <c r="C130" s="57"/>
      <c r="D130" s="57"/>
      <c r="E130" s="57"/>
      <c r="F130" s="55"/>
      <c r="G130" s="55"/>
      <c r="H130" s="484"/>
      <c r="I130" s="57"/>
    </row>
    <row r="131" spans="1:9" ht="12.75" customHeight="1">
      <c r="A131" s="26"/>
      <c r="B131" s="57"/>
      <c r="C131" s="57"/>
      <c r="D131" s="57"/>
      <c r="E131" s="57"/>
      <c r="F131" s="55"/>
      <c r="G131" s="55"/>
      <c r="H131" s="484"/>
      <c r="I131" s="57"/>
    </row>
    <row r="132" spans="1:9" ht="12.75" customHeight="1">
      <c r="A132" s="26"/>
      <c r="B132" s="57"/>
      <c r="C132" s="57"/>
      <c r="D132" s="57"/>
      <c r="E132" s="57"/>
      <c r="F132" s="55"/>
      <c r="G132" s="55"/>
      <c r="H132" s="484"/>
      <c r="I132" s="57"/>
    </row>
    <row r="133" spans="1:9" ht="12.75" customHeight="1">
      <c r="A133" s="26"/>
      <c r="B133" s="57"/>
      <c r="C133" s="57"/>
      <c r="D133" s="57"/>
      <c r="E133" s="57"/>
      <c r="F133" s="55"/>
      <c r="G133" s="55"/>
      <c r="H133" s="484"/>
      <c r="I133" s="57"/>
    </row>
    <row r="134" spans="1:9" ht="12.75" customHeight="1">
      <c r="A134" s="26"/>
      <c r="B134" s="57"/>
      <c r="C134" s="57"/>
      <c r="D134" s="57"/>
      <c r="E134" s="57"/>
      <c r="F134" s="55"/>
      <c r="G134" s="55"/>
      <c r="H134" s="484"/>
      <c r="I134" s="57"/>
    </row>
    <row r="135" spans="1:9" ht="12.75" customHeight="1">
      <c r="A135" s="26"/>
      <c r="B135" s="57"/>
      <c r="C135" s="57"/>
      <c r="D135" s="57"/>
      <c r="E135" s="57"/>
      <c r="F135" s="55"/>
      <c r="G135" s="55"/>
      <c r="H135" s="484"/>
      <c r="I135" s="57"/>
    </row>
    <row r="136" spans="1:9" ht="12.75" customHeight="1">
      <c r="A136" s="26"/>
      <c r="B136" s="57"/>
      <c r="C136" s="57"/>
      <c r="D136" s="57"/>
      <c r="E136" s="57"/>
      <c r="F136" s="55"/>
      <c r="G136" s="55"/>
      <c r="H136" s="484"/>
      <c r="I136" s="57"/>
    </row>
    <row r="137" spans="1:9" ht="12.75" customHeight="1">
      <c r="A137" s="26"/>
      <c r="B137" s="57"/>
      <c r="C137" s="57"/>
      <c r="D137" s="57"/>
      <c r="E137" s="57"/>
      <c r="F137" s="55"/>
      <c r="G137" s="55"/>
      <c r="H137" s="484"/>
      <c r="I137" s="57"/>
    </row>
    <row r="138" spans="1:9" ht="12.75" customHeight="1">
      <c r="A138" s="26"/>
      <c r="B138" s="57"/>
      <c r="C138" s="57"/>
      <c r="D138" s="57"/>
      <c r="E138" s="57"/>
      <c r="F138" s="55"/>
      <c r="G138" s="55"/>
      <c r="H138" s="484"/>
      <c r="I138" s="57"/>
    </row>
    <row r="139" spans="1:9" ht="12.75" customHeight="1">
      <c r="A139" s="26"/>
      <c r="B139" s="57"/>
      <c r="C139" s="57"/>
      <c r="D139" s="57"/>
      <c r="E139" s="57"/>
      <c r="F139" s="55"/>
      <c r="G139" s="55"/>
      <c r="H139" s="484"/>
      <c r="I139" s="57"/>
    </row>
    <row r="140" spans="1:9" ht="12.75" customHeight="1">
      <c r="A140" s="26"/>
      <c r="B140" s="57"/>
      <c r="C140" s="57"/>
      <c r="D140" s="57"/>
      <c r="E140" s="57"/>
      <c r="F140" s="55"/>
      <c r="G140" s="55"/>
      <c r="H140" s="484"/>
      <c r="I140" s="57"/>
    </row>
    <row r="141" spans="1:9" ht="12.75" customHeight="1">
      <c r="A141" s="26"/>
      <c r="B141" s="57"/>
      <c r="C141" s="57"/>
      <c r="D141" s="57"/>
      <c r="E141" s="57"/>
      <c r="F141" s="55"/>
      <c r="G141" s="55"/>
      <c r="H141" s="484"/>
      <c r="I141" s="57"/>
    </row>
    <row r="142" spans="1:9" ht="12.75" customHeight="1">
      <c r="A142" s="26"/>
      <c r="B142" s="57"/>
      <c r="C142" s="57"/>
      <c r="D142" s="57"/>
      <c r="E142" s="57"/>
      <c r="F142" s="55"/>
      <c r="G142" s="55"/>
      <c r="H142" s="484"/>
      <c r="I142" s="57"/>
    </row>
    <row r="143" spans="1:9" ht="12.75" customHeight="1">
      <c r="A143" s="26"/>
      <c r="B143" s="57"/>
      <c r="C143" s="57"/>
      <c r="D143" s="57"/>
      <c r="E143" s="57"/>
      <c r="F143" s="55"/>
      <c r="G143" s="55"/>
      <c r="H143" s="484"/>
      <c r="I143" s="57"/>
    </row>
    <row r="144" spans="1:9" ht="12.75" customHeight="1">
      <c r="A144" s="26"/>
      <c r="B144" s="57"/>
      <c r="C144" s="57"/>
      <c r="D144" s="57"/>
      <c r="E144" s="57"/>
      <c r="F144" s="55"/>
      <c r="G144" s="55"/>
      <c r="H144" s="484"/>
      <c r="I144" s="57"/>
    </row>
    <row r="145" spans="1:9" ht="12.75" customHeight="1">
      <c r="A145" s="26"/>
      <c r="B145" s="57"/>
      <c r="C145" s="57"/>
      <c r="D145" s="57"/>
      <c r="E145" s="57"/>
      <c r="F145" s="55"/>
      <c r="G145" s="55"/>
      <c r="H145" s="484"/>
      <c r="I145" s="57"/>
    </row>
    <row r="146" spans="1:9" ht="12.75" customHeight="1">
      <c r="A146" s="26"/>
      <c r="B146" s="57"/>
      <c r="C146" s="57"/>
      <c r="D146" s="57"/>
      <c r="E146" s="57"/>
      <c r="F146" s="55"/>
      <c r="G146" s="55"/>
      <c r="H146" s="484"/>
      <c r="I146" s="57"/>
    </row>
    <row r="147" spans="1:9" ht="12.75" customHeight="1">
      <c r="A147" s="26"/>
      <c r="B147" s="57"/>
      <c r="C147" s="57"/>
      <c r="D147" s="57"/>
      <c r="E147" s="57"/>
      <c r="F147" s="55"/>
      <c r="G147" s="55"/>
      <c r="H147" s="484"/>
      <c r="I147" s="57"/>
    </row>
    <row r="148" spans="1:9" ht="12.75" customHeight="1">
      <c r="A148" s="26"/>
      <c r="B148" s="57"/>
      <c r="C148" s="57"/>
      <c r="D148" s="57"/>
      <c r="E148" s="57"/>
      <c r="F148" s="55"/>
      <c r="G148" s="55"/>
      <c r="H148" s="484"/>
      <c r="I148" s="57"/>
    </row>
    <row r="149" spans="1:9" ht="12.75" customHeight="1">
      <c r="A149" s="26"/>
      <c r="B149" s="57"/>
      <c r="C149" s="57"/>
      <c r="D149" s="57"/>
      <c r="E149" s="57"/>
      <c r="F149" s="55"/>
      <c r="G149" s="55"/>
      <c r="H149" s="484"/>
      <c r="I149" s="57"/>
    </row>
    <row r="150" spans="1:9" ht="12.75" customHeight="1">
      <c r="A150" s="26"/>
      <c r="B150" s="57"/>
      <c r="C150" s="57"/>
      <c r="D150" s="57"/>
      <c r="E150" s="57"/>
      <c r="F150" s="55"/>
      <c r="G150" s="55"/>
      <c r="H150" s="484"/>
      <c r="I150" s="57"/>
    </row>
    <row r="151" spans="1:9" ht="12.75" customHeight="1">
      <c r="A151" s="26"/>
      <c r="B151" s="57"/>
      <c r="C151" s="57"/>
      <c r="D151" s="57"/>
      <c r="E151" s="57"/>
      <c r="F151" s="55"/>
      <c r="G151" s="55"/>
      <c r="H151" s="484"/>
      <c r="I151" s="57"/>
    </row>
    <row r="152" spans="1:9" ht="12.75" customHeight="1">
      <c r="A152" s="26"/>
      <c r="B152" s="57"/>
      <c r="C152" s="57"/>
      <c r="D152" s="57"/>
      <c r="E152" s="57"/>
      <c r="F152" s="55"/>
      <c r="G152" s="55"/>
      <c r="H152" s="484"/>
      <c r="I152" s="57"/>
    </row>
    <row r="153" spans="1:9" ht="12.75" customHeight="1">
      <c r="A153" s="26"/>
      <c r="B153" s="57"/>
      <c r="C153" s="57"/>
      <c r="D153" s="57"/>
      <c r="E153" s="57"/>
      <c r="F153" s="55"/>
      <c r="G153" s="55"/>
      <c r="H153" s="484"/>
      <c r="I153" s="57"/>
    </row>
    <row r="154" spans="1:9" ht="12.75" customHeight="1">
      <c r="A154" s="26"/>
      <c r="B154" s="57"/>
      <c r="C154" s="57"/>
      <c r="D154" s="57"/>
      <c r="E154" s="57"/>
      <c r="F154" s="55"/>
      <c r="G154" s="55"/>
      <c r="H154" s="484"/>
      <c r="I154" s="57"/>
    </row>
    <row r="155" spans="1:9" ht="12.75" customHeight="1">
      <c r="A155" s="26"/>
      <c r="B155" s="57"/>
      <c r="C155" s="57"/>
      <c r="D155" s="57"/>
      <c r="E155" s="57"/>
      <c r="F155" s="55"/>
      <c r="G155" s="55"/>
      <c r="H155" s="484"/>
      <c r="I155" s="57"/>
    </row>
    <row r="156" spans="1:9" ht="12.75" customHeight="1">
      <c r="A156" s="26"/>
      <c r="B156" s="57"/>
      <c r="C156" s="57"/>
      <c r="D156" s="57"/>
      <c r="E156" s="57"/>
      <c r="F156" s="55"/>
      <c r="G156" s="55"/>
      <c r="H156" s="484"/>
      <c r="I156" s="57"/>
    </row>
    <row r="157" spans="1:9" ht="12.75" customHeight="1">
      <c r="A157" s="26"/>
      <c r="B157" s="57"/>
      <c r="C157" s="57"/>
      <c r="D157" s="57"/>
      <c r="E157" s="57"/>
      <c r="F157" s="55"/>
      <c r="G157" s="55"/>
      <c r="H157" s="484"/>
      <c r="I157" s="57"/>
    </row>
    <row r="158" spans="1:9" ht="12.75" customHeight="1">
      <c r="A158" s="26"/>
      <c r="B158" s="57"/>
      <c r="C158" s="57"/>
      <c r="D158" s="57"/>
      <c r="E158" s="57"/>
      <c r="F158" s="55"/>
      <c r="G158" s="55"/>
      <c r="H158" s="484"/>
      <c r="I158" s="57"/>
    </row>
    <row r="159" spans="1:9" ht="12.75" customHeight="1">
      <c r="A159" s="26"/>
      <c r="B159" s="57"/>
      <c r="C159" s="57"/>
      <c r="D159" s="57"/>
      <c r="E159" s="57"/>
      <c r="F159" s="55"/>
      <c r="G159" s="55"/>
      <c r="H159" s="484"/>
      <c r="I159" s="57"/>
    </row>
    <row r="160" spans="1:9" ht="12.75" customHeight="1">
      <c r="A160" s="26"/>
      <c r="B160" s="57"/>
      <c r="C160" s="57"/>
      <c r="D160" s="57"/>
      <c r="E160" s="57"/>
      <c r="F160" s="55"/>
      <c r="G160" s="55"/>
      <c r="H160" s="484"/>
      <c r="I160" s="57"/>
    </row>
    <row r="161" spans="1:9" ht="12.75" customHeight="1">
      <c r="A161" s="26"/>
      <c r="B161" s="57"/>
      <c r="C161" s="57"/>
      <c r="D161" s="57"/>
      <c r="E161" s="57"/>
      <c r="F161" s="55"/>
      <c r="G161" s="55"/>
      <c r="H161" s="484"/>
      <c r="I161" s="57"/>
    </row>
    <row r="162" spans="1:9" ht="12.75" customHeight="1">
      <c r="A162" s="26"/>
      <c r="B162" s="57"/>
      <c r="C162" s="57"/>
      <c r="D162" s="57"/>
      <c r="E162" s="57"/>
      <c r="F162" s="55"/>
      <c r="G162" s="55"/>
      <c r="H162" s="484"/>
      <c r="I162" s="57"/>
    </row>
    <row r="163" spans="1:9" ht="12.75" customHeight="1">
      <c r="A163" s="26"/>
      <c r="B163" s="57"/>
      <c r="C163" s="57"/>
      <c r="D163" s="57"/>
      <c r="E163" s="57"/>
      <c r="F163" s="55"/>
      <c r="G163" s="55"/>
      <c r="H163" s="484"/>
      <c r="I163" s="57"/>
    </row>
    <row r="164" spans="1:9" ht="12.75" customHeight="1">
      <c r="A164" s="26"/>
      <c r="B164" s="57"/>
      <c r="C164" s="57"/>
      <c r="D164" s="57"/>
      <c r="E164" s="57"/>
      <c r="F164" s="55"/>
      <c r="G164" s="55"/>
      <c r="H164" s="484"/>
      <c r="I164" s="57"/>
    </row>
    <row r="165" spans="1:9" ht="12.75" customHeight="1">
      <c r="A165" s="26"/>
      <c r="B165" s="57"/>
      <c r="C165" s="57"/>
      <c r="D165" s="57"/>
      <c r="E165" s="57"/>
      <c r="F165" s="55"/>
      <c r="G165" s="55"/>
      <c r="H165" s="484"/>
      <c r="I165" s="57"/>
    </row>
    <row r="166" spans="1:9" ht="12.75" customHeight="1">
      <c r="A166" s="26"/>
      <c r="B166" s="57"/>
      <c r="C166" s="57"/>
      <c r="D166" s="57"/>
      <c r="E166" s="57"/>
      <c r="F166" s="55"/>
      <c r="G166" s="55"/>
      <c r="H166" s="484"/>
      <c r="I166" s="57"/>
    </row>
    <row r="167" spans="1:9" ht="12.75" customHeight="1">
      <c r="A167" s="26"/>
      <c r="B167" s="57"/>
      <c r="C167" s="57"/>
      <c r="D167" s="57"/>
      <c r="E167" s="57"/>
      <c r="F167" s="55"/>
      <c r="G167" s="55"/>
      <c r="H167" s="484"/>
      <c r="I167" s="57"/>
    </row>
    <row r="168" spans="1:9" ht="12.75" customHeight="1">
      <c r="A168" s="26"/>
      <c r="B168" s="57"/>
      <c r="C168" s="57"/>
      <c r="D168" s="57"/>
      <c r="E168" s="57"/>
      <c r="F168" s="55"/>
      <c r="G168" s="55"/>
      <c r="H168" s="484"/>
      <c r="I168" s="57"/>
    </row>
    <row r="169" spans="1:9" ht="12.75" customHeight="1">
      <c r="A169" s="26"/>
      <c r="B169" s="57"/>
      <c r="C169" s="57"/>
      <c r="D169" s="57"/>
      <c r="E169" s="57"/>
      <c r="F169" s="55"/>
      <c r="G169" s="55"/>
      <c r="H169" s="484"/>
      <c r="I169" s="57"/>
    </row>
    <row r="170" spans="1:9" ht="12.75" customHeight="1">
      <c r="A170" s="26"/>
      <c r="B170" s="57"/>
      <c r="C170" s="57"/>
      <c r="D170" s="57"/>
      <c r="E170" s="57"/>
      <c r="F170" s="55"/>
      <c r="G170" s="55"/>
      <c r="H170" s="484"/>
      <c r="I170" s="57"/>
    </row>
    <row r="171" spans="1:9" ht="12.75" customHeight="1">
      <c r="A171" s="26"/>
      <c r="B171" s="57"/>
      <c r="C171" s="57"/>
      <c r="D171" s="57"/>
      <c r="E171" s="57"/>
      <c r="F171" s="55"/>
      <c r="G171" s="55"/>
      <c r="H171" s="484"/>
      <c r="I171" s="57"/>
    </row>
    <row r="172" spans="1:9" ht="12.75" customHeight="1">
      <c r="A172" s="26"/>
      <c r="B172" s="57"/>
      <c r="C172" s="57"/>
      <c r="D172" s="57"/>
      <c r="E172" s="57"/>
      <c r="F172" s="55"/>
      <c r="G172" s="55"/>
      <c r="H172" s="484"/>
      <c r="I172" s="57"/>
    </row>
    <row r="173" spans="1:9" ht="12.75" customHeight="1">
      <c r="A173" s="26"/>
      <c r="B173" s="57"/>
      <c r="C173" s="57"/>
      <c r="D173" s="57"/>
      <c r="E173" s="57"/>
      <c r="F173" s="55"/>
      <c r="G173" s="55"/>
      <c r="H173" s="484"/>
      <c r="I173" s="57"/>
    </row>
    <row r="174" spans="1:9" ht="12.75" customHeight="1">
      <c r="A174" s="26"/>
      <c r="B174" s="57"/>
      <c r="C174" s="57"/>
      <c r="D174" s="57"/>
      <c r="E174" s="57"/>
      <c r="F174" s="55"/>
      <c r="G174" s="55"/>
      <c r="H174" s="484"/>
      <c r="I174" s="57"/>
    </row>
    <row r="175" spans="1:9" ht="12.75" customHeight="1">
      <c r="A175" s="26"/>
      <c r="B175" s="57"/>
      <c r="C175" s="57"/>
      <c r="D175" s="57"/>
      <c r="E175" s="57"/>
      <c r="F175" s="55"/>
      <c r="G175" s="55"/>
      <c r="H175" s="484"/>
      <c r="I175" s="57"/>
    </row>
    <row r="176" spans="1:9" ht="12.75" customHeight="1">
      <c r="A176" s="26"/>
      <c r="B176" s="57"/>
      <c r="C176" s="57"/>
      <c r="D176" s="57"/>
      <c r="E176" s="57"/>
      <c r="F176" s="55"/>
      <c r="G176" s="55"/>
      <c r="H176" s="484"/>
      <c r="I176" s="57"/>
    </row>
    <row r="177" spans="1:9" ht="12.75" customHeight="1">
      <c r="A177" s="26"/>
      <c r="B177" s="57"/>
      <c r="C177" s="57"/>
      <c r="D177" s="57"/>
      <c r="E177" s="57"/>
      <c r="F177" s="55"/>
      <c r="G177" s="55"/>
      <c r="H177" s="484"/>
      <c r="I177" s="57"/>
    </row>
    <row r="178" spans="1:9" ht="12.75" customHeight="1">
      <c r="A178" s="26"/>
      <c r="B178" s="57"/>
      <c r="C178" s="57"/>
      <c r="D178" s="57"/>
      <c r="E178" s="57"/>
      <c r="F178" s="55"/>
      <c r="G178" s="55"/>
      <c r="H178" s="484"/>
      <c r="I178" s="57"/>
    </row>
    <row r="179" spans="1:9" ht="12.75" customHeight="1">
      <c r="A179" s="26"/>
      <c r="B179" s="57"/>
      <c r="C179" s="57"/>
      <c r="D179" s="57"/>
      <c r="E179" s="57"/>
      <c r="F179" s="55"/>
      <c r="G179" s="55"/>
      <c r="H179" s="484"/>
      <c r="I179" s="57"/>
    </row>
    <row r="180" spans="1:9" ht="12.75" customHeight="1">
      <c r="A180" s="26"/>
      <c r="B180" s="57"/>
      <c r="C180" s="57"/>
      <c r="D180" s="57"/>
      <c r="E180" s="57"/>
      <c r="F180" s="55"/>
      <c r="G180" s="55"/>
      <c r="H180" s="484"/>
      <c r="I180" s="57"/>
    </row>
    <row r="181" spans="1:9" ht="12.75" customHeight="1">
      <c r="A181" s="26"/>
      <c r="B181" s="57"/>
      <c r="C181" s="57"/>
      <c r="D181" s="57"/>
      <c r="E181" s="57"/>
      <c r="F181" s="55"/>
      <c r="G181" s="55"/>
      <c r="H181" s="484"/>
      <c r="I181" s="57"/>
    </row>
    <row r="182" spans="1:9" ht="12.75" customHeight="1">
      <c r="A182" s="26"/>
      <c r="B182" s="57"/>
      <c r="C182" s="57"/>
      <c r="D182" s="57"/>
      <c r="E182" s="57"/>
      <c r="F182" s="55"/>
      <c r="G182" s="55"/>
      <c r="H182" s="484"/>
      <c r="I182" s="57"/>
    </row>
    <row r="183" spans="1:9" ht="12.75" customHeight="1">
      <c r="A183" s="26"/>
      <c r="B183" s="57"/>
      <c r="C183" s="57"/>
      <c r="D183" s="57"/>
      <c r="E183" s="57"/>
      <c r="F183" s="55"/>
      <c r="G183" s="55"/>
      <c r="H183" s="484"/>
      <c r="I183" s="57"/>
    </row>
    <row r="184" spans="1:9" ht="12.75" customHeight="1">
      <c r="A184" s="26"/>
      <c r="B184" s="57"/>
      <c r="C184" s="57"/>
      <c r="D184" s="57"/>
      <c r="E184" s="57"/>
      <c r="F184" s="55"/>
      <c r="G184" s="55"/>
      <c r="H184" s="484"/>
      <c r="I184" s="57"/>
    </row>
    <row r="185" spans="1:9" ht="12.75" customHeight="1">
      <c r="A185" s="26"/>
      <c r="B185" s="57"/>
      <c r="C185" s="57"/>
      <c r="D185" s="57"/>
      <c r="E185" s="57"/>
      <c r="F185" s="55"/>
      <c r="G185" s="55"/>
      <c r="H185" s="484"/>
      <c r="I185" s="57"/>
    </row>
    <row r="186" spans="1:9" ht="12.75" customHeight="1">
      <c r="A186" s="26"/>
      <c r="B186" s="57"/>
      <c r="C186" s="57"/>
      <c r="D186" s="57"/>
      <c r="E186" s="57"/>
      <c r="F186" s="55"/>
      <c r="G186" s="55"/>
      <c r="H186" s="484"/>
      <c r="I186" s="57"/>
    </row>
    <row r="187" spans="1:9" ht="12.75" customHeight="1">
      <c r="A187" s="26"/>
      <c r="B187" s="57"/>
      <c r="C187" s="57"/>
      <c r="D187" s="57"/>
      <c r="E187" s="57"/>
      <c r="F187" s="55"/>
      <c r="G187" s="55"/>
      <c r="H187" s="484"/>
      <c r="I187" s="57"/>
    </row>
    <row r="188" spans="1:9" ht="12.75" customHeight="1">
      <c r="A188" s="26"/>
      <c r="B188" s="57"/>
      <c r="C188" s="57"/>
      <c r="D188" s="57"/>
      <c r="E188" s="57"/>
      <c r="F188" s="55"/>
      <c r="G188" s="55"/>
      <c r="H188" s="484"/>
      <c r="I188" s="57"/>
    </row>
    <row r="189" spans="1:9" ht="12.75" customHeight="1">
      <c r="A189" s="26"/>
      <c r="B189" s="57"/>
      <c r="C189" s="57"/>
      <c r="D189" s="57"/>
      <c r="E189" s="57"/>
      <c r="F189" s="55"/>
      <c r="G189" s="55"/>
      <c r="H189" s="484"/>
      <c r="I189" s="57"/>
    </row>
    <row r="190" spans="1:9" ht="12.75" customHeight="1">
      <c r="A190" s="26"/>
      <c r="B190" s="57"/>
      <c r="C190" s="57"/>
      <c r="D190" s="57"/>
      <c r="E190" s="57"/>
      <c r="F190" s="55"/>
      <c r="G190" s="55"/>
      <c r="H190" s="484"/>
      <c r="I190" s="57"/>
    </row>
    <row r="191" spans="1:9" ht="12.75" customHeight="1">
      <c r="A191" s="26"/>
      <c r="B191" s="57"/>
      <c r="C191" s="57"/>
      <c r="D191" s="57"/>
      <c r="E191" s="57"/>
      <c r="F191" s="55"/>
      <c r="G191" s="55"/>
      <c r="H191" s="484"/>
      <c r="I191" s="57"/>
    </row>
    <row r="192" spans="1:9" ht="12.75" customHeight="1">
      <c r="A192" s="26"/>
      <c r="B192" s="57"/>
      <c r="C192" s="57"/>
      <c r="D192" s="57"/>
      <c r="E192" s="57"/>
      <c r="F192" s="55"/>
      <c r="G192" s="55"/>
      <c r="H192" s="484"/>
      <c r="I192" s="57"/>
    </row>
    <row r="193" spans="1:9" ht="12.75" customHeight="1">
      <c r="A193" s="26"/>
      <c r="B193" s="57"/>
      <c r="C193" s="57"/>
      <c r="D193" s="57"/>
      <c r="E193" s="57"/>
      <c r="F193" s="55"/>
      <c r="G193" s="55"/>
      <c r="H193" s="484"/>
      <c r="I193" s="57"/>
    </row>
    <row r="194" spans="1:9" ht="12.75" customHeight="1">
      <c r="A194" s="26"/>
      <c r="B194" s="57"/>
      <c r="C194" s="57"/>
      <c r="D194" s="57"/>
      <c r="E194" s="57"/>
      <c r="F194" s="55"/>
      <c r="G194" s="55"/>
      <c r="H194" s="484"/>
      <c r="I194" s="57"/>
    </row>
    <row r="195" spans="1:9" ht="12.75" customHeight="1">
      <c r="A195" s="26"/>
      <c r="B195" s="57"/>
      <c r="C195" s="57"/>
      <c r="D195" s="57"/>
      <c r="E195" s="57"/>
      <c r="F195" s="55"/>
      <c r="G195" s="55"/>
      <c r="H195" s="484"/>
      <c r="I195" s="57"/>
    </row>
    <row r="196" spans="1:9" ht="12.75" customHeight="1">
      <c r="A196" s="26"/>
      <c r="B196" s="57"/>
      <c r="C196" s="57"/>
      <c r="D196" s="57"/>
      <c r="E196" s="57"/>
      <c r="F196" s="55"/>
      <c r="G196" s="55"/>
      <c r="H196" s="484"/>
      <c r="I196" s="57"/>
    </row>
    <row r="197" spans="1:9" ht="12.75" customHeight="1">
      <c r="A197" s="26"/>
      <c r="B197" s="57"/>
      <c r="C197" s="57"/>
      <c r="D197" s="57"/>
      <c r="E197" s="57"/>
      <c r="F197" s="55"/>
      <c r="G197" s="55"/>
      <c r="H197" s="484"/>
      <c r="I197" s="57"/>
    </row>
    <row r="198" spans="1:9" ht="12.75" customHeight="1">
      <c r="A198" s="26"/>
      <c r="B198" s="57"/>
      <c r="C198" s="57"/>
      <c r="D198" s="57"/>
      <c r="E198" s="57"/>
      <c r="F198" s="55"/>
      <c r="G198" s="55"/>
      <c r="H198" s="484"/>
      <c r="I198" s="57"/>
    </row>
    <row r="199" spans="1:9" ht="12.75" customHeight="1">
      <c r="A199" s="26"/>
      <c r="B199" s="57"/>
      <c r="C199" s="57"/>
      <c r="D199" s="57"/>
      <c r="E199" s="57"/>
      <c r="F199" s="55"/>
      <c r="G199" s="55"/>
      <c r="H199" s="484"/>
      <c r="I199" s="57"/>
    </row>
    <row r="200" spans="1:9" ht="12.75" customHeight="1">
      <c r="A200" s="26"/>
      <c r="B200" s="57"/>
      <c r="C200" s="57"/>
      <c r="D200" s="57"/>
      <c r="E200" s="57"/>
      <c r="F200" s="55"/>
      <c r="G200" s="55"/>
      <c r="H200" s="484"/>
      <c r="I200" s="57"/>
    </row>
    <row r="201" spans="1:9" ht="12.75" customHeight="1">
      <c r="A201" s="26"/>
      <c r="B201" s="57"/>
      <c r="C201" s="57"/>
      <c r="D201" s="57"/>
      <c r="E201" s="57"/>
      <c r="F201" s="55"/>
      <c r="G201" s="55"/>
      <c r="H201" s="484"/>
      <c r="I201" s="57"/>
    </row>
    <row r="202" spans="1:9" ht="12.75" customHeight="1">
      <c r="A202" s="26"/>
      <c r="B202" s="57"/>
      <c r="C202" s="57"/>
      <c r="D202" s="57"/>
      <c r="E202" s="57"/>
      <c r="F202" s="55"/>
      <c r="G202" s="55"/>
      <c r="H202" s="484"/>
      <c r="I202" s="57"/>
    </row>
    <row r="203" spans="1:9" ht="12.75" customHeight="1">
      <c r="A203" s="26"/>
      <c r="B203" s="57"/>
      <c r="C203" s="57"/>
      <c r="D203" s="57"/>
      <c r="E203" s="57"/>
      <c r="F203" s="55"/>
      <c r="G203" s="55"/>
      <c r="H203" s="484"/>
      <c r="I203" s="57"/>
    </row>
    <row r="204" spans="1:9" ht="12.75" customHeight="1">
      <c r="A204" s="26"/>
      <c r="B204" s="57"/>
      <c r="C204" s="57"/>
      <c r="D204" s="57"/>
      <c r="E204" s="57"/>
      <c r="F204" s="55"/>
      <c r="G204" s="55"/>
      <c r="H204" s="484"/>
      <c r="I204" s="57"/>
    </row>
    <row r="205" spans="1:9" ht="12.75" customHeight="1">
      <c r="A205" s="26"/>
      <c r="B205" s="57"/>
      <c r="C205" s="57"/>
      <c r="D205" s="57"/>
      <c r="E205" s="57"/>
      <c r="F205" s="55"/>
      <c r="G205" s="55"/>
      <c r="H205" s="484"/>
      <c r="I205" s="57"/>
    </row>
    <row r="206" spans="1:9" ht="12.75" customHeight="1">
      <c r="A206" s="26"/>
      <c r="B206" s="57"/>
      <c r="C206" s="57"/>
      <c r="D206" s="57"/>
      <c r="E206" s="57"/>
      <c r="F206" s="55"/>
      <c r="G206" s="55"/>
      <c r="H206" s="484"/>
      <c r="I206" s="57"/>
    </row>
    <row r="207" spans="1:9" ht="12.75" customHeight="1">
      <c r="A207" s="26"/>
      <c r="B207" s="57"/>
      <c r="C207" s="57"/>
      <c r="D207" s="57"/>
      <c r="E207" s="57"/>
      <c r="F207" s="55"/>
      <c r="G207" s="55"/>
      <c r="H207" s="484"/>
      <c r="I207" s="57"/>
    </row>
    <row r="208" spans="1:9" ht="12.75" customHeight="1">
      <c r="A208" s="26"/>
      <c r="B208" s="57"/>
      <c r="C208" s="57"/>
      <c r="D208" s="57"/>
      <c r="E208" s="57"/>
      <c r="F208" s="55"/>
      <c r="G208" s="55"/>
      <c r="H208" s="484"/>
      <c r="I208" s="57"/>
    </row>
    <row r="209" spans="1:9" ht="12.75" customHeight="1">
      <c r="A209" s="26"/>
      <c r="B209" s="57"/>
      <c r="C209" s="57"/>
      <c r="D209" s="57"/>
      <c r="E209" s="57"/>
      <c r="F209" s="55"/>
      <c r="G209" s="55"/>
      <c r="H209" s="484"/>
      <c r="I209" s="57"/>
    </row>
    <row r="210" spans="1:9" ht="12.75" customHeight="1">
      <c r="A210" s="26"/>
      <c r="B210" s="57"/>
      <c r="C210" s="57"/>
      <c r="D210" s="57"/>
      <c r="E210" s="57"/>
      <c r="F210" s="55"/>
      <c r="G210" s="55"/>
      <c r="H210" s="484"/>
      <c r="I210" s="57"/>
    </row>
    <row r="211" spans="1:9" ht="12.75" customHeight="1">
      <c r="A211" s="26"/>
      <c r="B211" s="57"/>
      <c r="C211" s="57"/>
      <c r="D211" s="57"/>
      <c r="E211" s="57"/>
      <c r="F211" s="55"/>
      <c r="G211" s="55"/>
      <c r="H211" s="484"/>
      <c r="I211" s="57"/>
    </row>
    <row r="212" spans="1:9" ht="12.75" customHeight="1">
      <c r="A212" s="26"/>
      <c r="B212" s="57"/>
      <c r="C212" s="57"/>
      <c r="D212" s="57"/>
      <c r="E212" s="57"/>
      <c r="F212" s="55"/>
      <c r="G212" s="55"/>
      <c r="H212" s="484"/>
      <c r="I212" s="57"/>
    </row>
    <row r="213" spans="1:9" ht="12.75" customHeight="1">
      <c r="A213" s="26"/>
      <c r="B213" s="57"/>
      <c r="C213" s="57"/>
      <c r="D213" s="57"/>
      <c r="E213" s="57"/>
      <c r="F213" s="55"/>
      <c r="G213" s="55"/>
      <c r="H213" s="484"/>
      <c r="I213" s="57"/>
    </row>
    <row r="214" spans="1:9" ht="12.75" customHeight="1">
      <c r="A214" s="26"/>
      <c r="B214" s="57"/>
      <c r="C214" s="57"/>
      <c r="D214" s="57"/>
      <c r="E214" s="57"/>
      <c r="F214" s="55"/>
      <c r="G214" s="55"/>
      <c r="H214" s="484"/>
      <c r="I214" s="57"/>
    </row>
    <row r="215" spans="1:9" ht="12.75" customHeight="1">
      <c r="A215" s="26"/>
      <c r="B215" s="57"/>
      <c r="C215" s="57"/>
      <c r="D215" s="57"/>
      <c r="E215" s="57"/>
      <c r="F215" s="55"/>
      <c r="G215" s="55"/>
      <c r="H215" s="484"/>
      <c r="I215" s="57"/>
    </row>
    <row r="216" spans="1:9" ht="12.75" customHeight="1">
      <c r="A216" s="26"/>
      <c r="B216" s="57"/>
      <c r="C216" s="57"/>
      <c r="D216" s="57"/>
      <c r="E216" s="57"/>
      <c r="F216" s="55"/>
      <c r="G216" s="55"/>
      <c r="H216" s="484"/>
      <c r="I216" s="57"/>
    </row>
    <row r="217" spans="1:9" ht="12.75" customHeight="1">
      <c r="A217" s="26"/>
      <c r="B217" s="57"/>
      <c r="C217" s="57"/>
      <c r="D217" s="57"/>
      <c r="E217" s="57"/>
      <c r="F217" s="55"/>
      <c r="G217" s="55"/>
      <c r="H217" s="484"/>
      <c r="I217" s="57"/>
    </row>
    <row r="218" spans="1:9" ht="12.75" customHeight="1">
      <c r="A218" s="26"/>
      <c r="B218" s="57"/>
      <c r="C218" s="57"/>
      <c r="D218" s="57"/>
      <c r="E218" s="57"/>
      <c r="F218" s="55"/>
      <c r="G218" s="55"/>
      <c r="H218" s="484"/>
      <c r="I218" s="57"/>
    </row>
    <row r="219" spans="1:9" ht="12.75" customHeight="1">
      <c r="A219" s="26"/>
      <c r="B219" s="57"/>
      <c r="C219" s="57"/>
      <c r="D219" s="57"/>
      <c r="E219" s="57"/>
      <c r="F219" s="55"/>
      <c r="G219" s="55"/>
      <c r="H219" s="484"/>
      <c r="I219" s="57"/>
    </row>
    <row r="220" spans="1:9" ht="12.75" customHeight="1">
      <c r="A220" s="26"/>
      <c r="B220" s="57"/>
      <c r="C220" s="57"/>
      <c r="D220" s="57"/>
      <c r="E220" s="57"/>
      <c r="F220" s="55"/>
      <c r="G220" s="55"/>
      <c r="H220" s="484"/>
      <c r="I220" s="57"/>
    </row>
    <row r="221" spans="1:9" ht="12.75" customHeight="1">
      <c r="A221" s="26"/>
      <c r="B221" s="57"/>
      <c r="C221" s="57"/>
      <c r="D221" s="57"/>
      <c r="E221" s="57"/>
      <c r="F221" s="55"/>
      <c r="G221" s="55"/>
      <c r="H221" s="484"/>
      <c r="I221" s="57"/>
    </row>
    <row r="222" spans="1:9" ht="12.75" customHeight="1">
      <c r="A222" s="26"/>
      <c r="B222" s="57"/>
      <c r="C222" s="57"/>
      <c r="D222" s="57"/>
      <c r="E222" s="57"/>
      <c r="F222" s="55"/>
      <c r="G222" s="55"/>
      <c r="H222" s="484"/>
      <c r="I222" s="57"/>
    </row>
    <row r="223" spans="1:9" ht="12.75" customHeight="1">
      <c r="A223" s="26"/>
      <c r="B223" s="57"/>
      <c r="C223" s="57"/>
      <c r="D223" s="57"/>
      <c r="E223" s="57"/>
      <c r="F223" s="55"/>
      <c r="G223" s="55"/>
      <c r="H223" s="484"/>
      <c r="I223" s="57"/>
    </row>
    <row r="224" spans="1:9" ht="12.75" customHeight="1">
      <c r="A224" s="26"/>
      <c r="B224" s="57"/>
      <c r="C224" s="57"/>
      <c r="D224" s="57"/>
      <c r="E224" s="57"/>
      <c r="F224" s="55"/>
      <c r="G224" s="55"/>
      <c r="H224" s="484"/>
      <c r="I224" s="57"/>
    </row>
    <row r="225" spans="1:9" ht="12.75" customHeight="1">
      <c r="A225" s="26"/>
      <c r="B225" s="57"/>
      <c r="C225" s="57"/>
      <c r="D225" s="57"/>
      <c r="E225" s="57"/>
      <c r="F225" s="55"/>
      <c r="G225" s="55"/>
      <c r="H225" s="484"/>
      <c r="I225" s="57"/>
    </row>
    <row r="226" spans="1:9" ht="12.75" customHeight="1">
      <c r="A226" s="26"/>
      <c r="B226" s="57"/>
      <c r="C226" s="57"/>
      <c r="D226" s="57"/>
      <c r="E226" s="57"/>
      <c r="F226" s="55"/>
      <c r="G226" s="55"/>
      <c r="H226" s="484"/>
      <c r="I226" s="57"/>
    </row>
    <row r="227" spans="1:9" ht="12.75" customHeight="1">
      <c r="A227" s="26"/>
      <c r="B227" s="57"/>
      <c r="C227" s="57"/>
      <c r="D227" s="57"/>
      <c r="E227" s="57"/>
      <c r="F227" s="55"/>
      <c r="G227" s="55"/>
      <c r="H227" s="484"/>
      <c r="I227" s="57"/>
    </row>
    <row r="228" spans="1:9" ht="12.75" customHeight="1">
      <c r="A228" s="26"/>
      <c r="B228" s="57"/>
      <c r="C228" s="57"/>
      <c r="D228" s="57"/>
      <c r="E228" s="57"/>
      <c r="F228" s="55"/>
      <c r="G228" s="55"/>
      <c r="H228" s="484"/>
      <c r="I228" s="57"/>
    </row>
    <row r="229" spans="1:9" ht="12.75" customHeight="1">
      <c r="A229" s="26"/>
      <c r="B229" s="57"/>
      <c r="C229" s="57"/>
      <c r="D229" s="57"/>
      <c r="E229" s="57"/>
      <c r="F229" s="55"/>
      <c r="G229" s="55"/>
      <c r="H229" s="484"/>
      <c r="I229" s="57"/>
    </row>
    <row r="230" spans="1:9" ht="12.75" customHeight="1">
      <c r="A230" s="26"/>
      <c r="B230" s="57"/>
      <c r="C230" s="57"/>
      <c r="D230" s="57"/>
      <c r="E230" s="57"/>
      <c r="F230" s="55"/>
      <c r="G230" s="55"/>
      <c r="H230" s="484"/>
      <c r="I230" s="57"/>
    </row>
    <row r="231" spans="1:9" ht="12.75" customHeight="1">
      <c r="A231" s="26"/>
      <c r="B231" s="57"/>
      <c r="C231" s="57"/>
      <c r="D231" s="57"/>
      <c r="E231" s="57"/>
      <c r="F231" s="55"/>
      <c r="G231" s="55"/>
      <c r="H231" s="484"/>
      <c r="I231" s="57"/>
    </row>
    <row r="232" spans="1:9" ht="12.75" customHeight="1">
      <c r="A232" s="26"/>
      <c r="B232" s="57"/>
      <c r="C232" s="57"/>
      <c r="D232" s="57"/>
      <c r="E232" s="57"/>
      <c r="F232" s="55"/>
      <c r="G232" s="55"/>
      <c r="H232" s="484"/>
      <c r="I232" s="57"/>
    </row>
    <row r="233" spans="1:9" ht="12.75" customHeight="1">
      <c r="A233" s="26"/>
      <c r="B233" s="57"/>
      <c r="C233" s="57"/>
      <c r="D233" s="57"/>
      <c r="E233" s="57"/>
      <c r="F233" s="55"/>
      <c r="G233" s="55"/>
      <c r="H233" s="484"/>
      <c r="I233" s="57"/>
    </row>
    <row r="234" spans="1:9" ht="12.75" customHeight="1">
      <c r="A234" s="26"/>
      <c r="B234" s="57"/>
      <c r="C234" s="57"/>
      <c r="D234" s="57"/>
      <c r="E234" s="57"/>
      <c r="F234" s="55"/>
      <c r="G234" s="55"/>
      <c r="H234" s="484"/>
      <c r="I234" s="57"/>
    </row>
    <row r="235" spans="1:9" ht="12.75" customHeight="1">
      <c r="A235" s="26"/>
      <c r="B235" s="57"/>
      <c r="C235" s="57"/>
      <c r="D235" s="57"/>
      <c r="E235" s="57"/>
      <c r="F235" s="55"/>
      <c r="G235" s="55"/>
      <c r="H235" s="484"/>
      <c r="I235" s="57"/>
    </row>
    <row r="236" spans="1:9" ht="12.75" customHeight="1">
      <c r="A236" s="26"/>
      <c r="B236" s="57"/>
      <c r="C236" s="57"/>
      <c r="D236" s="57"/>
      <c r="E236" s="57"/>
      <c r="F236" s="55"/>
      <c r="G236" s="55"/>
      <c r="H236" s="484"/>
      <c r="I236" s="57"/>
    </row>
    <row r="237" spans="1:9" ht="12.75" customHeight="1">
      <c r="A237" s="26"/>
      <c r="B237" s="57"/>
      <c r="C237" s="57"/>
      <c r="D237" s="57"/>
      <c r="E237" s="57"/>
      <c r="F237" s="55"/>
      <c r="G237" s="55"/>
      <c r="H237" s="484"/>
      <c r="I237" s="57"/>
    </row>
    <row r="238" spans="1:9" ht="12.75" customHeight="1">
      <c r="A238" s="26"/>
      <c r="B238" s="57"/>
      <c r="C238" s="57"/>
      <c r="D238" s="57"/>
      <c r="E238" s="57"/>
      <c r="F238" s="55"/>
      <c r="G238" s="55"/>
      <c r="H238" s="484"/>
      <c r="I238" s="57"/>
    </row>
    <row r="239" spans="1:9" ht="12.75" customHeight="1">
      <c r="A239" s="26"/>
      <c r="B239" s="57"/>
      <c r="C239" s="57"/>
      <c r="D239" s="57"/>
      <c r="E239" s="57"/>
      <c r="F239" s="55"/>
      <c r="G239" s="55"/>
      <c r="H239" s="484"/>
      <c r="I239" s="57"/>
    </row>
    <row r="240" spans="1:9" ht="12.75" customHeight="1">
      <c r="A240" s="26"/>
      <c r="B240" s="57"/>
      <c r="C240" s="57"/>
      <c r="D240" s="57"/>
      <c r="E240" s="57"/>
      <c r="F240" s="55"/>
      <c r="G240" s="55"/>
      <c r="H240" s="484"/>
      <c r="I240" s="57"/>
    </row>
    <row r="241" spans="1:9" ht="12.75" customHeight="1">
      <c r="A241" s="26"/>
      <c r="B241" s="57"/>
      <c r="C241" s="57"/>
      <c r="D241" s="57"/>
      <c r="E241" s="57"/>
      <c r="F241" s="55"/>
      <c r="G241" s="55"/>
      <c r="H241" s="484"/>
      <c r="I241" s="57"/>
    </row>
    <row r="242" spans="1:9" ht="12.75" customHeight="1">
      <c r="A242" s="26"/>
      <c r="B242" s="57"/>
      <c r="C242" s="57"/>
      <c r="D242" s="57"/>
      <c r="E242" s="57"/>
      <c r="F242" s="55"/>
      <c r="G242" s="55"/>
      <c r="H242" s="484"/>
      <c r="I242" s="57"/>
    </row>
    <row r="243" spans="1:9" ht="12.75" customHeight="1">
      <c r="A243" s="26"/>
      <c r="B243" s="57"/>
      <c r="C243" s="57"/>
      <c r="D243" s="57"/>
      <c r="E243" s="57"/>
      <c r="F243" s="55"/>
      <c r="G243" s="55"/>
      <c r="H243" s="484"/>
      <c r="I243" s="57"/>
    </row>
    <row r="244" spans="1:9" ht="12.75" customHeight="1">
      <c r="A244" s="26"/>
      <c r="B244" s="57"/>
      <c r="C244" s="57"/>
      <c r="D244" s="57"/>
      <c r="E244" s="57"/>
      <c r="F244" s="55"/>
      <c r="G244" s="55"/>
      <c r="H244" s="484"/>
      <c r="I244" s="57"/>
    </row>
    <row r="245" spans="1:9" ht="12.75" customHeight="1">
      <c r="A245" s="26"/>
      <c r="B245" s="57"/>
      <c r="C245" s="57"/>
      <c r="D245" s="57"/>
      <c r="E245" s="57"/>
      <c r="F245" s="55"/>
      <c r="G245" s="55"/>
      <c r="H245" s="484"/>
      <c r="I245" s="57"/>
    </row>
    <row r="246" spans="1:9" ht="12.75" customHeight="1">
      <c r="A246" s="26"/>
      <c r="B246" s="57"/>
      <c r="C246" s="57"/>
      <c r="D246" s="57"/>
      <c r="E246" s="57"/>
      <c r="F246" s="55"/>
      <c r="G246" s="55"/>
      <c r="H246" s="484"/>
      <c r="I246" s="57"/>
    </row>
    <row r="247" spans="1:9" ht="12.75" customHeight="1">
      <c r="A247" s="26"/>
      <c r="B247" s="57"/>
      <c r="C247" s="57"/>
      <c r="D247" s="57"/>
      <c r="E247" s="57"/>
      <c r="F247" s="55"/>
      <c r="G247" s="55"/>
      <c r="H247" s="484"/>
      <c r="I247" s="57"/>
    </row>
    <row r="248" spans="1:9" ht="12.75" customHeight="1">
      <c r="A248" s="26"/>
      <c r="B248" s="57"/>
      <c r="C248" s="57"/>
      <c r="D248" s="57"/>
      <c r="E248" s="57"/>
      <c r="F248" s="55"/>
      <c r="G248" s="55"/>
      <c r="H248" s="484"/>
      <c r="I248" s="57"/>
    </row>
    <row r="249" spans="1:9" ht="12.75" customHeight="1">
      <c r="A249" s="26"/>
      <c r="B249" s="57"/>
      <c r="C249" s="57"/>
      <c r="D249" s="57"/>
      <c r="E249" s="57"/>
      <c r="F249" s="55"/>
      <c r="G249" s="55"/>
      <c r="H249" s="484"/>
      <c r="I249" s="57"/>
    </row>
    <row r="250" spans="1:9" ht="12.75" customHeight="1">
      <c r="A250" s="26"/>
      <c r="B250" s="57"/>
      <c r="C250" s="57"/>
      <c r="D250" s="57"/>
      <c r="E250" s="57"/>
      <c r="F250" s="55"/>
      <c r="G250" s="55"/>
      <c r="H250" s="484"/>
      <c r="I250" s="57"/>
    </row>
    <row r="251" spans="1:9" ht="12.75" customHeight="1">
      <c r="A251" s="26"/>
      <c r="B251" s="57"/>
      <c r="C251" s="57"/>
      <c r="D251" s="57"/>
      <c r="E251" s="57"/>
      <c r="F251" s="55"/>
      <c r="G251" s="55"/>
      <c r="H251" s="484"/>
      <c r="I251" s="57"/>
    </row>
    <row r="252" spans="1:9" ht="12.75" customHeight="1">
      <c r="A252" s="26"/>
      <c r="B252" s="57"/>
      <c r="C252" s="57"/>
      <c r="D252" s="57"/>
      <c r="E252" s="57"/>
      <c r="F252" s="55"/>
      <c r="G252" s="55"/>
      <c r="H252" s="484"/>
      <c r="I252" s="57"/>
    </row>
    <row r="253" spans="1:9" ht="12.75" customHeight="1">
      <c r="A253" s="26"/>
      <c r="B253" s="57"/>
      <c r="C253" s="57"/>
      <c r="D253" s="57"/>
      <c r="E253" s="57"/>
      <c r="F253" s="55"/>
      <c r="G253" s="55"/>
      <c r="H253" s="484"/>
      <c r="I253" s="57"/>
    </row>
    <row r="254" spans="1:9" ht="12.75" customHeight="1">
      <c r="A254" s="26"/>
      <c r="B254" s="57"/>
      <c r="C254" s="57"/>
      <c r="D254" s="57"/>
      <c r="E254" s="57"/>
      <c r="F254" s="55"/>
      <c r="G254" s="55"/>
      <c r="H254" s="484"/>
      <c r="I254" s="57"/>
    </row>
    <row r="255" spans="1:9" ht="12.75" customHeight="1">
      <c r="A255" s="26"/>
      <c r="B255" s="57"/>
      <c r="C255" s="57"/>
      <c r="D255" s="57"/>
      <c r="E255" s="57"/>
      <c r="F255" s="55"/>
      <c r="G255" s="55"/>
      <c r="H255" s="484"/>
      <c r="I255" s="57"/>
    </row>
    <row r="256" spans="1:9" ht="12.75" customHeight="1">
      <c r="A256" s="26"/>
      <c r="B256" s="57"/>
      <c r="C256" s="57"/>
      <c r="D256" s="57"/>
      <c r="E256" s="57"/>
      <c r="F256" s="55"/>
      <c r="G256" s="55"/>
      <c r="H256" s="484"/>
      <c r="I256" s="57"/>
    </row>
    <row r="257" spans="1:9" ht="12.75" customHeight="1">
      <c r="A257" s="26"/>
      <c r="B257" s="57"/>
      <c r="C257" s="57"/>
      <c r="D257" s="57"/>
      <c r="E257" s="57"/>
      <c r="F257" s="55"/>
      <c r="G257" s="55"/>
      <c r="H257" s="484"/>
      <c r="I257" s="57"/>
    </row>
    <row r="258" spans="1:9" ht="12.75" customHeight="1">
      <c r="A258" s="26"/>
      <c r="B258" s="57"/>
      <c r="C258" s="57"/>
      <c r="D258" s="57"/>
      <c r="E258" s="57"/>
      <c r="F258" s="55"/>
      <c r="G258" s="55"/>
      <c r="H258" s="484"/>
      <c r="I258" s="57"/>
    </row>
    <row r="259" spans="1:9" ht="12.75" customHeight="1">
      <c r="A259" s="26"/>
      <c r="B259" s="57"/>
      <c r="C259" s="57"/>
      <c r="D259" s="57"/>
      <c r="E259" s="57"/>
      <c r="F259" s="55"/>
      <c r="G259" s="55"/>
      <c r="H259" s="484"/>
      <c r="I259" s="57"/>
    </row>
    <row r="260" spans="1:9" ht="12.75" customHeight="1">
      <c r="A260" s="26"/>
      <c r="B260" s="57"/>
      <c r="C260" s="57"/>
      <c r="D260" s="57"/>
      <c r="E260" s="57"/>
      <c r="F260" s="55"/>
      <c r="G260" s="55"/>
      <c r="H260" s="484"/>
      <c r="I260" s="57"/>
    </row>
    <row r="261" spans="1:9" ht="12.75" customHeight="1">
      <c r="A261" s="26"/>
      <c r="B261" s="57"/>
      <c r="C261" s="57"/>
      <c r="D261" s="57"/>
      <c r="E261" s="57"/>
      <c r="F261" s="55"/>
      <c r="G261" s="55"/>
      <c r="H261" s="484"/>
      <c r="I261" s="57"/>
    </row>
    <row r="262" spans="1:9" ht="12.75" customHeight="1">
      <c r="A262" s="26"/>
      <c r="B262" s="57"/>
      <c r="C262" s="57"/>
      <c r="D262" s="57"/>
      <c r="E262" s="57"/>
      <c r="F262" s="55"/>
      <c r="G262" s="55"/>
      <c r="H262" s="484"/>
      <c r="I262" s="57"/>
    </row>
    <row r="263" spans="1:9" ht="12.75" customHeight="1">
      <c r="A263" s="26"/>
      <c r="B263" s="57"/>
      <c r="C263" s="57"/>
      <c r="D263" s="57"/>
      <c r="E263" s="57"/>
      <c r="F263" s="55"/>
      <c r="G263" s="55"/>
      <c r="H263" s="484"/>
      <c r="I263" s="57"/>
    </row>
    <row r="264" spans="1:9" ht="12.75" customHeight="1">
      <c r="A264" s="26"/>
      <c r="B264" s="57"/>
      <c r="C264" s="57"/>
      <c r="D264" s="57"/>
      <c r="E264" s="57"/>
      <c r="F264" s="55"/>
      <c r="G264" s="55"/>
      <c r="H264" s="484"/>
      <c r="I264" s="57"/>
    </row>
    <row r="265" spans="1:9" ht="12.75" customHeight="1">
      <c r="A265" s="26"/>
      <c r="B265" s="57"/>
      <c r="C265" s="57"/>
      <c r="D265" s="57"/>
      <c r="E265" s="57"/>
      <c r="F265" s="55"/>
      <c r="G265" s="55"/>
      <c r="H265" s="484"/>
      <c r="I265" s="57"/>
    </row>
    <row r="266" spans="1:9" ht="12.75" customHeight="1">
      <c r="A266" s="26"/>
      <c r="B266" s="57"/>
      <c r="C266" s="57"/>
      <c r="D266" s="57"/>
      <c r="E266" s="57"/>
      <c r="F266" s="55"/>
      <c r="G266" s="55"/>
      <c r="H266" s="484"/>
      <c r="I266" s="57"/>
    </row>
    <row r="267" spans="1:9" ht="12.75" customHeight="1">
      <c r="A267" s="26"/>
      <c r="B267" s="57"/>
      <c r="C267" s="57"/>
      <c r="D267" s="57"/>
      <c r="E267" s="57"/>
      <c r="F267" s="55"/>
      <c r="G267" s="55"/>
      <c r="H267" s="484"/>
      <c r="I267" s="57"/>
    </row>
    <row r="268" spans="1:9" ht="12.75" customHeight="1">
      <c r="A268" s="26"/>
      <c r="B268" s="57"/>
      <c r="C268" s="57"/>
      <c r="D268" s="57"/>
      <c r="E268" s="57"/>
      <c r="F268" s="55"/>
      <c r="G268" s="55"/>
      <c r="H268" s="484"/>
      <c r="I268" s="57"/>
    </row>
    <row r="269" spans="1:9" ht="12.75" customHeight="1">
      <c r="A269" s="26"/>
      <c r="B269" s="57"/>
      <c r="C269" s="57"/>
      <c r="D269" s="57"/>
      <c r="E269" s="57"/>
      <c r="F269" s="55"/>
      <c r="G269" s="55"/>
      <c r="H269" s="484"/>
      <c r="I269" s="57"/>
    </row>
    <row r="270" spans="1:9" ht="12.75" customHeight="1">
      <c r="A270" s="26"/>
      <c r="B270" s="57"/>
      <c r="C270" s="57"/>
      <c r="D270" s="57"/>
      <c r="E270" s="57"/>
      <c r="F270" s="55"/>
      <c r="G270" s="55"/>
      <c r="H270" s="484"/>
      <c r="I270" s="57"/>
    </row>
    <row r="271" spans="1:9" ht="12.75" customHeight="1">
      <c r="A271" s="26"/>
      <c r="B271" s="57"/>
      <c r="C271" s="57"/>
      <c r="D271" s="57"/>
      <c r="E271" s="57"/>
      <c r="F271" s="55"/>
      <c r="G271" s="55"/>
      <c r="H271" s="484"/>
      <c r="I271" s="57"/>
    </row>
    <row r="272" spans="1:9" ht="12.75" customHeight="1">
      <c r="A272" s="26"/>
      <c r="B272" s="57"/>
      <c r="C272" s="57"/>
      <c r="D272" s="57"/>
      <c r="E272" s="57"/>
      <c r="F272" s="55"/>
      <c r="G272" s="55"/>
      <c r="H272" s="484"/>
      <c r="I272" s="57"/>
    </row>
    <row r="273" spans="1:9" ht="12.75" customHeight="1">
      <c r="A273" s="26"/>
      <c r="B273" s="57"/>
      <c r="C273" s="57"/>
      <c r="D273" s="57"/>
      <c r="E273" s="57"/>
      <c r="F273" s="55"/>
      <c r="G273" s="55"/>
      <c r="H273" s="484"/>
      <c r="I273" s="57"/>
    </row>
    <row r="274" spans="1:9" ht="12.75" customHeight="1">
      <c r="A274" s="26"/>
      <c r="B274" s="57"/>
      <c r="C274" s="57"/>
      <c r="D274" s="57"/>
      <c r="E274" s="57"/>
      <c r="F274" s="55"/>
      <c r="G274" s="55"/>
      <c r="H274" s="484"/>
      <c r="I274" s="57"/>
    </row>
    <row r="275" spans="1:9" ht="12.75" customHeight="1">
      <c r="A275" s="26"/>
      <c r="B275" s="57"/>
      <c r="C275" s="57"/>
      <c r="D275" s="57"/>
      <c r="E275" s="57"/>
      <c r="F275" s="55"/>
      <c r="G275" s="55"/>
      <c r="H275" s="484"/>
      <c r="I275" s="57"/>
    </row>
    <row r="276" spans="1:9" ht="12.75" customHeight="1">
      <c r="A276" s="26"/>
      <c r="B276" s="57"/>
      <c r="C276" s="57"/>
      <c r="D276" s="57"/>
      <c r="E276" s="57"/>
      <c r="F276" s="55"/>
      <c r="G276" s="55"/>
      <c r="H276" s="484"/>
      <c r="I276" s="57"/>
    </row>
    <row r="277" spans="1:9" ht="12.75" customHeight="1">
      <c r="A277" s="26"/>
      <c r="B277" s="57"/>
      <c r="C277" s="57"/>
      <c r="D277" s="57"/>
      <c r="E277" s="57"/>
      <c r="F277" s="55"/>
      <c r="G277" s="55"/>
      <c r="H277" s="484"/>
      <c r="I277" s="57"/>
    </row>
    <row r="278" spans="1:9" ht="12.75" customHeight="1">
      <c r="A278" s="26"/>
      <c r="B278" s="57"/>
      <c r="C278" s="57"/>
      <c r="D278" s="57"/>
      <c r="E278" s="57"/>
      <c r="F278" s="55"/>
      <c r="G278" s="55"/>
      <c r="H278" s="484"/>
      <c r="I278" s="57"/>
    </row>
    <row r="279" spans="1:9" ht="12.75" customHeight="1">
      <c r="A279" s="26"/>
      <c r="B279" s="57"/>
      <c r="C279" s="57"/>
      <c r="D279" s="57"/>
      <c r="E279" s="57"/>
      <c r="F279" s="55"/>
      <c r="G279" s="55"/>
      <c r="H279" s="484"/>
      <c r="I279" s="57"/>
    </row>
    <row r="280" spans="1:9" ht="12.75" customHeight="1">
      <c r="A280" s="26"/>
      <c r="B280" s="57"/>
      <c r="C280" s="57"/>
      <c r="D280" s="57"/>
      <c r="E280" s="57"/>
      <c r="F280" s="55"/>
      <c r="G280" s="55"/>
      <c r="H280" s="484"/>
      <c r="I280" s="57"/>
    </row>
    <row r="281" spans="1:9" ht="12.75" customHeight="1">
      <c r="A281" s="26"/>
      <c r="B281" s="57"/>
      <c r="C281" s="57"/>
      <c r="D281" s="57"/>
      <c r="E281" s="57"/>
      <c r="F281" s="55"/>
      <c r="G281" s="55"/>
      <c r="H281" s="484"/>
      <c r="I281" s="57"/>
    </row>
    <row r="282" spans="1:9" ht="12.75" customHeight="1">
      <c r="A282" s="26"/>
      <c r="B282" s="57"/>
      <c r="C282" s="57"/>
      <c r="D282" s="57"/>
      <c r="E282" s="57"/>
      <c r="F282" s="55"/>
      <c r="G282" s="55"/>
      <c r="H282" s="484"/>
      <c r="I282" s="57"/>
    </row>
    <row r="283" spans="1:9" ht="12.75" customHeight="1">
      <c r="A283" s="26"/>
      <c r="B283" s="57"/>
      <c r="C283" s="57"/>
      <c r="D283" s="57"/>
      <c r="E283" s="57"/>
      <c r="F283" s="55"/>
      <c r="G283" s="55"/>
      <c r="H283" s="484"/>
      <c r="I283" s="57"/>
    </row>
    <row r="284" spans="1:9" ht="12.75" customHeight="1">
      <c r="A284" s="26"/>
      <c r="B284" s="57"/>
      <c r="C284" s="57"/>
      <c r="D284" s="57"/>
      <c r="E284" s="57"/>
      <c r="F284" s="55"/>
      <c r="G284" s="55"/>
      <c r="H284" s="484"/>
      <c r="I284" s="57"/>
    </row>
    <row r="285" spans="1:9" ht="12.75" customHeight="1">
      <c r="A285" s="26"/>
      <c r="B285" s="57"/>
      <c r="C285" s="57"/>
      <c r="D285" s="57"/>
      <c r="E285" s="57"/>
      <c r="F285" s="55"/>
      <c r="G285" s="55"/>
      <c r="H285" s="484"/>
      <c r="I285" s="57"/>
    </row>
    <row r="286" spans="1:9" ht="12.75" customHeight="1">
      <c r="A286" s="26"/>
      <c r="B286" s="57"/>
      <c r="C286" s="57"/>
      <c r="D286" s="57"/>
      <c r="E286" s="57"/>
      <c r="F286" s="55"/>
      <c r="G286" s="55"/>
      <c r="H286" s="484"/>
      <c r="I286" s="57"/>
    </row>
    <row r="287" spans="1:9" ht="12.75" customHeight="1">
      <c r="A287" s="26"/>
      <c r="B287" s="57"/>
      <c r="C287" s="57"/>
      <c r="D287" s="57"/>
      <c r="E287" s="57"/>
      <c r="F287" s="55"/>
      <c r="G287" s="55"/>
      <c r="H287" s="484"/>
      <c r="I287" s="57"/>
    </row>
    <row r="288" spans="1:9" ht="12.75" customHeight="1">
      <c r="A288" s="26"/>
      <c r="B288" s="57"/>
      <c r="C288" s="57"/>
      <c r="D288" s="57"/>
      <c r="E288" s="57"/>
      <c r="F288" s="55"/>
      <c r="G288" s="55"/>
      <c r="H288" s="484"/>
      <c r="I288" s="57"/>
    </row>
    <row r="289" spans="1:9" ht="12.75" customHeight="1">
      <c r="A289" s="26"/>
      <c r="B289" s="57"/>
      <c r="C289" s="57"/>
      <c r="D289" s="57"/>
      <c r="E289" s="57"/>
      <c r="F289" s="55"/>
      <c r="G289" s="55"/>
      <c r="H289" s="484"/>
      <c r="I289" s="57"/>
    </row>
    <row r="290" spans="1:9" ht="12.75" customHeight="1">
      <c r="A290" s="26"/>
      <c r="B290" s="57"/>
      <c r="C290" s="57"/>
      <c r="D290" s="57"/>
      <c r="E290" s="57"/>
      <c r="F290" s="55"/>
      <c r="G290" s="55"/>
      <c r="H290" s="484"/>
      <c r="I290" s="57"/>
    </row>
    <row r="291" spans="1:9" ht="12.75" customHeight="1">
      <c r="A291" s="26"/>
      <c r="B291" s="57"/>
      <c r="C291" s="57"/>
      <c r="D291" s="57"/>
      <c r="E291" s="57"/>
      <c r="F291" s="55"/>
      <c r="G291" s="55"/>
      <c r="H291" s="484"/>
      <c r="I291" s="57"/>
    </row>
    <row r="292" spans="1:9" ht="12.75" customHeight="1">
      <c r="A292" s="26"/>
      <c r="B292" s="57"/>
      <c r="C292" s="57"/>
      <c r="D292" s="57"/>
      <c r="E292" s="57"/>
      <c r="F292" s="55"/>
      <c r="G292" s="55"/>
      <c r="H292" s="484"/>
      <c r="I292" s="57"/>
    </row>
    <row r="293" spans="1:9" ht="12.75" customHeight="1">
      <c r="A293" s="26"/>
      <c r="B293" s="57"/>
      <c r="C293" s="57"/>
      <c r="D293" s="57"/>
      <c r="E293" s="57"/>
      <c r="F293" s="55"/>
      <c r="G293" s="55"/>
      <c r="H293" s="484"/>
      <c r="I293" s="57"/>
    </row>
    <row r="294" spans="1:9" ht="12.75" customHeight="1">
      <c r="A294" s="26"/>
      <c r="B294" s="57"/>
      <c r="C294" s="57"/>
      <c r="D294" s="57"/>
      <c r="E294" s="57"/>
      <c r="F294" s="55"/>
      <c r="G294" s="55"/>
      <c r="H294" s="484"/>
      <c r="I294" s="57"/>
    </row>
    <row r="295" spans="1:9" ht="12.75" customHeight="1">
      <c r="A295" s="26"/>
      <c r="B295" s="57"/>
      <c r="C295" s="57"/>
      <c r="D295" s="57"/>
      <c r="E295" s="57"/>
      <c r="F295" s="55"/>
      <c r="G295" s="55"/>
      <c r="H295" s="484"/>
      <c r="I295" s="57"/>
    </row>
    <row r="296" spans="1:9" ht="12.75" customHeight="1">
      <c r="A296" s="26"/>
      <c r="B296" s="57"/>
      <c r="C296" s="57"/>
      <c r="D296" s="57"/>
      <c r="E296" s="57"/>
      <c r="F296" s="55"/>
      <c r="G296" s="55"/>
      <c r="H296" s="484"/>
      <c r="I296" s="57"/>
    </row>
    <row r="297" spans="1:9" ht="12.75" customHeight="1">
      <c r="A297" s="26"/>
      <c r="B297" s="57"/>
      <c r="C297" s="57"/>
      <c r="D297" s="57"/>
      <c r="E297" s="57"/>
      <c r="F297" s="55"/>
      <c r="G297" s="55"/>
      <c r="H297" s="484"/>
      <c r="I297" s="57"/>
    </row>
    <row r="298" spans="1:9" ht="12.75" customHeight="1">
      <c r="A298" s="26"/>
      <c r="B298" s="57"/>
      <c r="C298" s="57"/>
      <c r="D298" s="57"/>
      <c r="E298" s="57"/>
      <c r="F298" s="55"/>
      <c r="G298" s="55"/>
      <c r="H298" s="484"/>
      <c r="I298" s="57"/>
    </row>
    <row r="299" spans="1:9" ht="12.75" customHeight="1">
      <c r="A299" s="26"/>
      <c r="B299" s="57"/>
      <c r="C299" s="57"/>
      <c r="D299" s="57"/>
      <c r="E299" s="57"/>
      <c r="F299" s="55"/>
      <c r="G299" s="55"/>
      <c r="H299" s="484"/>
      <c r="I299" s="57"/>
    </row>
    <row r="300" spans="1:9" ht="12.75" customHeight="1">
      <c r="A300" s="26"/>
      <c r="B300" s="57"/>
      <c r="C300" s="57"/>
      <c r="D300" s="57"/>
      <c r="E300" s="57"/>
      <c r="F300" s="55"/>
      <c r="G300" s="55"/>
      <c r="H300" s="484"/>
      <c r="I300" s="57"/>
    </row>
    <row r="301" spans="1:9" ht="12.75" customHeight="1">
      <c r="A301" s="26"/>
      <c r="B301" s="57"/>
      <c r="C301" s="57"/>
      <c r="D301" s="57"/>
      <c r="E301" s="57"/>
      <c r="F301" s="55"/>
      <c r="G301" s="55"/>
      <c r="H301" s="484"/>
      <c r="I301" s="57"/>
    </row>
    <row r="302" spans="1:9" ht="12.75" customHeight="1">
      <c r="A302" s="26"/>
      <c r="B302" s="57"/>
      <c r="C302" s="57"/>
      <c r="D302" s="57"/>
      <c r="E302" s="57"/>
      <c r="F302" s="55"/>
      <c r="G302" s="55"/>
      <c r="H302" s="484"/>
      <c r="I302" s="57"/>
    </row>
    <row r="303" spans="1:9" ht="12.75" customHeight="1">
      <c r="A303" s="26"/>
      <c r="B303" s="57"/>
      <c r="C303" s="57"/>
      <c r="D303" s="57"/>
      <c r="E303" s="57"/>
      <c r="F303" s="55"/>
      <c r="G303" s="55"/>
      <c r="H303" s="484"/>
      <c r="I303" s="57"/>
    </row>
    <row r="304" spans="1:9" ht="12.75" customHeight="1">
      <c r="A304" s="26"/>
      <c r="B304" s="57"/>
      <c r="C304" s="57"/>
      <c r="D304" s="57"/>
      <c r="E304" s="57"/>
      <c r="F304" s="55"/>
      <c r="G304" s="55"/>
      <c r="H304" s="484"/>
      <c r="I304" s="57"/>
    </row>
    <row r="305" spans="1:9" ht="12.75" customHeight="1">
      <c r="A305" s="26"/>
      <c r="B305" s="57"/>
      <c r="C305" s="57"/>
      <c r="D305" s="57"/>
      <c r="E305" s="57"/>
      <c r="F305" s="55"/>
      <c r="G305" s="55"/>
      <c r="H305" s="484"/>
      <c r="I305" s="57"/>
    </row>
    <row r="306" spans="1:9" ht="12.75" customHeight="1">
      <c r="A306" s="26"/>
      <c r="B306" s="57"/>
      <c r="C306" s="57"/>
      <c r="D306" s="57"/>
      <c r="E306" s="57"/>
      <c r="F306" s="55"/>
      <c r="G306" s="55"/>
      <c r="H306" s="484"/>
      <c r="I306" s="57"/>
    </row>
    <row r="307" spans="1:9" ht="12.75" customHeight="1">
      <c r="A307" s="26"/>
      <c r="B307" s="57"/>
      <c r="C307" s="57"/>
      <c r="D307" s="57"/>
      <c r="E307" s="57"/>
      <c r="F307" s="55"/>
      <c r="G307" s="55"/>
      <c r="H307" s="484"/>
      <c r="I307" s="57"/>
    </row>
    <row r="308" spans="1:9" ht="12.75" customHeight="1">
      <c r="A308" s="26"/>
      <c r="B308" s="57"/>
      <c r="C308" s="57"/>
      <c r="D308" s="57"/>
      <c r="E308" s="57"/>
      <c r="F308" s="55"/>
      <c r="G308" s="55"/>
      <c r="H308" s="484"/>
      <c r="I308" s="57"/>
    </row>
    <row r="309" spans="1:9" ht="12.75" customHeight="1">
      <c r="A309" s="26"/>
      <c r="B309" s="57"/>
      <c r="C309" s="57"/>
      <c r="D309" s="57"/>
      <c r="E309" s="57"/>
      <c r="F309" s="55"/>
      <c r="G309" s="55"/>
      <c r="H309" s="484"/>
      <c r="I309" s="57"/>
    </row>
  </sheetData>
  <phoneticPr fontId="25" type="noConversion"/>
  <pageMargins left="0.59055118110236227" right="0.51181102362204722" top="0.51181102362204722" bottom="0.51181102362204722" header="0" footer="0.23622047244094491"/>
  <pageSetup paperSize="9" orientation="portrait" r:id="rId1"/>
  <headerFooter alignWithMargins="0">
    <oddFooter>&amp;L&amp;9Public Library Statistics 2011/12&amp;C&amp;9&amp;P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I194"/>
  <sheetViews>
    <sheetView zoomScaleNormal="100" workbookViewId="0">
      <pane ySplit="3" topLeftCell="A4" activePane="bottomLeft" state="frozen"/>
      <selection activeCell="B24" sqref="B24"/>
      <selection pane="bottomLeft" activeCell="J1" sqref="J1"/>
    </sheetView>
  </sheetViews>
  <sheetFormatPr defaultRowHeight="12.75"/>
  <cols>
    <col min="1" max="1" width="19.28515625" style="22" customWidth="1"/>
    <col min="2" max="2" width="8.42578125" style="50" customWidth="1"/>
    <col min="3" max="3" width="9" style="50" customWidth="1"/>
    <col min="4" max="5" width="7.7109375" style="50" bestFit="1" customWidth="1"/>
    <col min="6" max="6" width="16.7109375" style="50" customWidth="1"/>
    <col min="7" max="7" width="6.85546875" style="50" bestFit="1" customWidth="1"/>
    <col min="8" max="8" width="10.42578125" style="240" customWidth="1"/>
    <col min="9" max="9" width="9.7109375" style="50" customWidth="1"/>
    <col min="10" max="10" width="10.28515625" style="22" customWidth="1"/>
    <col min="11" max="16384" width="9.140625" style="22"/>
  </cols>
  <sheetData>
    <row r="1" spans="1:9" ht="15">
      <c r="A1" s="39" t="s">
        <v>621</v>
      </c>
      <c r="G1" s="58"/>
      <c r="H1" s="485"/>
    </row>
    <row r="2" spans="1:9" ht="12.75" customHeight="1">
      <c r="A2" s="39"/>
      <c r="G2" s="58"/>
      <c r="H2" s="485"/>
    </row>
    <row r="3" spans="1:9" ht="36">
      <c r="A3" s="38"/>
      <c r="B3" s="466" t="s">
        <v>43</v>
      </c>
      <c r="C3" s="466" t="s">
        <v>44</v>
      </c>
      <c r="D3" s="466" t="s">
        <v>107</v>
      </c>
      <c r="E3" s="466" t="s">
        <v>108</v>
      </c>
      <c r="F3" s="466" t="s">
        <v>109</v>
      </c>
      <c r="G3" s="466" t="s">
        <v>81</v>
      </c>
      <c r="H3" s="496" t="s">
        <v>84</v>
      </c>
      <c r="I3" s="466" t="s">
        <v>85</v>
      </c>
    </row>
    <row r="4" spans="1:9" ht="13.5" customHeight="1">
      <c r="A4" s="4" t="s">
        <v>457</v>
      </c>
      <c r="B4" s="190">
        <v>3150</v>
      </c>
      <c r="C4" s="190">
        <v>46119</v>
      </c>
      <c r="D4" s="190">
        <v>8274</v>
      </c>
      <c r="E4" s="190">
        <v>7706</v>
      </c>
      <c r="F4" s="4">
        <v>28</v>
      </c>
      <c r="G4" s="4">
        <v>766</v>
      </c>
      <c r="H4" s="190">
        <v>66043</v>
      </c>
      <c r="I4" s="190">
        <v>11463</v>
      </c>
    </row>
    <row r="5" spans="1:9" ht="13.5" customHeight="1">
      <c r="A5" s="4" t="s">
        <v>339</v>
      </c>
      <c r="B5" s="190">
        <v>5233</v>
      </c>
      <c r="C5" s="190">
        <v>25610</v>
      </c>
      <c r="D5" s="190">
        <v>3221</v>
      </c>
      <c r="E5" s="190">
        <v>3189</v>
      </c>
      <c r="F5" s="4"/>
      <c r="G5" s="190">
        <v>1830</v>
      </c>
      <c r="H5" s="190">
        <v>39083</v>
      </c>
      <c r="I5" s="4">
        <v>710</v>
      </c>
    </row>
    <row r="6" spans="1:9" ht="13.5" customHeight="1">
      <c r="A6" s="4" t="s">
        <v>458</v>
      </c>
      <c r="B6" s="190">
        <v>3528</v>
      </c>
      <c r="C6" s="190">
        <v>22865</v>
      </c>
      <c r="D6" s="4"/>
      <c r="E6" s="190">
        <v>4761</v>
      </c>
      <c r="F6" s="4">
        <v>422</v>
      </c>
      <c r="G6" s="4">
        <v>392</v>
      </c>
      <c r="H6" s="190">
        <v>31968</v>
      </c>
      <c r="I6" s="190">
        <v>3973</v>
      </c>
    </row>
    <row r="7" spans="1:9" ht="13.5" customHeight="1">
      <c r="A7" s="4" t="s">
        <v>459</v>
      </c>
      <c r="B7" s="190">
        <v>2815</v>
      </c>
      <c r="C7" s="190">
        <v>23354</v>
      </c>
      <c r="D7" s="4">
        <v>940</v>
      </c>
      <c r="E7" s="190">
        <v>2105</v>
      </c>
      <c r="F7" s="4">
        <v>2</v>
      </c>
      <c r="G7" s="4">
        <v>113</v>
      </c>
      <c r="H7" s="190">
        <v>29329</v>
      </c>
      <c r="I7" s="190">
        <v>9756</v>
      </c>
    </row>
    <row r="8" spans="1:9" ht="13.5" customHeight="1">
      <c r="A8" s="4" t="s">
        <v>460</v>
      </c>
      <c r="B8" s="190">
        <v>3171</v>
      </c>
      <c r="C8" s="190">
        <v>21432</v>
      </c>
      <c r="D8" s="190">
        <v>5572</v>
      </c>
      <c r="E8" s="190">
        <v>5497</v>
      </c>
      <c r="F8" s="4">
        <v>45</v>
      </c>
      <c r="G8" s="4">
        <v>647</v>
      </c>
      <c r="H8" s="190">
        <v>36364</v>
      </c>
      <c r="I8" s="190">
        <v>3648</v>
      </c>
    </row>
    <row r="9" spans="1:9" ht="13.5" customHeight="1">
      <c r="A9" s="4" t="s">
        <v>168</v>
      </c>
      <c r="B9" s="190">
        <v>2009</v>
      </c>
      <c r="C9" s="190">
        <v>5926</v>
      </c>
      <c r="D9" s="4"/>
      <c r="E9" s="190">
        <v>3700</v>
      </c>
      <c r="F9" s="4">
        <v>34</v>
      </c>
      <c r="G9" s="4">
        <v>175</v>
      </c>
      <c r="H9" s="190">
        <v>11844</v>
      </c>
      <c r="I9" s="4">
        <v>35</v>
      </c>
    </row>
    <row r="10" spans="1:9" ht="13.5" customHeight="1">
      <c r="A10" s="4" t="s">
        <v>340</v>
      </c>
      <c r="B10" s="190">
        <v>1060</v>
      </c>
      <c r="C10" s="190">
        <v>3536</v>
      </c>
      <c r="D10" s="4">
        <v>603</v>
      </c>
      <c r="E10" s="190">
        <v>1275</v>
      </c>
      <c r="F10" s="4">
        <v>32</v>
      </c>
      <c r="G10" s="4">
        <v>182</v>
      </c>
      <c r="H10" s="190">
        <v>6688</v>
      </c>
      <c r="I10" s="4">
        <v>234</v>
      </c>
    </row>
    <row r="11" spans="1:9" ht="13.5" customHeight="1">
      <c r="A11" s="4" t="s">
        <v>461</v>
      </c>
      <c r="B11" s="190">
        <v>2673</v>
      </c>
      <c r="C11" s="190">
        <v>12476</v>
      </c>
      <c r="D11" s="4">
        <v>821</v>
      </c>
      <c r="E11" s="190">
        <v>2155</v>
      </c>
      <c r="F11" s="4">
        <v>13</v>
      </c>
      <c r="G11" s="4"/>
      <c r="H11" s="190">
        <v>18138</v>
      </c>
      <c r="I11" s="190">
        <v>5959</v>
      </c>
    </row>
    <row r="12" spans="1:9" ht="13.5" customHeight="1">
      <c r="A12" s="4" t="s">
        <v>462</v>
      </c>
      <c r="B12" s="190">
        <v>15140</v>
      </c>
      <c r="C12" s="190">
        <v>67036</v>
      </c>
      <c r="D12" s="190">
        <v>4244</v>
      </c>
      <c r="E12" s="190">
        <v>20179</v>
      </c>
      <c r="F12" s="4">
        <v>379</v>
      </c>
      <c r="G12" s="190">
        <v>1800</v>
      </c>
      <c r="H12" s="190">
        <v>108778</v>
      </c>
      <c r="I12" s="190">
        <v>16170</v>
      </c>
    </row>
    <row r="13" spans="1:9" ht="13.5" customHeight="1">
      <c r="A13" s="4" t="s">
        <v>463</v>
      </c>
      <c r="B13" s="190">
        <v>6605</v>
      </c>
      <c r="C13" s="190">
        <v>28593</v>
      </c>
      <c r="D13" s="4"/>
      <c r="E13" s="190">
        <v>3228</v>
      </c>
      <c r="F13" s="4"/>
      <c r="G13" s="4"/>
      <c r="H13" s="190">
        <v>38426</v>
      </c>
      <c r="I13" s="190">
        <v>17539</v>
      </c>
    </row>
    <row r="14" spans="1:9" ht="13.5" customHeight="1">
      <c r="A14" s="174" t="s">
        <v>685</v>
      </c>
      <c r="B14" s="4">
        <v>124</v>
      </c>
      <c r="C14" s="190">
        <v>3499</v>
      </c>
      <c r="D14" s="4"/>
      <c r="E14" s="4">
        <v>986</v>
      </c>
      <c r="F14" s="4">
        <v>31</v>
      </c>
      <c r="G14" s="4">
        <v>26</v>
      </c>
      <c r="H14" s="190">
        <v>4666</v>
      </c>
      <c r="I14" s="4">
        <v>27</v>
      </c>
    </row>
    <row r="15" spans="1:9" ht="13.5" customHeight="1">
      <c r="A15" s="4" t="s">
        <v>341</v>
      </c>
      <c r="B15" s="4">
        <v>213</v>
      </c>
      <c r="C15" s="190">
        <v>5737</v>
      </c>
      <c r="D15" s="4">
        <v>848</v>
      </c>
      <c r="E15" s="190">
        <v>1128</v>
      </c>
      <c r="F15" s="4">
        <v>40</v>
      </c>
      <c r="G15" s="4">
        <v>279</v>
      </c>
      <c r="H15" s="190">
        <v>8245</v>
      </c>
      <c r="I15" s="4">
        <v>218</v>
      </c>
    </row>
    <row r="16" spans="1:9" ht="13.5" customHeight="1">
      <c r="A16" s="4" t="s">
        <v>552</v>
      </c>
      <c r="B16" s="4">
        <v>318</v>
      </c>
      <c r="C16" s="190">
        <v>2270</v>
      </c>
      <c r="D16" s="4">
        <v>425</v>
      </c>
      <c r="E16" s="4">
        <v>563</v>
      </c>
      <c r="F16" s="4">
        <v>13</v>
      </c>
      <c r="G16" s="4">
        <v>2</v>
      </c>
      <c r="H16" s="190">
        <v>3591</v>
      </c>
      <c r="I16" s="4">
        <v>128</v>
      </c>
    </row>
    <row r="17" spans="1:9" ht="13.5" customHeight="1">
      <c r="A17" s="4" t="s">
        <v>554</v>
      </c>
      <c r="B17" s="4">
        <v>995</v>
      </c>
      <c r="C17" s="190">
        <v>3648</v>
      </c>
      <c r="D17" s="4">
        <v>856</v>
      </c>
      <c r="E17" s="4">
        <v>977</v>
      </c>
      <c r="F17" s="4">
        <v>21</v>
      </c>
      <c r="G17" s="4"/>
      <c r="H17" s="190">
        <v>6497</v>
      </c>
      <c r="I17" s="4">
        <v>260</v>
      </c>
    </row>
    <row r="18" spans="1:9" ht="13.5" customHeight="1">
      <c r="A18" s="4" t="s">
        <v>464</v>
      </c>
      <c r="B18" s="190">
        <v>4997</v>
      </c>
      <c r="C18" s="190">
        <v>47675</v>
      </c>
      <c r="D18" s="190">
        <v>4235</v>
      </c>
      <c r="E18" s="190">
        <v>5399</v>
      </c>
      <c r="F18" s="4">
        <v>178</v>
      </c>
      <c r="G18" s="4">
        <v>321</v>
      </c>
      <c r="H18" s="190">
        <v>62805</v>
      </c>
      <c r="I18" s="190">
        <v>26796</v>
      </c>
    </row>
    <row r="19" spans="1:9" ht="13.5" customHeight="1">
      <c r="A19" s="4" t="s">
        <v>465</v>
      </c>
      <c r="B19" s="190">
        <v>4797</v>
      </c>
      <c r="C19" s="190">
        <v>33168</v>
      </c>
      <c r="D19" s="190">
        <v>6414</v>
      </c>
      <c r="E19" s="190">
        <v>8120</v>
      </c>
      <c r="F19" s="4"/>
      <c r="G19" s="4"/>
      <c r="H19" s="190">
        <v>52499</v>
      </c>
      <c r="I19" s="190">
        <v>4644</v>
      </c>
    </row>
    <row r="20" spans="1:9" ht="13.5" customHeight="1">
      <c r="A20" s="4" t="s">
        <v>466</v>
      </c>
      <c r="B20" s="190">
        <v>8268</v>
      </c>
      <c r="C20" s="190">
        <v>33638</v>
      </c>
      <c r="D20" s="190">
        <v>3458</v>
      </c>
      <c r="E20" s="190">
        <v>4987</v>
      </c>
      <c r="F20" s="4">
        <v>141</v>
      </c>
      <c r="G20" s="190">
        <v>1218</v>
      </c>
      <c r="H20" s="190">
        <v>51710</v>
      </c>
      <c r="I20" s="190">
        <v>5581</v>
      </c>
    </row>
    <row r="21" spans="1:9" ht="13.5" customHeight="1">
      <c r="A21" s="4" t="s">
        <v>21</v>
      </c>
      <c r="B21" s="190">
        <v>8240</v>
      </c>
      <c r="C21" s="190">
        <v>18436</v>
      </c>
      <c r="D21" s="4"/>
      <c r="E21" s="190">
        <v>3750</v>
      </c>
      <c r="F21" s="4">
        <v>61</v>
      </c>
      <c r="G21" s="4"/>
      <c r="H21" s="190">
        <v>30487</v>
      </c>
      <c r="I21" s="4">
        <v>528</v>
      </c>
    </row>
    <row r="22" spans="1:9" ht="13.5" customHeight="1">
      <c r="A22" s="4" t="s">
        <v>467</v>
      </c>
      <c r="B22" s="190">
        <v>8439</v>
      </c>
      <c r="C22" s="190">
        <v>24980</v>
      </c>
      <c r="D22" s="190">
        <v>2898</v>
      </c>
      <c r="E22" s="190">
        <v>1145</v>
      </c>
      <c r="F22" s="4">
        <v>40</v>
      </c>
      <c r="G22" s="4">
        <v>75</v>
      </c>
      <c r="H22" s="190">
        <v>37577</v>
      </c>
      <c r="I22" s="190">
        <v>5526</v>
      </c>
    </row>
    <row r="23" spans="1:9" ht="13.5" customHeight="1">
      <c r="A23" s="4" t="s">
        <v>468</v>
      </c>
      <c r="B23" s="190">
        <v>6274</v>
      </c>
      <c r="C23" s="190">
        <v>27670</v>
      </c>
      <c r="D23" s="190">
        <v>2737</v>
      </c>
      <c r="E23" s="190">
        <v>3402</v>
      </c>
      <c r="F23" s="4">
        <v>259</v>
      </c>
      <c r="G23" s="190">
        <v>2473</v>
      </c>
      <c r="H23" s="190">
        <v>42815</v>
      </c>
      <c r="I23" s="190">
        <v>8548</v>
      </c>
    </row>
    <row r="24" spans="1:9" ht="13.5" customHeight="1">
      <c r="A24" s="4" t="s">
        <v>343</v>
      </c>
      <c r="B24" s="190">
        <v>16015</v>
      </c>
      <c r="C24" s="190">
        <v>49952</v>
      </c>
      <c r="D24" s="190">
        <v>4289</v>
      </c>
      <c r="E24" s="190">
        <v>9548</v>
      </c>
      <c r="F24" s="4">
        <v>172</v>
      </c>
      <c r="G24" s="4">
        <v>211</v>
      </c>
      <c r="H24" s="190">
        <v>80187</v>
      </c>
      <c r="I24" s="190">
        <v>3023</v>
      </c>
    </row>
    <row r="25" spans="1:9" ht="13.5" customHeight="1">
      <c r="A25" s="4" t="s">
        <v>344</v>
      </c>
      <c r="B25" s="190">
        <v>2547</v>
      </c>
      <c r="C25" s="190">
        <v>10591</v>
      </c>
      <c r="D25" s="190">
        <v>1204</v>
      </c>
      <c r="E25" s="190">
        <v>2006</v>
      </c>
      <c r="F25" s="4">
        <v>44</v>
      </c>
      <c r="G25" s="4"/>
      <c r="H25" s="190">
        <v>16392</v>
      </c>
      <c r="I25" s="190">
        <v>1746</v>
      </c>
    </row>
    <row r="26" spans="1:9" ht="13.5" customHeight="1">
      <c r="A26" s="4" t="s">
        <v>345</v>
      </c>
      <c r="B26" s="190">
        <v>4550</v>
      </c>
      <c r="C26" s="190">
        <v>18145</v>
      </c>
      <c r="D26" s="190">
        <v>5672</v>
      </c>
      <c r="E26" s="190">
        <v>2512</v>
      </c>
      <c r="F26" s="4">
        <v>390</v>
      </c>
      <c r="G26" s="190">
        <v>4997</v>
      </c>
      <c r="H26" s="190">
        <v>36266</v>
      </c>
      <c r="I26" s="190">
        <v>1784</v>
      </c>
    </row>
    <row r="27" spans="1:9" ht="13.5" customHeight="1">
      <c r="A27" s="4" t="s">
        <v>469</v>
      </c>
      <c r="B27" s="4"/>
      <c r="C27" s="190">
        <v>17117</v>
      </c>
      <c r="D27" s="4">
        <v>69</v>
      </c>
      <c r="E27" s="190">
        <v>3354</v>
      </c>
      <c r="F27" s="4">
        <v>110</v>
      </c>
      <c r="G27" s="4">
        <v>5</v>
      </c>
      <c r="H27" s="190">
        <v>20655</v>
      </c>
      <c r="I27" s="190">
        <v>3975</v>
      </c>
    </row>
    <row r="28" spans="1:9" ht="13.5" customHeight="1">
      <c r="A28" s="4" t="s">
        <v>470</v>
      </c>
      <c r="B28" s="190">
        <v>6262</v>
      </c>
      <c r="C28" s="190">
        <v>41618</v>
      </c>
      <c r="D28" s="190">
        <v>4136</v>
      </c>
      <c r="E28" s="190">
        <v>8256</v>
      </c>
      <c r="F28" s="4">
        <v>266</v>
      </c>
      <c r="G28" s="4"/>
      <c r="H28" s="190">
        <v>60538</v>
      </c>
      <c r="I28" s="190">
        <v>20309</v>
      </c>
    </row>
    <row r="29" spans="1:9" ht="13.5" customHeight="1">
      <c r="A29" s="4" t="s">
        <v>471</v>
      </c>
      <c r="B29" s="190">
        <v>2730</v>
      </c>
      <c r="C29" s="190">
        <v>15549</v>
      </c>
      <c r="D29" s="190">
        <v>2679</v>
      </c>
      <c r="E29" s="190">
        <v>2953</v>
      </c>
      <c r="F29" s="4"/>
      <c r="G29" s="4"/>
      <c r="H29" s="190">
        <v>23911</v>
      </c>
      <c r="I29" s="190">
        <v>1891</v>
      </c>
    </row>
    <row r="30" spans="1:9" ht="13.5" customHeight="1">
      <c r="A30" s="4" t="s">
        <v>306</v>
      </c>
      <c r="B30" s="4"/>
      <c r="C30" s="190">
        <v>34313</v>
      </c>
      <c r="D30" s="4"/>
      <c r="E30" s="190">
        <v>9572</v>
      </c>
      <c r="F30" s="4">
        <v>367</v>
      </c>
      <c r="G30" s="4"/>
      <c r="H30" s="190">
        <v>44252</v>
      </c>
      <c r="I30" s="4">
        <v>549</v>
      </c>
    </row>
    <row r="31" spans="1:9" ht="13.5" customHeight="1">
      <c r="A31" s="4" t="s">
        <v>307</v>
      </c>
      <c r="B31" s="4">
        <v>591</v>
      </c>
      <c r="C31" s="190">
        <v>4442</v>
      </c>
      <c r="D31" s="4">
        <v>720</v>
      </c>
      <c r="E31" s="190">
        <v>1820</v>
      </c>
      <c r="F31" s="4">
        <v>3</v>
      </c>
      <c r="G31" s="4"/>
      <c r="H31" s="190">
        <v>7576</v>
      </c>
      <c r="I31" s="190">
        <v>1268</v>
      </c>
    </row>
    <row r="32" spans="1:9" ht="13.5" customHeight="1">
      <c r="A32" s="4" t="s">
        <v>186</v>
      </c>
      <c r="B32" s="4"/>
      <c r="C32" s="190">
        <v>4953</v>
      </c>
      <c r="D32" s="4"/>
      <c r="E32" s="4">
        <v>505</v>
      </c>
      <c r="F32" s="4">
        <v>8</v>
      </c>
      <c r="G32" s="4"/>
      <c r="H32" s="190">
        <v>5466</v>
      </c>
      <c r="I32" s="4">
        <v>95</v>
      </c>
    </row>
    <row r="33" spans="1:9" ht="13.5" customHeight="1">
      <c r="A33" s="4" t="s">
        <v>346</v>
      </c>
      <c r="B33" s="190">
        <v>3027</v>
      </c>
      <c r="C33" s="190">
        <v>10605</v>
      </c>
      <c r="D33" s="190">
        <v>1611</v>
      </c>
      <c r="E33" s="190">
        <v>2421</v>
      </c>
      <c r="F33" s="4">
        <v>70</v>
      </c>
      <c r="G33" s="4">
        <v>238</v>
      </c>
      <c r="H33" s="190">
        <v>17972</v>
      </c>
      <c r="I33" s="190">
        <v>1125</v>
      </c>
    </row>
    <row r="34" spans="1:9" ht="13.5" customHeight="1">
      <c r="A34" s="4" t="s">
        <v>473</v>
      </c>
      <c r="B34" s="190">
        <v>1235</v>
      </c>
      <c r="C34" s="190">
        <v>17459</v>
      </c>
      <c r="D34" s="190">
        <v>1625</v>
      </c>
      <c r="E34" s="190">
        <v>3235</v>
      </c>
      <c r="F34" s="4"/>
      <c r="G34" s="4">
        <v>50</v>
      </c>
      <c r="H34" s="190">
        <v>23604</v>
      </c>
      <c r="I34" s="190">
        <v>7484</v>
      </c>
    </row>
    <row r="35" spans="1:9" ht="13.5" customHeight="1">
      <c r="A35" s="4" t="s">
        <v>474</v>
      </c>
      <c r="B35" s="190">
        <v>11921</v>
      </c>
      <c r="C35" s="190">
        <v>47974</v>
      </c>
      <c r="D35" s="4"/>
      <c r="E35" s="190">
        <v>17804</v>
      </c>
      <c r="F35" s="4">
        <v>203</v>
      </c>
      <c r="G35" s="4"/>
      <c r="H35" s="190">
        <v>77902</v>
      </c>
      <c r="I35" s="190">
        <v>3978</v>
      </c>
    </row>
    <row r="36" spans="1:9" ht="13.5" customHeight="1">
      <c r="A36" s="4" t="s">
        <v>476</v>
      </c>
      <c r="B36" s="4"/>
      <c r="C36" s="4"/>
      <c r="D36" s="4"/>
      <c r="E36" s="4"/>
      <c r="F36" s="4"/>
      <c r="G36" s="190">
        <v>30062</v>
      </c>
      <c r="H36" s="190">
        <v>30062</v>
      </c>
      <c r="I36" s="190">
        <v>7690</v>
      </c>
    </row>
    <row r="37" spans="1:9" ht="13.5" customHeight="1">
      <c r="A37" s="4" t="s">
        <v>310</v>
      </c>
      <c r="B37" s="4">
        <v>494</v>
      </c>
      <c r="C37" s="190">
        <v>1308</v>
      </c>
      <c r="D37" s="4">
        <v>137</v>
      </c>
      <c r="E37" s="4">
        <v>428</v>
      </c>
      <c r="F37" s="4">
        <v>6</v>
      </c>
      <c r="G37" s="4">
        <v>129</v>
      </c>
      <c r="H37" s="190">
        <v>2502</v>
      </c>
      <c r="I37" s="4">
        <v>297</v>
      </c>
    </row>
    <row r="38" spans="1:9" ht="13.5" customHeight="1">
      <c r="A38" s="174" t="s">
        <v>679</v>
      </c>
      <c r="B38" s="190">
        <v>2639</v>
      </c>
      <c r="C38" s="190">
        <v>3275</v>
      </c>
      <c r="D38" s="4">
        <v>247</v>
      </c>
      <c r="E38" s="4">
        <v>473</v>
      </c>
      <c r="F38" s="4">
        <v>161</v>
      </c>
      <c r="G38" s="4">
        <v>87</v>
      </c>
      <c r="H38" s="190">
        <v>6882</v>
      </c>
      <c r="I38" s="4">
        <v>22</v>
      </c>
    </row>
    <row r="39" spans="1:9" ht="13.5" customHeight="1">
      <c r="A39" s="4" t="s">
        <v>356</v>
      </c>
      <c r="B39" s="190">
        <v>5130</v>
      </c>
      <c r="C39" s="190">
        <v>19274</v>
      </c>
      <c r="D39" s="190">
        <v>2660</v>
      </c>
      <c r="E39" s="190">
        <v>4874</v>
      </c>
      <c r="F39" s="4">
        <v>358</v>
      </c>
      <c r="G39" s="4"/>
      <c r="H39" s="190">
        <v>32296</v>
      </c>
      <c r="I39" s="190">
        <v>1912</v>
      </c>
    </row>
    <row r="40" spans="1:9" ht="13.5" customHeight="1">
      <c r="A40" s="4" t="s">
        <v>317</v>
      </c>
      <c r="B40" s="4"/>
      <c r="C40" s="4">
        <v>898</v>
      </c>
      <c r="D40" s="4">
        <v>45</v>
      </c>
      <c r="E40" s="4">
        <v>176</v>
      </c>
      <c r="F40" s="4">
        <v>6</v>
      </c>
      <c r="G40" s="4">
        <v>7</v>
      </c>
      <c r="H40" s="190">
        <v>1132</v>
      </c>
      <c r="I40" s="4">
        <v>80</v>
      </c>
    </row>
    <row r="41" spans="1:9" ht="13.5" customHeight="1">
      <c r="A41" s="4" t="s">
        <v>477</v>
      </c>
      <c r="B41" s="4"/>
      <c r="C41" s="190">
        <v>40727</v>
      </c>
      <c r="D41" s="4"/>
      <c r="E41" s="190">
        <v>9953</v>
      </c>
      <c r="F41" s="4">
        <v>206</v>
      </c>
      <c r="G41" s="4"/>
      <c r="H41" s="190">
        <v>50886</v>
      </c>
      <c r="I41" s="190">
        <v>10126</v>
      </c>
    </row>
    <row r="42" spans="1:9" ht="13.5" customHeight="1">
      <c r="A42" s="4" t="s">
        <v>478</v>
      </c>
      <c r="B42" s="4"/>
      <c r="C42" s="190">
        <v>23381</v>
      </c>
      <c r="D42" s="4"/>
      <c r="E42" s="190">
        <v>4200</v>
      </c>
      <c r="F42" s="4">
        <v>154</v>
      </c>
      <c r="G42" s="4">
        <v>191</v>
      </c>
      <c r="H42" s="190">
        <v>27926</v>
      </c>
      <c r="I42" s="190">
        <v>11971</v>
      </c>
    </row>
    <row r="43" spans="1:9" ht="13.5" customHeight="1">
      <c r="A43" s="4" t="s">
        <v>323</v>
      </c>
      <c r="B43" s="4">
        <v>511</v>
      </c>
      <c r="C43" s="190">
        <v>1709</v>
      </c>
      <c r="D43" s="4">
        <v>261</v>
      </c>
      <c r="E43" s="4">
        <v>561</v>
      </c>
      <c r="F43" s="4">
        <v>20</v>
      </c>
      <c r="G43" s="4">
        <v>10</v>
      </c>
      <c r="H43" s="190">
        <v>3072</v>
      </c>
      <c r="I43" s="4">
        <v>336</v>
      </c>
    </row>
    <row r="44" spans="1:9" ht="13.5" customHeight="1">
      <c r="A44" s="4" t="s">
        <v>348</v>
      </c>
      <c r="B44" s="4"/>
      <c r="C44" s="190">
        <v>10503</v>
      </c>
      <c r="D44" s="4">
        <v>624</v>
      </c>
      <c r="E44" s="190">
        <v>2189</v>
      </c>
      <c r="F44" s="4">
        <v>173</v>
      </c>
      <c r="G44" s="4">
        <v>246</v>
      </c>
      <c r="H44" s="190">
        <v>13735</v>
      </c>
      <c r="I44" s="4">
        <v>74</v>
      </c>
    </row>
    <row r="45" spans="1:9" ht="13.5" customHeight="1">
      <c r="A45" s="4" t="s">
        <v>479</v>
      </c>
      <c r="B45" s="4"/>
      <c r="C45" s="190">
        <v>70625</v>
      </c>
      <c r="D45" s="190">
        <v>5326</v>
      </c>
      <c r="E45" s="190">
        <v>7797</v>
      </c>
      <c r="F45" s="4">
        <v>2</v>
      </c>
      <c r="G45" s="4">
        <v>238</v>
      </c>
      <c r="H45" s="190">
        <v>83988</v>
      </c>
      <c r="I45" s="190">
        <v>34531</v>
      </c>
    </row>
    <row r="46" spans="1:9" ht="13.5" customHeight="1">
      <c r="A46" s="4" t="s">
        <v>324</v>
      </c>
      <c r="B46" s="4"/>
      <c r="C46" s="190">
        <v>27745</v>
      </c>
      <c r="D46" s="4"/>
      <c r="E46" s="190">
        <v>8652</v>
      </c>
      <c r="F46" s="4">
        <v>250</v>
      </c>
      <c r="G46" s="4"/>
      <c r="H46" s="190">
        <v>36647</v>
      </c>
      <c r="I46" s="4">
        <v>876</v>
      </c>
    </row>
    <row r="47" spans="1:9" ht="13.5" customHeight="1">
      <c r="A47" s="4" t="s">
        <v>480</v>
      </c>
      <c r="B47" s="190">
        <v>1504</v>
      </c>
      <c r="C47" s="190">
        <v>7564</v>
      </c>
      <c r="D47" s="190">
        <v>2034</v>
      </c>
      <c r="E47" s="190">
        <v>2169</v>
      </c>
      <c r="F47" s="4">
        <v>4</v>
      </c>
      <c r="G47" s="4">
        <v>183</v>
      </c>
      <c r="H47" s="190">
        <v>13458</v>
      </c>
      <c r="I47" s="4">
        <v>313</v>
      </c>
    </row>
    <row r="48" spans="1:9" ht="13.5" customHeight="1">
      <c r="A48" s="4" t="s">
        <v>481</v>
      </c>
      <c r="B48" s="190">
        <v>14098</v>
      </c>
      <c r="C48" s="190">
        <v>92811</v>
      </c>
      <c r="D48" s="190">
        <v>10853</v>
      </c>
      <c r="E48" s="190">
        <v>11484</v>
      </c>
      <c r="F48" s="4">
        <v>56</v>
      </c>
      <c r="G48" s="4">
        <v>644</v>
      </c>
      <c r="H48" s="190">
        <v>129946</v>
      </c>
      <c r="I48" s="190">
        <v>3022</v>
      </c>
    </row>
    <row r="49" spans="1:9" ht="13.5" customHeight="1">
      <c r="A49" s="4" t="s">
        <v>482</v>
      </c>
      <c r="B49" s="190">
        <v>2360</v>
      </c>
      <c r="C49" s="190">
        <v>8450</v>
      </c>
      <c r="D49" s="4">
        <v>255</v>
      </c>
      <c r="E49" s="190">
        <v>2678</v>
      </c>
      <c r="F49" s="4">
        <v>236</v>
      </c>
      <c r="G49" s="4"/>
      <c r="H49" s="190">
        <v>13979</v>
      </c>
      <c r="I49" s="190">
        <v>4294</v>
      </c>
    </row>
    <row r="50" spans="1:9" ht="13.5" customHeight="1">
      <c r="A50" s="4" t="s">
        <v>483</v>
      </c>
      <c r="B50" s="190">
        <v>10393</v>
      </c>
      <c r="C50" s="190">
        <v>26485</v>
      </c>
      <c r="D50" s="190">
        <v>3439</v>
      </c>
      <c r="E50" s="190">
        <v>5596</v>
      </c>
      <c r="F50" s="4">
        <v>57</v>
      </c>
      <c r="G50" s="4">
        <v>202</v>
      </c>
      <c r="H50" s="190">
        <v>46172</v>
      </c>
      <c r="I50" s="190">
        <v>4092</v>
      </c>
    </row>
    <row r="51" spans="1:9" ht="13.5" customHeight="1">
      <c r="A51" s="130"/>
      <c r="B51" s="131"/>
      <c r="C51" s="131"/>
      <c r="D51" s="131"/>
      <c r="E51" s="131"/>
      <c r="F51" s="131"/>
      <c r="G51" s="131"/>
      <c r="H51" s="131"/>
      <c r="I51" s="44"/>
    </row>
    <row r="52" spans="1:9" ht="13.5" customHeight="1">
      <c r="A52" s="327" t="s">
        <v>139</v>
      </c>
      <c r="B52" s="55"/>
      <c r="C52" s="55"/>
      <c r="D52" s="55"/>
      <c r="E52" s="55"/>
      <c r="F52" s="55"/>
      <c r="G52" s="55"/>
      <c r="H52" s="131"/>
    </row>
    <row r="53" spans="1:9" ht="13.5" customHeight="1">
      <c r="A53" s="26"/>
      <c r="B53" s="55"/>
      <c r="C53" s="55"/>
      <c r="D53" s="55"/>
      <c r="E53" s="55"/>
      <c r="F53" s="55"/>
      <c r="G53" s="55"/>
      <c r="H53" s="131"/>
    </row>
    <row r="54" spans="1:9" ht="13.5" customHeight="1">
      <c r="A54" s="28" t="s">
        <v>411</v>
      </c>
      <c r="B54" s="56">
        <f>MEDIAN(B4:B50,'Registered Members A-L'!B4:B55)</f>
        <v>3160.5</v>
      </c>
      <c r="C54" s="56">
        <f>MEDIAN(C4:C50,'Registered Members A-L'!C4:C55)</f>
        <v>18270.5</v>
      </c>
      <c r="D54" s="56">
        <f>MEDIAN(D4:D50,'Registered Members A-L'!D4:D55)</f>
        <v>1996.5</v>
      </c>
      <c r="E54" s="56">
        <f>MEDIAN(E4:E50,'Registered Members A-L'!E4:E55)</f>
        <v>2778</v>
      </c>
      <c r="F54" s="56">
        <f>MEDIAN(F4:F50,'Registered Members A-L'!F4:F55)</f>
        <v>64</v>
      </c>
      <c r="G54" s="56">
        <f>MEDIAN(G4:G50,'Registered Members A-L'!G4:G55)</f>
        <v>202</v>
      </c>
      <c r="H54" s="56">
        <f>MEDIAN(H4:H50,'Registered Members A-L'!H4:H55)</f>
        <v>27926</v>
      </c>
      <c r="I54" s="56">
        <f>MEDIAN(I4:I50,'Registered Members A-L'!I4:I55)</f>
        <v>2502</v>
      </c>
    </row>
    <row r="55" spans="1:9" ht="13.5" customHeight="1">
      <c r="A55" s="28" t="s">
        <v>410</v>
      </c>
      <c r="B55" s="56">
        <f>AVERAGE(B4:B50,'Registered Members A-L'!B4:B55)</f>
        <v>4489.8815789473683</v>
      </c>
      <c r="C55" s="56">
        <f>AVERAGE(C4:C50,'Registered Members A-L'!C4:C55)</f>
        <v>22249.581632653062</v>
      </c>
      <c r="D55" s="56">
        <f>AVERAGE(D4:D50,'Registered Members A-L'!D4:D55)</f>
        <v>2528.6891891891892</v>
      </c>
      <c r="E55" s="56">
        <f>AVERAGE(E4:E50,'Registered Members A-L'!E4:E55)</f>
        <v>4253.5154639175262</v>
      </c>
      <c r="F55" s="56">
        <f>AVERAGE(F4:F50,'Registered Members A-L'!F4:F55)</f>
        <v>114</v>
      </c>
      <c r="G55" s="56">
        <f>AVERAGE(G4:G50,'Registered Members A-L'!G4:G55)</f>
        <v>1030.4181818181819</v>
      </c>
      <c r="H55" s="56">
        <f>AVERAGE(H4:H50,'Registered Members A-L'!H4:H55)</f>
        <v>32203.121212121212</v>
      </c>
      <c r="I55" s="56">
        <f>AVERAGE(I4:I50,'Registered Members A-L'!I4:I55)</f>
        <v>5342.424242424242</v>
      </c>
    </row>
    <row r="56" spans="1:9" ht="13.5" customHeight="1">
      <c r="A56" s="28" t="s">
        <v>359</v>
      </c>
      <c r="B56" s="56">
        <f>SUM(B4:B50,'Registered Members A-L'!B4:B55)</f>
        <v>341231</v>
      </c>
      <c r="C56" s="56">
        <f>SUM(C4:C50,'Registered Members A-L'!C4:C55)</f>
        <v>2180459</v>
      </c>
      <c r="D56" s="56">
        <f>SUM(D4:D50,'Registered Members A-L'!D4:D55)</f>
        <v>187123</v>
      </c>
      <c r="E56" s="56">
        <f>SUM(E4:E50,'Registered Members A-L'!E4:E55)</f>
        <v>412591</v>
      </c>
      <c r="F56" s="56">
        <f>SUM(F4:F50,'Registered Members A-L'!F4:F55)</f>
        <v>10032</v>
      </c>
      <c r="G56" s="56">
        <f>SUM(G4:G50,'Registered Members A-L'!G4:G55)</f>
        <v>56673</v>
      </c>
      <c r="H56" s="56">
        <f>SUM(H4:H50,'Registered Members A-L'!H4:H55)</f>
        <v>3188109</v>
      </c>
      <c r="I56" s="56">
        <f>SUM(I4:I50,'Registered Members A-L'!I4:I55)</f>
        <v>528900</v>
      </c>
    </row>
    <row r="57" spans="1:9" ht="13.5" customHeight="1"/>
    <row r="58" spans="1:9" ht="13.5" customHeight="1"/>
    <row r="59" spans="1:9" ht="13.5" customHeight="1"/>
    <row r="60" spans="1:9" ht="13.5" customHeight="1"/>
    <row r="61" spans="1:9" ht="13.5" customHeight="1"/>
    <row r="62" spans="1:9" ht="13.5" customHeight="1"/>
    <row r="63" spans="1:9" ht="13.5" customHeight="1"/>
    <row r="64" spans="1:9"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sheetData>
  <phoneticPr fontId="25" type="noConversion"/>
  <pageMargins left="0.43307086614173229" right="0.43307086614173229" top="0.51181102362204722" bottom="0.51181102362204722" header="0" footer="0.23622047244094491"/>
  <pageSetup paperSize="9" orientation="portrait" r:id="rId1"/>
  <headerFooter alignWithMargins="0">
    <oddFooter>&amp;L&amp;9Public Library Statistics 2011/12&amp;C&amp;9&amp;P</oddFooter>
  </headerFooter>
  <colBreaks count="1" manualBreakCount="1">
    <brk id="9" max="61"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
  <sheetViews>
    <sheetView workbookViewId="0">
      <selection activeCell="E9" sqref="E9"/>
    </sheetView>
  </sheetViews>
  <sheetFormatPr defaultColWidth="8.85546875" defaultRowHeight="12.75"/>
  <sheetData>
    <row r="1" spans="1:9">
      <c r="A1" s="740" t="s">
        <v>555</v>
      </c>
      <c r="B1" s="740"/>
      <c r="C1" s="740"/>
      <c r="D1" s="740"/>
      <c r="E1" s="740"/>
      <c r="F1" s="740"/>
      <c r="G1" s="740"/>
      <c r="H1" s="740"/>
      <c r="I1" s="740"/>
    </row>
    <row r="2" spans="1:9">
      <c r="A2" s="740"/>
      <c r="B2" s="740"/>
      <c r="C2" s="740"/>
      <c r="D2" s="740"/>
      <c r="E2" s="740"/>
      <c r="F2" s="740"/>
      <c r="G2" s="740"/>
      <c r="H2" s="740"/>
      <c r="I2" s="740"/>
    </row>
  </sheetData>
  <mergeCells count="1">
    <mergeCell ref="A1:I2"/>
  </mergeCells>
  <phoneticPr fontId="25" type="noConversion"/>
  <pageMargins left="0.51181102362204722" right="0.51181102362204722" top="0.51181102362204722" bottom="0.51181102362204722" header="0.43307086614173229" footer="0.23622047244094491"/>
  <pageSetup paperSize="9" orientation="portrait" r:id="rId1"/>
  <headerFooter alignWithMargins="0">
    <oddFooter>&amp;L&amp;9Public Library Statistics 2011/12&amp;C&amp;9&amp;P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1"/>
  <sheetViews>
    <sheetView workbookViewId="0">
      <pane ySplit="1" topLeftCell="A6" activePane="bottomLeft" state="frozen"/>
      <selection pane="bottomLeft" activeCell="D48" sqref="D48"/>
    </sheetView>
  </sheetViews>
  <sheetFormatPr defaultColWidth="8.85546875" defaultRowHeight="12.75"/>
  <cols>
    <col min="1" max="1" width="14.85546875" customWidth="1"/>
    <col min="2" max="2" width="8.85546875" style="392" customWidth="1"/>
    <col min="3" max="3" width="6.42578125" style="392" customWidth="1"/>
    <col min="4" max="4" width="15.28515625" customWidth="1"/>
    <col min="5" max="5" width="8.140625" style="392" customWidth="1"/>
    <col min="6" max="6" width="6" style="392" customWidth="1"/>
    <col min="7" max="7" width="17.7109375" customWidth="1"/>
    <col min="8" max="8" width="10.140625" style="392" customWidth="1"/>
  </cols>
  <sheetData>
    <row r="1" spans="1:8" ht="15">
      <c r="A1" s="39" t="s">
        <v>622</v>
      </c>
    </row>
    <row r="2" spans="1:8">
      <c r="A2" s="413"/>
      <c r="B2" s="414"/>
      <c r="C2" s="414"/>
      <c r="D2" s="413"/>
      <c r="E2" s="414"/>
      <c r="F2" s="414"/>
      <c r="G2" s="413"/>
      <c r="H2" s="414"/>
    </row>
    <row r="3" spans="1:8" ht="13.15" customHeight="1">
      <c r="A3" s="4" t="s">
        <v>484</v>
      </c>
      <c r="B3" s="190">
        <v>4646</v>
      </c>
      <c r="C3" s="412"/>
      <c r="D3" s="4" t="s">
        <v>171</v>
      </c>
      <c r="E3" s="190">
        <v>1017</v>
      </c>
      <c r="F3" s="412"/>
      <c r="G3" s="4" t="s">
        <v>553</v>
      </c>
      <c r="H3" s="190">
        <v>3091</v>
      </c>
    </row>
    <row r="4" spans="1:8" ht="13.15" customHeight="1">
      <c r="A4" s="4" t="s">
        <v>203</v>
      </c>
      <c r="B4" s="190">
        <v>1400</v>
      </c>
      <c r="C4" s="412"/>
      <c r="D4" s="4" t="s">
        <v>524</v>
      </c>
      <c r="E4" s="190">
        <v>2502</v>
      </c>
      <c r="F4" s="412"/>
      <c r="G4" s="4" t="s">
        <v>162</v>
      </c>
      <c r="H4" s="4">
        <v>285</v>
      </c>
    </row>
    <row r="5" spans="1:8" ht="13.15" customHeight="1">
      <c r="A5" s="8" t="s">
        <v>423</v>
      </c>
      <c r="B5" s="190">
        <v>9271</v>
      </c>
      <c r="C5" s="412"/>
      <c r="D5" s="4" t="s">
        <v>159</v>
      </c>
      <c r="E5" s="190">
        <v>103</v>
      </c>
      <c r="F5" s="412"/>
      <c r="G5" s="4" t="s">
        <v>554</v>
      </c>
      <c r="H5" s="4">
        <v>260</v>
      </c>
    </row>
    <row r="6" spans="1:8" ht="13.15" customHeight="1">
      <c r="A6" s="8" t="s">
        <v>424</v>
      </c>
      <c r="B6" s="190">
        <v>8689</v>
      </c>
      <c r="C6" s="412"/>
      <c r="D6" s="4" t="s">
        <v>525</v>
      </c>
      <c r="E6" s="190">
        <v>1217</v>
      </c>
      <c r="F6" s="412"/>
      <c r="G6" s="8" t="s">
        <v>464</v>
      </c>
      <c r="H6" s="190">
        <v>26796</v>
      </c>
    </row>
    <row r="7" spans="1:8" ht="13.15" customHeight="1">
      <c r="A7" s="4" t="s">
        <v>485</v>
      </c>
      <c r="B7" s="4">
        <v>514</v>
      </c>
      <c r="C7" s="412"/>
      <c r="D7" s="4" t="s">
        <v>526</v>
      </c>
      <c r="E7" s="4">
        <v>23</v>
      </c>
      <c r="F7" s="412"/>
      <c r="G7" s="8" t="s">
        <v>465</v>
      </c>
      <c r="H7" s="190">
        <v>4644</v>
      </c>
    </row>
    <row r="8" spans="1:8" ht="13.15" customHeight="1">
      <c r="A8" s="4" t="s">
        <v>487</v>
      </c>
      <c r="B8" s="4">
        <v>12</v>
      </c>
      <c r="C8" s="412"/>
      <c r="D8" s="4" t="s">
        <v>527</v>
      </c>
      <c r="E8" s="4">
        <v>30</v>
      </c>
      <c r="F8" s="412"/>
      <c r="G8" s="8" t="s">
        <v>466</v>
      </c>
      <c r="H8" s="190">
        <v>5581</v>
      </c>
    </row>
    <row r="9" spans="1:8" ht="13.15" customHeight="1">
      <c r="A9" s="8" t="s">
        <v>426</v>
      </c>
      <c r="B9" s="190">
        <v>12465</v>
      </c>
      <c r="C9" s="412"/>
      <c r="D9" s="4" t="s">
        <v>528</v>
      </c>
      <c r="E9" s="4">
        <v>275</v>
      </c>
      <c r="F9" s="412"/>
      <c r="G9" s="4" t="s">
        <v>21</v>
      </c>
      <c r="H9" s="4">
        <v>528</v>
      </c>
    </row>
    <row r="10" spans="1:8" ht="13.15" customHeight="1">
      <c r="A10" s="4" t="s">
        <v>190</v>
      </c>
      <c r="B10" s="4">
        <v>503</v>
      </c>
      <c r="C10" s="412"/>
      <c r="D10" s="4" t="s">
        <v>529</v>
      </c>
      <c r="E10" s="4">
        <v>37</v>
      </c>
      <c r="F10" s="412"/>
      <c r="G10" s="4" t="s">
        <v>304</v>
      </c>
      <c r="H10" s="190">
        <v>1510</v>
      </c>
    </row>
    <row r="11" spans="1:8" ht="13.15" customHeight="1">
      <c r="A11" s="4" t="s">
        <v>489</v>
      </c>
      <c r="B11" s="4">
        <v>597</v>
      </c>
      <c r="C11" s="412"/>
      <c r="D11" s="4" t="s">
        <v>160</v>
      </c>
      <c r="E11" s="4">
        <v>9</v>
      </c>
      <c r="F11" s="412"/>
      <c r="G11" s="8" t="s">
        <v>467</v>
      </c>
      <c r="H11" s="190">
        <v>5241</v>
      </c>
    </row>
    <row r="12" spans="1:8" ht="13.15" customHeight="1">
      <c r="A12" s="4" t="s">
        <v>490</v>
      </c>
      <c r="B12" s="4">
        <v>276</v>
      </c>
      <c r="C12" s="412"/>
      <c r="D12" s="4" t="s">
        <v>530</v>
      </c>
      <c r="E12" s="4">
        <v>6</v>
      </c>
      <c r="F12" s="412"/>
      <c r="G12" s="8" t="s">
        <v>468</v>
      </c>
      <c r="H12" s="190">
        <v>8548</v>
      </c>
    </row>
    <row r="13" spans="1:8" ht="13.15" customHeight="1">
      <c r="A13" s="4" t="s">
        <v>492</v>
      </c>
      <c r="B13" s="4">
        <v>404</v>
      </c>
      <c r="C13" s="412"/>
      <c r="D13" s="8" t="s">
        <v>443</v>
      </c>
      <c r="E13" s="190">
        <v>4902</v>
      </c>
      <c r="F13" s="412"/>
      <c r="G13" s="4" t="s">
        <v>204</v>
      </c>
      <c r="H13" s="190">
        <v>1479</v>
      </c>
    </row>
    <row r="14" spans="1:8" ht="13.15" customHeight="1">
      <c r="A14" s="8" t="s">
        <v>429</v>
      </c>
      <c r="B14" s="190">
        <v>20526</v>
      </c>
      <c r="C14" s="412"/>
      <c r="D14" s="4" t="s">
        <v>532</v>
      </c>
      <c r="E14" s="4">
        <v>1</v>
      </c>
      <c r="F14" s="412"/>
      <c r="G14" s="8" t="s">
        <v>469</v>
      </c>
      <c r="H14" s="190">
        <v>3975</v>
      </c>
    </row>
    <row r="15" spans="1:8" ht="13.15" customHeight="1">
      <c r="A15" s="4" t="s">
        <v>493</v>
      </c>
      <c r="B15" s="4">
        <v>529</v>
      </c>
      <c r="C15" s="412"/>
      <c r="D15" s="611" t="s">
        <v>563</v>
      </c>
      <c r="E15" s="412">
        <v>24646</v>
      </c>
      <c r="F15" s="412"/>
      <c r="G15" s="8" t="s">
        <v>470</v>
      </c>
      <c r="H15" s="190">
        <v>17295</v>
      </c>
    </row>
    <row r="16" spans="1:8" ht="13.15" customHeight="1">
      <c r="A16" s="4" t="s">
        <v>494</v>
      </c>
      <c r="B16" s="4">
        <v>113</v>
      </c>
      <c r="C16" s="412"/>
      <c r="D16" s="8" t="s">
        <v>445</v>
      </c>
      <c r="E16" s="190">
        <v>11578</v>
      </c>
      <c r="F16" s="412"/>
      <c r="G16" s="8" t="s">
        <v>471</v>
      </c>
      <c r="H16" s="190">
        <v>1891</v>
      </c>
    </row>
    <row r="17" spans="1:8" ht="13.15" customHeight="1">
      <c r="A17" s="8" t="s">
        <v>431</v>
      </c>
      <c r="B17" s="4">
        <v>924</v>
      </c>
      <c r="C17" s="412"/>
      <c r="D17" s="8" t="s">
        <v>446</v>
      </c>
      <c r="E17" s="190">
        <v>13912</v>
      </c>
      <c r="F17" s="412"/>
      <c r="G17" s="4" t="s">
        <v>306</v>
      </c>
      <c r="H17" s="4">
        <v>549</v>
      </c>
    </row>
    <row r="18" spans="1:8" ht="13.15" customHeight="1">
      <c r="A18" s="4" t="s">
        <v>495</v>
      </c>
      <c r="B18" s="4">
        <v>54</v>
      </c>
      <c r="C18" s="412"/>
      <c r="D18" s="8" t="s">
        <v>447</v>
      </c>
      <c r="E18" s="190">
        <v>3014</v>
      </c>
      <c r="F18" s="586"/>
      <c r="G18" s="4" t="s">
        <v>307</v>
      </c>
      <c r="H18" s="190">
        <v>1268</v>
      </c>
    </row>
    <row r="19" spans="1:8" ht="13.15" customHeight="1">
      <c r="A19" s="4" t="s">
        <v>496</v>
      </c>
      <c r="B19" s="4">
        <v>10</v>
      </c>
      <c r="C19" s="412"/>
      <c r="D19" s="8" t="s">
        <v>448</v>
      </c>
      <c r="E19" s="190">
        <v>10007</v>
      </c>
      <c r="F19" s="412"/>
      <c r="G19" s="4" t="s">
        <v>308</v>
      </c>
      <c r="H19" s="4">
        <v>74</v>
      </c>
    </row>
    <row r="20" spans="1:8" ht="13.15" customHeight="1">
      <c r="A20" s="4" t="s">
        <v>497</v>
      </c>
      <c r="B20" s="4">
        <v>4</v>
      </c>
      <c r="C20" s="412"/>
      <c r="D20" s="4" t="s">
        <v>533</v>
      </c>
      <c r="E20" s="4">
        <v>717</v>
      </c>
      <c r="F20" s="412"/>
      <c r="G20" s="8" t="s">
        <v>473</v>
      </c>
      <c r="H20" s="190">
        <v>7484</v>
      </c>
    </row>
    <row r="21" spans="1:8" ht="13.15" customHeight="1">
      <c r="A21" s="8" t="s">
        <v>184</v>
      </c>
      <c r="B21" s="190">
        <v>4229</v>
      </c>
      <c r="C21" s="412"/>
      <c r="D21" s="4" t="s">
        <v>534</v>
      </c>
      <c r="E21" s="4">
        <v>25</v>
      </c>
      <c r="F21" s="412"/>
      <c r="G21" s="8" t="s">
        <v>474</v>
      </c>
      <c r="H21" s="190">
        <v>3978</v>
      </c>
    </row>
    <row r="22" spans="1:8" ht="13.15" customHeight="1">
      <c r="A22" s="4" t="s">
        <v>498</v>
      </c>
      <c r="B22" s="190">
        <v>49</v>
      </c>
      <c r="C22" s="412"/>
      <c r="D22" s="4" t="s">
        <v>535</v>
      </c>
      <c r="E22" s="4">
        <v>23</v>
      </c>
      <c r="F22" s="412"/>
      <c r="G22" s="8" t="s">
        <v>169</v>
      </c>
      <c r="H22" s="412">
        <v>7690</v>
      </c>
    </row>
    <row r="23" spans="1:8" ht="13.15" customHeight="1">
      <c r="A23" s="4" t="s">
        <v>499</v>
      </c>
      <c r="B23" s="190">
        <v>1</v>
      </c>
      <c r="C23" s="412"/>
      <c r="D23" s="4" t="s">
        <v>536</v>
      </c>
      <c r="E23" s="4">
        <v>854</v>
      </c>
      <c r="F23" s="412"/>
      <c r="G23" s="4" t="s">
        <v>573</v>
      </c>
      <c r="H23" s="4">
        <v>477</v>
      </c>
    </row>
    <row r="24" spans="1:8" ht="13.15" customHeight="1">
      <c r="A24" s="4" t="s">
        <v>500</v>
      </c>
      <c r="B24" s="190">
        <v>556</v>
      </c>
      <c r="C24" s="586"/>
      <c r="D24" s="8" t="s">
        <v>450</v>
      </c>
      <c r="E24" s="412">
        <v>878</v>
      </c>
      <c r="F24" s="412"/>
      <c r="G24" s="4" t="s">
        <v>309</v>
      </c>
      <c r="H24" s="4">
        <v>99</v>
      </c>
    </row>
    <row r="25" spans="1:8" ht="13.15" customHeight="1">
      <c r="A25" s="8" t="s">
        <v>434</v>
      </c>
      <c r="B25" s="190">
        <v>9023</v>
      </c>
      <c r="C25" s="412"/>
      <c r="D25" s="8" t="s">
        <v>451</v>
      </c>
      <c r="E25" s="190">
        <v>13737</v>
      </c>
      <c r="F25" s="412"/>
      <c r="G25" s="4" t="s">
        <v>310</v>
      </c>
      <c r="H25" s="4">
        <v>297</v>
      </c>
    </row>
    <row r="26" spans="1:8" ht="13.15" customHeight="1">
      <c r="A26" s="4" t="s">
        <v>501</v>
      </c>
      <c r="B26" s="190">
        <v>772</v>
      </c>
      <c r="C26" s="412"/>
      <c r="D26" s="8" t="s">
        <v>452</v>
      </c>
      <c r="E26" s="190">
        <v>5437</v>
      </c>
      <c r="F26" s="412"/>
      <c r="G26" s="4" t="s">
        <v>311</v>
      </c>
      <c r="H26" s="4">
        <v>38</v>
      </c>
    </row>
    <row r="27" spans="1:8" ht="13.15" customHeight="1">
      <c r="A27" s="4" t="s">
        <v>503</v>
      </c>
      <c r="B27" s="190">
        <v>367</v>
      </c>
      <c r="C27" s="412"/>
      <c r="D27" s="4" t="s">
        <v>537</v>
      </c>
      <c r="E27" s="4">
        <v>267</v>
      </c>
      <c r="F27" s="412"/>
      <c r="G27" s="4" t="s">
        <v>312</v>
      </c>
      <c r="H27" s="4">
        <v>85</v>
      </c>
    </row>
    <row r="28" spans="1:8" ht="13.15" customHeight="1">
      <c r="A28" s="8" t="s">
        <v>435</v>
      </c>
      <c r="B28" s="190">
        <v>10672</v>
      </c>
      <c r="C28" s="412"/>
      <c r="D28" s="4" t="s">
        <v>538</v>
      </c>
      <c r="E28" s="4">
        <v>115</v>
      </c>
      <c r="F28" s="412"/>
      <c r="G28" s="4" t="s">
        <v>313</v>
      </c>
      <c r="H28" s="4">
        <v>937</v>
      </c>
    </row>
    <row r="29" spans="1:8" ht="13.15" customHeight="1">
      <c r="A29" s="8" t="s">
        <v>436</v>
      </c>
      <c r="B29" s="190">
        <v>8778</v>
      </c>
      <c r="C29" s="412"/>
      <c r="D29" s="8" t="s">
        <v>454</v>
      </c>
      <c r="E29" s="190">
        <v>6648</v>
      </c>
      <c r="F29" s="412"/>
      <c r="G29" s="4" t="s">
        <v>347</v>
      </c>
      <c r="H29" s="4">
        <v>6</v>
      </c>
    </row>
    <row r="30" spans="1:8" ht="13.15" customHeight="1">
      <c r="A30" s="8" t="s">
        <v>208</v>
      </c>
      <c r="B30" s="190">
        <v>12271</v>
      </c>
      <c r="C30" s="412"/>
      <c r="D30" s="8" t="s">
        <v>455</v>
      </c>
      <c r="E30" s="190">
        <v>7566</v>
      </c>
      <c r="F30" s="412"/>
      <c r="G30" s="4" t="s">
        <v>163</v>
      </c>
      <c r="H30" s="4">
        <v>20</v>
      </c>
    </row>
    <row r="31" spans="1:8" ht="13.15" customHeight="1">
      <c r="A31" s="8" t="s">
        <v>437</v>
      </c>
      <c r="B31" s="190">
        <v>7811</v>
      </c>
      <c r="C31" s="412"/>
      <c r="D31" s="4" t="s">
        <v>539</v>
      </c>
      <c r="E31" s="4">
        <v>268</v>
      </c>
      <c r="F31" s="412"/>
      <c r="G31" s="4" t="s">
        <v>314</v>
      </c>
      <c r="H31" s="4">
        <v>8</v>
      </c>
    </row>
    <row r="32" spans="1:8" ht="13.15" customHeight="1">
      <c r="A32" s="4" t="s">
        <v>504</v>
      </c>
      <c r="B32" s="4">
        <v>18</v>
      </c>
      <c r="C32" s="412"/>
      <c r="D32" s="8" t="s">
        <v>170</v>
      </c>
      <c r="E32" s="190">
        <v>13630</v>
      </c>
      <c r="F32" s="412"/>
      <c r="G32" s="4" t="s">
        <v>315</v>
      </c>
      <c r="H32" s="4">
        <v>6</v>
      </c>
    </row>
    <row r="33" spans="1:8" ht="13.15" customHeight="1">
      <c r="A33" s="8" t="s">
        <v>439</v>
      </c>
      <c r="B33" s="190">
        <v>1914</v>
      </c>
      <c r="C33" s="412"/>
      <c r="D33" s="4" t="s">
        <v>540</v>
      </c>
      <c r="E33" s="4">
        <v>800</v>
      </c>
      <c r="F33" s="412"/>
      <c r="G33" s="4" t="s">
        <v>316</v>
      </c>
      <c r="H33" s="190">
        <v>1285</v>
      </c>
    </row>
    <row r="34" spans="1:8" ht="13.15" customHeight="1">
      <c r="A34" s="8" t="s">
        <v>167</v>
      </c>
      <c r="B34" s="4">
        <v>665</v>
      </c>
      <c r="C34" s="412"/>
      <c r="D34" s="4" t="s">
        <v>541</v>
      </c>
      <c r="E34" s="4">
        <v>318</v>
      </c>
      <c r="F34" s="412"/>
      <c r="G34" s="4" t="s">
        <v>317</v>
      </c>
      <c r="H34" s="412">
        <v>80</v>
      </c>
    </row>
    <row r="35" spans="1:8" ht="13.15" customHeight="1">
      <c r="A35" s="4" t="s">
        <v>506</v>
      </c>
      <c r="B35" s="4">
        <v>22</v>
      </c>
      <c r="C35" s="412"/>
      <c r="D35" s="8" t="s">
        <v>457</v>
      </c>
      <c r="E35" s="190">
        <v>11463</v>
      </c>
      <c r="F35" s="412"/>
      <c r="G35" s="4" t="s">
        <v>318</v>
      </c>
      <c r="H35" s="4">
        <v>4</v>
      </c>
    </row>
    <row r="36" spans="1:8" ht="13.15" customHeight="1">
      <c r="A36" s="4" t="s">
        <v>507</v>
      </c>
      <c r="B36" s="190">
        <v>3006</v>
      </c>
      <c r="C36" s="412"/>
      <c r="D36" s="8" t="s">
        <v>161</v>
      </c>
      <c r="E36" s="4">
        <v>15</v>
      </c>
      <c r="F36" s="412"/>
      <c r="G36" s="4" t="s">
        <v>319</v>
      </c>
      <c r="H36" s="4">
        <v>2</v>
      </c>
    </row>
    <row r="37" spans="1:8" ht="13.15" customHeight="1">
      <c r="A37" s="4" t="s">
        <v>509</v>
      </c>
      <c r="B37" s="4">
        <v>0</v>
      </c>
      <c r="C37" s="412"/>
      <c r="D37" s="4" t="s">
        <v>542</v>
      </c>
      <c r="E37" s="4">
        <v>4</v>
      </c>
      <c r="F37" s="412"/>
      <c r="G37" s="4" t="s">
        <v>320</v>
      </c>
      <c r="H37" s="4">
        <v>55</v>
      </c>
    </row>
    <row r="38" spans="1:8" ht="13.15" customHeight="1">
      <c r="A38" s="4" t="s">
        <v>511</v>
      </c>
      <c r="B38" s="4">
        <v>30</v>
      </c>
      <c r="C38" s="412"/>
      <c r="D38" s="8" t="s">
        <v>458</v>
      </c>
      <c r="E38" s="190">
        <v>3973</v>
      </c>
      <c r="F38" s="412"/>
      <c r="G38" s="8" t="s">
        <v>477</v>
      </c>
      <c r="H38" s="190">
        <v>10126</v>
      </c>
    </row>
    <row r="39" spans="1:8" ht="13.15" customHeight="1">
      <c r="A39" s="4" t="s">
        <v>512</v>
      </c>
      <c r="B39" s="4">
        <v>150</v>
      </c>
      <c r="C39" s="412"/>
      <c r="D39" s="8" t="s">
        <v>459</v>
      </c>
      <c r="E39" s="190">
        <v>9756</v>
      </c>
      <c r="F39" s="412"/>
      <c r="G39" s="8" t="s">
        <v>164</v>
      </c>
      <c r="H39" s="4">
        <v>46</v>
      </c>
    </row>
    <row r="40" spans="1:8" ht="13.15" customHeight="1">
      <c r="A40" s="4" t="s">
        <v>513</v>
      </c>
      <c r="B40" s="4">
        <v>52</v>
      </c>
      <c r="C40" s="412"/>
      <c r="D40" s="8" t="s">
        <v>460</v>
      </c>
      <c r="E40" s="190">
        <v>3648</v>
      </c>
      <c r="F40" s="412"/>
      <c r="G40" s="8" t="s">
        <v>478</v>
      </c>
      <c r="H40" s="190">
        <v>11971</v>
      </c>
    </row>
    <row r="41" spans="1:8" ht="13.15" customHeight="1">
      <c r="A41" s="4" t="s">
        <v>514</v>
      </c>
      <c r="B41" s="4">
        <v>167</v>
      </c>
      <c r="C41" s="412"/>
      <c r="D41" s="4" t="s">
        <v>168</v>
      </c>
      <c r="E41" s="4">
        <v>35</v>
      </c>
      <c r="F41" s="412"/>
      <c r="G41" s="4" t="s">
        <v>321</v>
      </c>
      <c r="H41" s="4">
        <v>8</v>
      </c>
    </row>
    <row r="42" spans="1:8" ht="13.15" customHeight="1">
      <c r="A42" s="4" t="s">
        <v>515</v>
      </c>
      <c r="B42" s="4">
        <v>247</v>
      </c>
      <c r="C42" s="412"/>
      <c r="D42" s="4" t="s">
        <v>543</v>
      </c>
      <c r="E42" s="4">
        <v>15</v>
      </c>
      <c r="F42" s="412"/>
      <c r="G42" s="4" t="s">
        <v>322</v>
      </c>
      <c r="H42" s="4">
        <v>14</v>
      </c>
    </row>
    <row r="43" spans="1:8" ht="13.15" customHeight="1">
      <c r="A43" s="4" t="s">
        <v>516</v>
      </c>
      <c r="B43" s="4">
        <v>578</v>
      </c>
      <c r="C43" s="412"/>
      <c r="D43" s="8" t="s">
        <v>461</v>
      </c>
      <c r="E43" s="190">
        <v>5959</v>
      </c>
      <c r="F43" s="412"/>
      <c r="G43" s="4" t="s">
        <v>323</v>
      </c>
      <c r="H43" s="4">
        <v>336</v>
      </c>
    </row>
    <row r="44" spans="1:8" ht="13.15" customHeight="1">
      <c r="A44" s="4" t="s">
        <v>517</v>
      </c>
      <c r="B44" s="4">
        <v>153</v>
      </c>
      <c r="C44" s="412"/>
      <c r="D44" s="4" t="s">
        <v>545</v>
      </c>
      <c r="E44" s="4">
        <v>32</v>
      </c>
      <c r="F44" s="412"/>
      <c r="G44" s="8" t="s">
        <v>479</v>
      </c>
      <c r="H44" s="190">
        <v>34531</v>
      </c>
    </row>
    <row r="45" spans="1:8" ht="13.15" customHeight="1">
      <c r="A45" s="4" t="s">
        <v>518</v>
      </c>
      <c r="B45" s="4">
        <v>611</v>
      </c>
      <c r="C45" s="412"/>
      <c r="D45" s="4" t="s">
        <v>546</v>
      </c>
      <c r="E45" s="4">
        <v>0</v>
      </c>
      <c r="F45" s="412"/>
      <c r="G45" s="4" t="s">
        <v>324</v>
      </c>
      <c r="H45" s="4">
        <v>876</v>
      </c>
    </row>
    <row r="46" spans="1:8" ht="13.15" customHeight="1">
      <c r="A46" s="4" t="s">
        <v>519</v>
      </c>
      <c r="B46" s="4">
        <v>46</v>
      </c>
      <c r="C46" s="412"/>
      <c r="D46" s="4" t="s">
        <v>547</v>
      </c>
      <c r="E46" s="4">
        <v>16</v>
      </c>
      <c r="F46" s="412"/>
      <c r="G46" s="8" t="s">
        <v>480</v>
      </c>
      <c r="H46" s="4">
        <v>313</v>
      </c>
    </row>
    <row r="47" spans="1:8" ht="13.15" customHeight="1">
      <c r="A47" s="4" t="s">
        <v>520</v>
      </c>
      <c r="B47" s="4">
        <v>838</v>
      </c>
      <c r="C47" s="412"/>
      <c r="D47" s="4" t="s">
        <v>548</v>
      </c>
      <c r="E47" s="4">
        <v>378</v>
      </c>
      <c r="F47" s="412"/>
      <c r="G47" s="8" t="s">
        <v>481</v>
      </c>
      <c r="H47" s="190">
        <v>3022</v>
      </c>
    </row>
    <row r="48" spans="1:8" ht="13.15" customHeight="1">
      <c r="A48" s="8" t="s">
        <v>440</v>
      </c>
      <c r="B48" s="190">
        <v>25487</v>
      </c>
      <c r="C48" s="412"/>
      <c r="D48" s="4" t="s">
        <v>549</v>
      </c>
      <c r="E48" s="4">
        <v>70</v>
      </c>
      <c r="F48" s="412"/>
      <c r="G48" s="8" t="s">
        <v>482</v>
      </c>
      <c r="H48" s="190">
        <v>4294</v>
      </c>
    </row>
    <row r="49" spans="1:8" ht="13.15" customHeight="1">
      <c r="A49" s="4" t="s">
        <v>521</v>
      </c>
      <c r="B49" s="4">
        <v>299</v>
      </c>
      <c r="C49" s="412"/>
      <c r="D49" s="4" t="s">
        <v>550</v>
      </c>
      <c r="E49" s="4">
        <v>7</v>
      </c>
      <c r="F49" s="412"/>
      <c r="G49" s="8" t="s">
        <v>483</v>
      </c>
      <c r="H49" s="190">
        <v>4092</v>
      </c>
    </row>
    <row r="50" spans="1:8" ht="13.15" customHeight="1">
      <c r="A50" s="4" t="s">
        <v>522</v>
      </c>
      <c r="B50" s="4">
        <v>57</v>
      </c>
      <c r="C50" s="412"/>
      <c r="D50" s="4" t="s">
        <v>551</v>
      </c>
      <c r="E50" s="4">
        <v>39</v>
      </c>
      <c r="F50" s="586"/>
      <c r="G50" s="8" t="s">
        <v>165</v>
      </c>
      <c r="H50" s="4">
        <v>88</v>
      </c>
    </row>
    <row r="51" spans="1:8" ht="13.15" customHeight="1">
      <c r="A51" s="4" t="s">
        <v>166</v>
      </c>
      <c r="B51" s="4">
        <v>160</v>
      </c>
      <c r="C51" s="412"/>
      <c r="D51" s="8" t="s">
        <v>462</v>
      </c>
      <c r="E51" s="190">
        <v>14519</v>
      </c>
      <c r="F51" s="412"/>
      <c r="G51" s="4" t="s">
        <v>325</v>
      </c>
      <c r="H51" s="4">
        <v>85</v>
      </c>
    </row>
    <row r="52" spans="1:8" ht="13.15" customHeight="1">
      <c r="A52" s="4" t="s">
        <v>523</v>
      </c>
      <c r="B52" s="4">
        <v>95</v>
      </c>
      <c r="C52" s="412"/>
      <c r="D52" s="8" t="s">
        <v>463</v>
      </c>
      <c r="E52" s="190">
        <v>17539</v>
      </c>
      <c r="F52" s="412"/>
    </row>
    <row r="53" spans="1:8" ht="13.15" customHeight="1">
      <c r="A53" s="8" t="s">
        <v>441</v>
      </c>
      <c r="B53" s="190">
        <v>9734</v>
      </c>
      <c r="C53" s="412"/>
      <c r="D53" s="4" t="s">
        <v>552</v>
      </c>
      <c r="E53" s="4">
        <v>128</v>
      </c>
      <c r="F53" s="412"/>
    </row>
    <row r="54" spans="1:8" ht="13.15" customHeight="1">
      <c r="C54" s="412"/>
      <c r="D54" s="4"/>
      <c r="F54" s="412"/>
    </row>
    <row r="55" spans="1:8" ht="13.15" customHeight="1">
      <c r="G55" s="28" t="s">
        <v>411</v>
      </c>
      <c r="H55" s="81">
        <f>MEDIAN(H3:H51,E3:E53,B3:B53)</f>
        <v>528</v>
      </c>
    </row>
    <row r="56" spans="1:8" ht="13.15" customHeight="1">
      <c r="G56" s="28" t="s">
        <v>410</v>
      </c>
      <c r="H56" s="81">
        <f>AVERAGE(H3:H51,E3:E53,B3:B53)</f>
        <v>3492.1920529801323</v>
      </c>
    </row>
    <row r="57" spans="1:8" ht="13.15" customHeight="1">
      <c r="G57" s="28" t="s">
        <v>359</v>
      </c>
      <c r="H57" s="81">
        <f>SUM(H3:H51,E3:E53,B3:B53)</f>
        <v>527321</v>
      </c>
    </row>
    <row r="58" spans="1:8" ht="13.15" customHeight="1"/>
    <row r="59" spans="1:8" ht="13.15" customHeight="1">
      <c r="A59" s="12" t="s">
        <v>687</v>
      </c>
    </row>
    <row r="60" spans="1:8" ht="13.15" customHeight="1">
      <c r="A60" s="10"/>
    </row>
    <row r="61" spans="1:8" ht="13.15" customHeight="1"/>
  </sheetData>
  <phoneticPr fontId="25" type="noConversion"/>
  <pageMargins left="0.62992125984251968" right="0.51181102362204722" top="0.51181102362204722" bottom="0.51181102362204722" header="0.51181102362204722" footer="0.23622047244094491"/>
  <pageSetup paperSize="9" orientation="portrait" horizontalDpi="300" verticalDpi="300" r:id="rId1"/>
  <headerFooter alignWithMargins="0">
    <oddFooter>&amp;L&amp;9Public Library Statistics 2011/12&amp;C&amp;9&amp;P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Q630"/>
  <sheetViews>
    <sheetView zoomScaleNormal="100" workbookViewId="0">
      <pane ySplit="5" topLeftCell="A6" activePane="bottomLeft" state="frozen"/>
      <selection activeCell="B24" sqref="B24"/>
      <selection pane="bottomLeft" activeCell="H4" sqref="H4"/>
    </sheetView>
  </sheetViews>
  <sheetFormatPr defaultRowHeight="12.75" customHeight="1"/>
  <cols>
    <col min="1" max="1" width="17.140625" style="22" customWidth="1"/>
    <col min="2" max="2" width="14.28515625" style="50" customWidth="1"/>
    <col min="3" max="3" width="9.140625" style="50"/>
    <col min="4" max="4" width="13" style="50" customWidth="1"/>
    <col min="5" max="5" width="8.42578125" style="50" customWidth="1"/>
    <col min="6" max="6" width="14.42578125" style="50" customWidth="1"/>
    <col min="7" max="7" width="15.28515625" style="240" customWidth="1"/>
    <col min="8" max="8" width="12.28515625" style="22" customWidth="1"/>
    <col min="9" max="9" width="23.28515625" style="152" customWidth="1"/>
    <col min="10" max="10" width="26.42578125" style="299" bestFit="1" customWidth="1"/>
    <col min="11" max="11" width="9.140625" style="22"/>
    <col min="12" max="12" width="25" style="22" bestFit="1" customWidth="1"/>
    <col min="13" max="13" width="9.140625" style="22"/>
    <col min="14" max="14" width="19.7109375" style="22" bestFit="1" customWidth="1"/>
    <col min="15" max="16384" width="9.140625" style="22"/>
  </cols>
  <sheetData>
    <row r="1" spans="1:69" ht="15">
      <c r="A1" s="39" t="s">
        <v>623</v>
      </c>
      <c r="G1" s="483"/>
      <c r="I1" s="22"/>
    </row>
    <row r="2" spans="1:69" ht="13.5" customHeight="1">
      <c r="G2" s="483"/>
      <c r="I2" s="22"/>
    </row>
    <row r="3" spans="1:69" ht="13.5" customHeight="1">
      <c r="A3" s="96"/>
      <c r="B3" s="97" t="s">
        <v>362</v>
      </c>
      <c r="C3" s="97"/>
      <c r="D3" s="97" t="s">
        <v>135</v>
      </c>
      <c r="E3" s="97"/>
      <c r="F3" s="97" t="s">
        <v>365</v>
      </c>
      <c r="G3" s="97" t="s">
        <v>128</v>
      </c>
      <c r="I3" s="22"/>
    </row>
    <row r="4" spans="1:69" ht="13.5" customHeight="1">
      <c r="A4" s="96"/>
      <c r="B4" s="97" t="s">
        <v>363</v>
      </c>
      <c r="C4" s="97" t="s">
        <v>368</v>
      </c>
      <c r="D4" s="97" t="s">
        <v>363</v>
      </c>
      <c r="E4" s="97" t="s">
        <v>367</v>
      </c>
      <c r="F4" s="97" t="s">
        <v>363</v>
      </c>
      <c r="G4" s="97" t="s">
        <v>127</v>
      </c>
      <c r="I4" s="22"/>
    </row>
    <row r="5" spans="1:69">
      <c r="A5" s="98"/>
      <c r="B5" s="99" t="s">
        <v>364</v>
      </c>
      <c r="C5" s="100" t="s">
        <v>358</v>
      </c>
      <c r="D5" s="100" t="s">
        <v>364</v>
      </c>
      <c r="E5" s="100" t="s">
        <v>366</v>
      </c>
      <c r="F5" s="100" t="s">
        <v>134</v>
      </c>
      <c r="G5" s="100" t="s">
        <v>134</v>
      </c>
      <c r="I5" s="10"/>
      <c r="J5" s="10"/>
      <c r="K5" s="10"/>
      <c r="L5" s="10"/>
      <c r="M5" s="10"/>
      <c r="N5" s="10"/>
    </row>
    <row r="6" spans="1:69" ht="13.5" customHeight="1">
      <c r="A6" s="4" t="s">
        <v>572</v>
      </c>
      <c r="B6" s="4">
        <v>51</v>
      </c>
      <c r="C6" s="4">
        <v>1</v>
      </c>
      <c r="D6" s="4">
        <v>43</v>
      </c>
      <c r="E6" s="4"/>
      <c r="F6" s="4"/>
      <c r="G6" s="497">
        <f>SUM(B6,D6,F6)</f>
        <v>94</v>
      </c>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row>
    <row r="7" spans="1:69" s="122" customFormat="1" ht="13.5" customHeight="1">
      <c r="A7" s="4" t="s">
        <v>333</v>
      </c>
      <c r="B7" s="4">
        <v>43</v>
      </c>
      <c r="C7" s="4"/>
      <c r="D7" s="4"/>
      <c r="E7" s="4"/>
      <c r="F7" s="4"/>
      <c r="G7" s="497">
        <f t="shared" ref="G7:G57" si="0">SUM(B7,D7,F7)</f>
        <v>43</v>
      </c>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row>
    <row r="8" spans="1:69" s="122" customFormat="1" ht="13.5" customHeight="1">
      <c r="A8" s="4" t="s">
        <v>423</v>
      </c>
      <c r="B8" s="4">
        <v>61</v>
      </c>
      <c r="C8" s="4">
        <v>1</v>
      </c>
      <c r="D8" s="4">
        <v>45.5</v>
      </c>
      <c r="E8" s="4"/>
      <c r="F8" s="4"/>
      <c r="G8" s="497">
        <f t="shared" si="0"/>
        <v>106.5</v>
      </c>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row>
    <row r="9" spans="1:69" s="122" customFormat="1" ht="13.5" customHeight="1">
      <c r="A9" s="4" t="s">
        <v>424</v>
      </c>
      <c r="B9" s="4">
        <v>60</v>
      </c>
      <c r="C9" s="4">
        <v>2</v>
      </c>
      <c r="D9" s="4">
        <v>82</v>
      </c>
      <c r="E9" s="4"/>
      <c r="F9" s="4"/>
      <c r="G9" s="497">
        <f t="shared" si="0"/>
        <v>142</v>
      </c>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row>
    <row r="10" spans="1:69" ht="13.5" customHeight="1">
      <c r="A10" s="4" t="s">
        <v>487</v>
      </c>
      <c r="B10" s="4">
        <v>15.5</v>
      </c>
      <c r="C10" s="4"/>
      <c r="D10" s="4"/>
      <c r="E10" s="4"/>
      <c r="F10" s="4"/>
      <c r="G10" s="497">
        <f t="shared" si="0"/>
        <v>15.5</v>
      </c>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row>
    <row r="11" spans="1:69" s="122" customFormat="1" ht="13.5" customHeight="1">
      <c r="A11" s="4" t="s">
        <v>426</v>
      </c>
      <c r="B11" s="4">
        <v>65</v>
      </c>
      <c r="C11" s="4">
        <v>4</v>
      </c>
      <c r="D11" s="4">
        <v>217</v>
      </c>
      <c r="E11" s="4"/>
      <c r="F11" s="4"/>
      <c r="G11" s="497">
        <f t="shared" si="0"/>
        <v>282</v>
      </c>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row>
    <row r="12" spans="1:69" s="122" customFormat="1" ht="13.5" customHeight="1">
      <c r="A12" s="4" t="s">
        <v>488</v>
      </c>
      <c r="B12" s="4">
        <v>50</v>
      </c>
      <c r="C12" s="4"/>
      <c r="D12" s="4"/>
      <c r="E12" s="4">
        <v>1</v>
      </c>
      <c r="F12" s="4">
        <v>12.5</v>
      </c>
      <c r="G12" s="497">
        <f t="shared" si="0"/>
        <v>62.5</v>
      </c>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row>
    <row r="13" spans="1:69" s="122" customFormat="1" ht="13.5" customHeight="1">
      <c r="A13" s="4" t="s">
        <v>489</v>
      </c>
      <c r="B13" s="4">
        <v>43</v>
      </c>
      <c r="C13" s="4">
        <v>3</v>
      </c>
      <c r="D13" s="4">
        <v>95</v>
      </c>
      <c r="E13" s="4">
        <v>1</v>
      </c>
      <c r="F13" s="4">
        <v>10</v>
      </c>
      <c r="G13" s="497">
        <f t="shared" si="0"/>
        <v>148</v>
      </c>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row>
    <row r="14" spans="1:69" ht="13.5" customHeight="1">
      <c r="A14" s="4" t="s">
        <v>492</v>
      </c>
      <c r="B14" s="4">
        <v>17.5</v>
      </c>
      <c r="C14" s="4">
        <v>3</v>
      </c>
      <c r="D14" s="4">
        <v>55.5</v>
      </c>
      <c r="E14" s="4"/>
      <c r="F14" s="4"/>
      <c r="G14" s="497">
        <f t="shared" si="0"/>
        <v>73</v>
      </c>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c r="BL14" s="26"/>
      <c r="BM14" s="26"/>
      <c r="BN14" s="26"/>
      <c r="BO14" s="26"/>
      <c r="BP14" s="26"/>
      <c r="BQ14" s="26"/>
    </row>
    <row r="15" spans="1:69" ht="13.5" customHeight="1">
      <c r="A15" s="4" t="s">
        <v>429</v>
      </c>
      <c r="B15" s="4">
        <v>61.75</v>
      </c>
      <c r="C15" s="4">
        <v>4</v>
      </c>
      <c r="D15" s="4">
        <v>200</v>
      </c>
      <c r="E15" s="4"/>
      <c r="F15" s="4"/>
      <c r="G15" s="497">
        <f t="shared" si="0"/>
        <v>261.75</v>
      </c>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row>
    <row r="16" spans="1:69" s="122" customFormat="1" ht="13.5" customHeight="1">
      <c r="A16" s="4" t="s">
        <v>493</v>
      </c>
      <c r="B16" s="4">
        <v>37.5</v>
      </c>
      <c r="C16" s="4"/>
      <c r="D16" s="4"/>
      <c r="E16" s="4">
        <v>1</v>
      </c>
      <c r="F16" s="4">
        <v>2.5</v>
      </c>
      <c r="G16" s="497">
        <f t="shared" si="0"/>
        <v>40</v>
      </c>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row>
    <row r="17" spans="1:69" ht="13.5" customHeight="1">
      <c r="A17" s="4" t="s">
        <v>431</v>
      </c>
      <c r="B17" s="4">
        <v>44.5</v>
      </c>
      <c r="C17" s="4">
        <v>5</v>
      </c>
      <c r="D17" s="4">
        <v>159</v>
      </c>
      <c r="E17" s="4"/>
      <c r="F17" s="4"/>
      <c r="G17" s="497">
        <f t="shared" si="0"/>
        <v>203.5</v>
      </c>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row>
    <row r="18" spans="1:69" ht="13.5" customHeight="1">
      <c r="A18" s="4" t="s">
        <v>184</v>
      </c>
      <c r="B18" s="4">
        <v>47.5</v>
      </c>
      <c r="C18" s="4">
        <v>1</v>
      </c>
      <c r="D18" s="4">
        <v>28</v>
      </c>
      <c r="E18" s="4"/>
      <c r="F18" s="4"/>
      <c r="G18" s="497">
        <f t="shared" si="0"/>
        <v>75.5</v>
      </c>
      <c r="O18" s="26"/>
      <c r="P18" s="26"/>
      <c r="Q18" s="26"/>
      <c r="R18" s="26"/>
      <c r="S18" s="26"/>
      <c r="T18" s="26"/>
      <c r="U18" s="26"/>
      <c r="V18" s="26"/>
      <c r="W18" s="26"/>
      <c r="X18" s="26"/>
      <c r="Y18" s="26"/>
      <c r="Z18" s="26"/>
      <c r="AA18" s="26"/>
      <c r="AB18" s="26"/>
      <c r="AC18" s="26"/>
      <c r="AD18" s="26"/>
      <c r="AE18" s="26"/>
      <c r="AF18" s="26"/>
      <c r="AG18" s="26"/>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c r="BQ18" s="26"/>
    </row>
    <row r="19" spans="1:69" ht="13.5" customHeight="1">
      <c r="A19" s="4" t="s">
        <v>498</v>
      </c>
      <c r="B19" s="4">
        <v>43</v>
      </c>
      <c r="C19" s="4"/>
      <c r="D19" s="4"/>
      <c r="E19" s="4"/>
      <c r="F19" s="4"/>
      <c r="G19" s="497">
        <f t="shared" si="0"/>
        <v>43</v>
      </c>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row>
    <row r="20" spans="1:69" ht="13.5" customHeight="1">
      <c r="A20" s="4" t="s">
        <v>500</v>
      </c>
      <c r="B20" s="4">
        <v>52</v>
      </c>
      <c r="C20" s="4"/>
      <c r="D20" s="4"/>
      <c r="E20" s="4"/>
      <c r="F20" s="4"/>
      <c r="G20" s="497">
        <f t="shared" si="0"/>
        <v>52</v>
      </c>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Q20" s="26"/>
    </row>
    <row r="21" spans="1:69" ht="13.5" customHeight="1">
      <c r="A21" s="4" t="s">
        <v>434</v>
      </c>
      <c r="B21" s="4">
        <v>63</v>
      </c>
      <c r="C21" s="4"/>
      <c r="D21" s="4"/>
      <c r="E21" s="4"/>
      <c r="F21" s="4"/>
      <c r="G21" s="497">
        <f t="shared" si="0"/>
        <v>63</v>
      </c>
      <c r="O21" s="26"/>
      <c r="P21" s="26"/>
      <c r="Q21" s="26"/>
      <c r="R21" s="26"/>
      <c r="S21" s="26"/>
      <c r="T21" s="26"/>
      <c r="U21" s="26"/>
      <c r="V21" s="26"/>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P21" s="26"/>
      <c r="BQ21" s="26"/>
    </row>
    <row r="22" spans="1:69" ht="13.5" customHeight="1">
      <c r="A22" s="4" t="s">
        <v>435</v>
      </c>
      <c r="B22" s="4">
        <v>49.5</v>
      </c>
      <c r="C22" s="4">
        <v>1</v>
      </c>
      <c r="D22" s="4">
        <v>46.5</v>
      </c>
      <c r="E22" s="4"/>
      <c r="F22" s="4"/>
      <c r="G22" s="497">
        <f t="shared" si="0"/>
        <v>96</v>
      </c>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row>
    <row r="23" spans="1:69" ht="13.5" customHeight="1">
      <c r="A23" s="4" t="s">
        <v>436</v>
      </c>
      <c r="B23" s="4">
        <v>67.5</v>
      </c>
      <c r="C23" s="4">
        <v>4</v>
      </c>
      <c r="D23" s="4">
        <v>194.5</v>
      </c>
      <c r="E23" s="4"/>
      <c r="F23" s="4"/>
      <c r="G23" s="497">
        <f t="shared" si="0"/>
        <v>262</v>
      </c>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row>
    <row r="24" spans="1:69" ht="13.5" customHeight="1">
      <c r="A24" s="4" t="s">
        <v>208</v>
      </c>
      <c r="B24" s="4">
        <v>57.5</v>
      </c>
      <c r="C24" s="4">
        <v>1</v>
      </c>
      <c r="D24" s="4">
        <v>57.5</v>
      </c>
      <c r="E24" s="4"/>
      <c r="F24" s="4"/>
      <c r="G24" s="497">
        <f t="shared" si="0"/>
        <v>115</v>
      </c>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row>
    <row r="25" spans="1:69" ht="13.5" customHeight="1">
      <c r="A25" s="4" t="s">
        <v>437</v>
      </c>
      <c r="B25" s="4">
        <v>59.5</v>
      </c>
      <c r="C25" s="4">
        <v>3</v>
      </c>
      <c r="D25" s="4">
        <v>130.5</v>
      </c>
      <c r="E25" s="4"/>
      <c r="F25" s="4"/>
      <c r="G25" s="497">
        <f t="shared" si="0"/>
        <v>190</v>
      </c>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c r="BL25" s="26"/>
      <c r="BM25" s="26"/>
      <c r="BN25" s="26"/>
      <c r="BO25" s="26"/>
      <c r="BP25" s="26"/>
      <c r="BQ25" s="26"/>
    </row>
    <row r="26" spans="1:69" ht="13.5" customHeight="1">
      <c r="A26" s="4" t="s">
        <v>334</v>
      </c>
      <c r="B26" s="4">
        <v>42</v>
      </c>
      <c r="C26" s="4">
        <v>1</v>
      </c>
      <c r="D26" s="4">
        <v>41.5</v>
      </c>
      <c r="E26" s="4"/>
      <c r="F26" s="4"/>
      <c r="G26" s="497">
        <f t="shared" si="0"/>
        <v>83.5</v>
      </c>
      <c r="O26" s="26"/>
      <c r="P26" s="26"/>
      <c r="Q26" s="26"/>
      <c r="R26" s="26"/>
      <c r="S26" s="26"/>
      <c r="T26" s="26"/>
      <c r="U26" s="26"/>
      <c r="V26" s="26"/>
      <c r="W26" s="26"/>
      <c r="X26" s="26"/>
      <c r="Y26" s="26"/>
      <c r="Z26" s="26"/>
      <c r="AA26" s="26"/>
      <c r="AB26" s="26"/>
      <c r="AC26" s="26"/>
      <c r="AD26" s="26"/>
      <c r="AE26" s="26"/>
      <c r="AF26" s="26"/>
      <c r="AG26" s="26"/>
      <c r="AH26" s="26"/>
      <c r="AI26" s="26"/>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c r="BL26" s="26"/>
      <c r="BM26" s="26"/>
      <c r="BN26" s="26"/>
      <c r="BO26" s="26"/>
      <c r="BP26" s="26"/>
      <c r="BQ26" s="26"/>
    </row>
    <row r="27" spans="1:69" s="122" customFormat="1" ht="13.5" customHeight="1">
      <c r="A27" s="4" t="s">
        <v>335</v>
      </c>
      <c r="B27" s="4">
        <v>49</v>
      </c>
      <c r="C27" s="4">
        <v>12</v>
      </c>
      <c r="D27" s="4">
        <v>296</v>
      </c>
      <c r="E27" s="4"/>
      <c r="F27" s="4"/>
      <c r="G27" s="497">
        <f t="shared" si="0"/>
        <v>345</v>
      </c>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row>
    <row r="28" spans="1:69" ht="13.5" customHeight="1">
      <c r="A28" s="4" t="s">
        <v>209</v>
      </c>
      <c r="B28" s="4">
        <v>55.5</v>
      </c>
      <c r="C28" s="4">
        <v>6</v>
      </c>
      <c r="D28" s="4">
        <v>137.5</v>
      </c>
      <c r="E28" s="4"/>
      <c r="F28" s="4"/>
      <c r="G28" s="497">
        <f t="shared" si="0"/>
        <v>193</v>
      </c>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row>
    <row r="29" spans="1:69" s="122" customFormat="1" ht="13.5" customHeight="1">
      <c r="A29" s="4" t="s">
        <v>439</v>
      </c>
      <c r="B29" s="4">
        <v>51</v>
      </c>
      <c r="C29" s="4">
        <v>1</v>
      </c>
      <c r="D29" s="4">
        <v>45</v>
      </c>
      <c r="E29" s="4"/>
      <c r="F29" s="4"/>
      <c r="G29" s="497">
        <f t="shared" si="0"/>
        <v>96</v>
      </c>
      <c r="O29" s="26"/>
      <c r="P29" s="26"/>
      <c r="Q29" s="26"/>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row>
    <row r="30" spans="1:69" s="122" customFormat="1" ht="13.5" customHeight="1">
      <c r="A30" s="4" t="s">
        <v>336</v>
      </c>
      <c r="B30" s="4">
        <v>40</v>
      </c>
      <c r="C30" s="4">
        <v>8</v>
      </c>
      <c r="D30" s="4">
        <v>220.5</v>
      </c>
      <c r="E30" s="4">
        <v>1</v>
      </c>
      <c r="F30" s="4">
        <v>15</v>
      </c>
      <c r="G30" s="497">
        <f t="shared" si="0"/>
        <v>275.5</v>
      </c>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c r="BQ30" s="26"/>
    </row>
    <row r="31" spans="1:69" ht="13.5" customHeight="1">
      <c r="A31" s="4" t="s">
        <v>506</v>
      </c>
      <c r="B31" s="4">
        <v>41.5</v>
      </c>
      <c r="C31" s="4"/>
      <c r="D31" s="4"/>
      <c r="E31" s="4"/>
      <c r="F31" s="4"/>
      <c r="G31" s="497">
        <f t="shared" si="0"/>
        <v>41.5</v>
      </c>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row>
    <row r="32" spans="1:69" s="122" customFormat="1" ht="13.5" customHeight="1">
      <c r="A32" s="4" t="s">
        <v>507</v>
      </c>
      <c r="B32" s="4">
        <v>47</v>
      </c>
      <c r="C32" s="4">
        <v>2</v>
      </c>
      <c r="D32" s="4">
        <v>80</v>
      </c>
      <c r="E32" s="4"/>
      <c r="F32" s="4"/>
      <c r="G32" s="497">
        <f t="shared" si="0"/>
        <v>127</v>
      </c>
      <c r="O32" s="26"/>
      <c r="P32" s="26"/>
      <c r="Q32" s="26"/>
      <c r="R32" s="26"/>
      <c r="S32" s="26"/>
      <c r="T32" s="26"/>
      <c r="U32" s="26"/>
      <c r="V32" s="26"/>
      <c r="W32" s="26"/>
      <c r="X32" s="26"/>
      <c r="Y32" s="26"/>
      <c r="Z32" s="26"/>
      <c r="AA32" s="26"/>
      <c r="AB32" s="26"/>
      <c r="AC32" s="26"/>
      <c r="AD32" s="26"/>
      <c r="AE32" s="26"/>
      <c r="AF32" s="26"/>
      <c r="AG32" s="26"/>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row>
    <row r="33" spans="1:69" ht="13.5" customHeight="1">
      <c r="A33" s="4" t="s">
        <v>520</v>
      </c>
      <c r="B33" s="4">
        <v>37.5</v>
      </c>
      <c r="C33" s="4">
        <v>2</v>
      </c>
      <c r="D33" s="4">
        <v>75</v>
      </c>
      <c r="E33" s="4"/>
      <c r="F33" s="4"/>
      <c r="G33" s="497">
        <f t="shared" si="0"/>
        <v>112.5</v>
      </c>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row>
    <row r="34" spans="1:69" ht="13.5" customHeight="1">
      <c r="A34" s="4" t="s">
        <v>440</v>
      </c>
      <c r="B34" s="4">
        <v>63.25</v>
      </c>
      <c r="C34" s="4">
        <v>4</v>
      </c>
      <c r="D34" s="4">
        <v>206</v>
      </c>
      <c r="E34" s="4"/>
      <c r="F34" s="4"/>
      <c r="G34" s="497">
        <f t="shared" si="0"/>
        <v>269.25</v>
      </c>
      <c r="O34" s="26"/>
      <c r="P34" s="26"/>
      <c r="Q34" s="26"/>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row>
    <row r="35" spans="1:69" ht="13.5" customHeight="1">
      <c r="A35" s="4" t="s">
        <v>166</v>
      </c>
      <c r="B35" s="4">
        <v>45.5</v>
      </c>
      <c r="C35" s="4"/>
      <c r="D35" s="4"/>
      <c r="E35" s="4"/>
      <c r="F35" s="4"/>
      <c r="G35" s="497">
        <f t="shared" si="0"/>
        <v>45.5</v>
      </c>
      <c r="O35" s="26"/>
      <c r="P35" s="26"/>
      <c r="Q35" s="26"/>
      <c r="R35" s="26"/>
      <c r="S35" s="26"/>
      <c r="T35" s="26"/>
      <c r="U35" s="26"/>
      <c r="V35" s="26"/>
      <c r="W35" s="26"/>
      <c r="X35" s="26"/>
      <c r="Y35" s="26"/>
      <c r="Z35" s="26"/>
      <c r="AA35" s="26"/>
      <c r="AB35" s="26"/>
      <c r="AC35" s="26"/>
      <c r="AD35" s="26"/>
      <c r="AE35" s="26"/>
      <c r="AF35" s="26"/>
      <c r="AG35" s="26"/>
      <c r="AH35" s="26"/>
      <c r="AI35" s="26"/>
      <c r="AJ35" s="26"/>
      <c r="AK35" s="26"/>
      <c r="AL35" s="26"/>
      <c r="AM35" s="26"/>
      <c r="AN35" s="26"/>
      <c r="AO35" s="26"/>
      <c r="AP35" s="26"/>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c r="BQ35" s="26"/>
    </row>
    <row r="36" spans="1:69" s="122" customFormat="1" ht="13.5" customHeight="1">
      <c r="A36" s="4" t="s">
        <v>441</v>
      </c>
      <c r="B36" s="4">
        <v>40.5</v>
      </c>
      <c r="C36" s="4">
        <v>7</v>
      </c>
      <c r="D36" s="4">
        <v>254.5</v>
      </c>
      <c r="E36" s="4">
        <v>1</v>
      </c>
      <c r="F36" s="4">
        <v>15</v>
      </c>
      <c r="G36" s="497">
        <f t="shared" si="0"/>
        <v>310</v>
      </c>
      <c r="O36" s="26"/>
      <c r="P36" s="26"/>
      <c r="Q36" s="26"/>
      <c r="R36" s="26"/>
      <c r="S36" s="26"/>
      <c r="T36" s="26"/>
      <c r="U36" s="26"/>
      <c r="V36" s="26"/>
      <c r="W36" s="26"/>
      <c r="X36" s="26"/>
      <c r="Y36" s="26"/>
      <c r="Z36" s="26"/>
      <c r="AA36" s="26"/>
      <c r="AB36" s="26"/>
      <c r="AC36" s="26"/>
      <c r="AD36" s="26"/>
      <c r="AE36" s="26"/>
      <c r="AF36" s="26"/>
      <c r="AG36" s="26"/>
      <c r="AH36" s="26"/>
      <c r="AI36" s="26"/>
      <c r="AJ36" s="26"/>
      <c r="AK36" s="26"/>
      <c r="AL36" s="26"/>
      <c r="AM36" s="26"/>
      <c r="AN36" s="26"/>
      <c r="AO36" s="26"/>
      <c r="AP36" s="26"/>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c r="BQ36" s="26"/>
    </row>
    <row r="37" spans="1:69" ht="13.5" customHeight="1">
      <c r="A37" s="4" t="s">
        <v>524</v>
      </c>
      <c r="B37" s="4">
        <v>34</v>
      </c>
      <c r="C37" s="4">
        <v>2</v>
      </c>
      <c r="D37" s="4">
        <v>47.5</v>
      </c>
      <c r="E37" s="4"/>
      <c r="F37" s="4"/>
      <c r="G37" s="497">
        <f t="shared" si="0"/>
        <v>81.5</v>
      </c>
      <c r="O37" s="26"/>
      <c r="P37" s="26"/>
      <c r="Q37" s="26"/>
      <c r="R37" s="26"/>
      <c r="S37" s="26"/>
      <c r="T37" s="26"/>
      <c r="U37" s="26"/>
      <c r="V37" s="26"/>
      <c r="W37" s="26"/>
      <c r="X37" s="26"/>
      <c r="Y37" s="26"/>
      <c r="Z37" s="26"/>
      <c r="AA37" s="26"/>
      <c r="AB37" s="26"/>
      <c r="AC37" s="26"/>
      <c r="AD37" s="26"/>
      <c r="AE37" s="26"/>
      <c r="AF37" s="26"/>
      <c r="AG37" s="26"/>
      <c r="AH37" s="26"/>
      <c r="AI37" s="26"/>
      <c r="AJ37" s="26"/>
      <c r="AK37" s="26"/>
      <c r="AL37" s="26"/>
      <c r="AM37" s="26"/>
      <c r="AN37" s="26"/>
      <c r="AO37" s="26"/>
      <c r="AP37" s="26"/>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row>
    <row r="38" spans="1:69" ht="13.5" customHeight="1">
      <c r="A38" s="4" t="s">
        <v>525</v>
      </c>
      <c r="B38" s="4">
        <v>41.5</v>
      </c>
      <c r="C38" s="4">
        <v>3</v>
      </c>
      <c r="D38" s="4">
        <v>113.5</v>
      </c>
      <c r="E38" s="4"/>
      <c r="F38" s="4"/>
      <c r="G38" s="497">
        <f t="shared" si="0"/>
        <v>155</v>
      </c>
      <c r="O38" s="26"/>
      <c r="P38" s="26"/>
      <c r="Q38" s="26"/>
      <c r="R38" s="26"/>
      <c r="S38" s="26"/>
      <c r="T38" s="26"/>
      <c r="U38" s="26"/>
      <c r="V38" s="26"/>
      <c r="W38" s="26"/>
      <c r="X38" s="26"/>
      <c r="Y38" s="26"/>
      <c r="Z38" s="26"/>
      <c r="AA38" s="26"/>
      <c r="AB38" s="26"/>
      <c r="AC38" s="26"/>
      <c r="AD38" s="26"/>
      <c r="AE38" s="26"/>
      <c r="AF38" s="26"/>
      <c r="AG38" s="26"/>
      <c r="AH38" s="26"/>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row>
    <row r="39" spans="1:69" ht="13.5" customHeight="1">
      <c r="A39" s="4" t="s">
        <v>185</v>
      </c>
      <c r="B39" s="4">
        <v>24.5</v>
      </c>
      <c r="C39" s="4"/>
      <c r="D39" s="4"/>
      <c r="E39" s="4"/>
      <c r="F39" s="4"/>
      <c r="G39" s="497">
        <f t="shared" si="0"/>
        <v>24.5</v>
      </c>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c r="AN39" s="26"/>
      <c r="AO39" s="26"/>
      <c r="AP39" s="26"/>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c r="BQ39" s="26"/>
    </row>
    <row r="40" spans="1:69" ht="13.5" customHeight="1">
      <c r="A40" s="4" t="s">
        <v>528</v>
      </c>
      <c r="B40" s="4">
        <v>43</v>
      </c>
      <c r="C40" s="4"/>
      <c r="D40" s="4"/>
      <c r="E40" s="4"/>
      <c r="F40" s="4"/>
      <c r="G40" s="497">
        <f t="shared" si="0"/>
        <v>43</v>
      </c>
      <c r="O40" s="26"/>
      <c r="P40" s="26"/>
      <c r="Q40" s="26"/>
      <c r="R40" s="26"/>
      <c r="S40" s="26"/>
      <c r="T40" s="26"/>
      <c r="U40" s="26"/>
      <c r="V40" s="26"/>
      <c r="W40" s="26"/>
      <c r="X40" s="26"/>
      <c r="Y40" s="26"/>
      <c r="Z40" s="26"/>
      <c r="AA40" s="26"/>
      <c r="AB40" s="26"/>
      <c r="AC40" s="26"/>
      <c r="AD40" s="26"/>
      <c r="AE40" s="26"/>
      <c r="AF40" s="26"/>
      <c r="AG40" s="26"/>
      <c r="AH40" s="26"/>
      <c r="AI40" s="26"/>
      <c r="AJ40" s="26"/>
      <c r="AK40" s="26"/>
      <c r="AL40" s="26"/>
      <c r="AM40" s="26"/>
      <c r="AN40" s="26"/>
      <c r="AO40" s="26"/>
      <c r="AP40" s="26"/>
      <c r="AQ40" s="26"/>
      <c r="AR40" s="26"/>
      <c r="AS40" s="26"/>
      <c r="AT40" s="26"/>
      <c r="AU40" s="26"/>
      <c r="AV40" s="26"/>
      <c r="AW40" s="26"/>
      <c r="AX40" s="26"/>
      <c r="AY40" s="26"/>
      <c r="AZ40" s="26"/>
      <c r="BA40" s="26"/>
      <c r="BB40" s="26"/>
      <c r="BC40" s="26"/>
      <c r="BD40" s="26"/>
      <c r="BE40" s="26"/>
      <c r="BF40" s="26"/>
      <c r="BG40" s="26"/>
      <c r="BH40" s="26"/>
      <c r="BI40" s="26"/>
      <c r="BJ40" s="26"/>
      <c r="BK40" s="26"/>
      <c r="BL40" s="26"/>
      <c r="BM40" s="26"/>
      <c r="BN40" s="26"/>
      <c r="BO40" s="26"/>
      <c r="BP40" s="26"/>
      <c r="BQ40" s="26"/>
    </row>
    <row r="41" spans="1:69" ht="13.5" customHeight="1">
      <c r="A41" s="4" t="s">
        <v>529</v>
      </c>
      <c r="B41" s="4">
        <v>37</v>
      </c>
      <c r="C41" s="4"/>
      <c r="D41" s="4"/>
      <c r="E41" s="4"/>
      <c r="F41" s="4"/>
      <c r="G41" s="497">
        <f t="shared" si="0"/>
        <v>37</v>
      </c>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26"/>
    </row>
    <row r="42" spans="1:69" ht="13.5" customHeight="1">
      <c r="A42" s="4" t="s">
        <v>443</v>
      </c>
      <c r="B42" s="4">
        <v>57</v>
      </c>
      <c r="C42" s="4">
        <v>1</v>
      </c>
      <c r="D42" s="4">
        <v>46.5</v>
      </c>
      <c r="E42" s="4"/>
      <c r="F42" s="4"/>
      <c r="G42" s="497">
        <f t="shared" si="0"/>
        <v>103.5</v>
      </c>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c r="BQ42" s="26"/>
    </row>
    <row r="43" spans="1:69" ht="13.5" customHeight="1">
      <c r="A43" s="4" t="s">
        <v>563</v>
      </c>
      <c r="B43" s="4">
        <v>61</v>
      </c>
      <c r="C43" s="4">
        <v>4</v>
      </c>
      <c r="D43" s="4">
        <v>179</v>
      </c>
      <c r="E43" s="4"/>
      <c r="F43" s="4"/>
      <c r="G43" s="497">
        <f t="shared" si="0"/>
        <v>240</v>
      </c>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row>
    <row r="44" spans="1:69" ht="13.5" customHeight="1">
      <c r="A44" s="4" t="s">
        <v>445</v>
      </c>
      <c r="B44" s="4">
        <v>62.5</v>
      </c>
      <c r="C44" s="4">
        <v>2</v>
      </c>
      <c r="D44" s="4">
        <v>91</v>
      </c>
      <c r="E44" s="4"/>
      <c r="F44" s="4"/>
      <c r="G44" s="497">
        <f t="shared" si="0"/>
        <v>153.5</v>
      </c>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row>
    <row r="45" spans="1:69" ht="13.5" customHeight="1">
      <c r="A45" s="4" t="s">
        <v>446</v>
      </c>
      <c r="B45" s="4">
        <v>65.5</v>
      </c>
      <c r="C45" s="4">
        <v>4</v>
      </c>
      <c r="D45" s="4">
        <v>170.5</v>
      </c>
      <c r="E45" s="4"/>
      <c r="F45" s="4"/>
      <c r="G45" s="497">
        <f t="shared" si="0"/>
        <v>236</v>
      </c>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row>
    <row r="46" spans="1:69" ht="13.5" customHeight="1">
      <c r="A46" s="4" t="s">
        <v>448</v>
      </c>
      <c r="B46" s="4">
        <v>67</v>
      </c>
      <c r="C46" s="4">
        <v>1</v>
      </c>
      <c r="D46" s="4">
        <v>47</v>
      </c>
      <c r="E46" s="4"/>
      <c r="F46" s="4"/>
      <c r="G46" s="497">
        <f t="shared" si="0"/>
        <v>114</v>
      </c>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row>
    <row r="47" spans="1:69" s="122" customFormat="1" ht="13.5" customHeight="1">
      <c r="A47" s="4" t="s">
        <v>533</v>
      </c>
      <c r="B47" s="4">
        <v>46.5</v>
      </c>
      <c r="C47" s="4"/>
      <c r="D47" s="4"/>
      <c r="E47" s="4"/>
      <c r="F47" s="4"/>
      <c r="G47" s="497">
        <f t="shared" si="0"/>
        <v>46.5</v>
      </c>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row>
    <row r="48" spans="1:69" ht="13.5" customHeight="1">
      <c r="A48" s="4" t="s">
        <v>536</v>
      </c>
      <c r="B48" s="4">
        <v>43</v>
      </c>
      <c r="C48" s="4">
        <v>2</v>
      </c>
      <c r="D48" s="4">
        <v>36</v>
      </c>
      <c r="E48" s="4">
        <v>1</v>
      </c>
      <c r="F48" s="4">
        <v>7</v>
      </c>
      <c r="G48" s="497">
        <f t="shared" si="0"/>
        <v>86</v>
      </c>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row>
    <row r="49" spans="1:69" ht="13.5" customHeight="1">
      <c r="A49" s="4" t="s">
        <v>450</v>
      </c>
      <c r="B49" s="4">
        <v>47</v>
      </c>
      <c r="C49" s="4">
        <v>1</v>
      </c>
      <c r="D49" s="4">
        <v>6</v>
      </c>
      <c r="E49" s="4"/>
      <c r="F49" s="4"/>
      <c r="G49" s="497">
        <f t="shared" si="0"/>
        <v>53</v>
      </c>
      <c r="O49" s="26"/>
      <c r="P49" s="26"/>
      <c r="Q49" s="26"/>
      <c r="R49" s="26"/>
      <c r="S49" s="26"/>
      <c r="T49" s="26"/>
      <c r="U49" s="26"/>
      <c r="V49" s="26"/>
      <c r="W49" s="26"/>
      <c r="X49" s="26"/>
      <c r="Y49" s="26"/>
      <c r="Z49" s="26"/>
      <c r="AA49" s="26"/>
      <c r="AB49" s="26"/>
      <c r="AC49" s="26"/>
      <c r="AD49" s="26"/>
      <c r="AE49" s="26"/>
      <c r="AF49" s="26"/>
      <c r="AG49" s="26"/>
      <c r="AH49" s="26"/>
      <c r="AI49" s="26"/>
      <c r="AJ49" s="26"/>
      <c r="AK49" s="26"/>
      <c r="AL49" s="26"/>
      <c r="AM49" s="26"/>
      <c r="AN49" s="26"/>
      <c r="AO49" s="26"/>
      <c r="AP49" s="26"/>
      <c r="AQ49" s="26"/>
      <c r="AR49" s="26"/>
      <c r="AS49" s="26"/>
      <c r="AT49" s="26"/>
      <c r="AU49" s="26"/>
      <c r="AV49" s="26"/>
      <c r="AW49" s="26"/>
      <c r="AX49" s="26"/>
      <c r="AY49" s="26"/>
      <c r="AZ49" s="26"/>
      <c r="BA49" s="26"/>
      <c r="BB49" s="26"/>
      <c r="BC49" s="26"/>
      <c r="BD49" s="26"/>
      <c r="BE49" s="26"/>
      <c r="BF49" s="26"/>
      <c r="BG49" s="26"/>
      <c r="BH49" s="26"/>
      <c r="BI49" s="26"/>
      <c r="BJ49" s="26"/>
      <c r="BK49" s="26"/>
      <c r="BL49" s="26"/>
      <c r="BM49" s="26"/>
      <c r="BN49" s="26"/>
      <c r="BO49" s="26"/>
      <c r="BP49" s="26"/>
      <c r="BQ49" s="26"/>
    </row>
    <row r="50" spans="1:69" ht="13.5" customHeight="1">
      <c r="A50" s="4" t="s">
        <v>451</v>
      </c>
      <c r="B50" s="4">
        <v>56.5</v>
      </c>
      <c r="C50" s="4">
        <v>2</v>
      </c>
      <c r="D50" s="4">
        <v>86</v>
      </c>
      <c r="E50" s="4"/>
      <c r="F50" s="4"/>
      <c r="G50" s="497">
        <f t="shared" si="0"/>
        <v>142.5</v>
      </c>
      <c r="O50" s="26"/>
      <c r="P50" s="26"/>
      <c r="Q50" s="26"/>
      <c r="R50" s="26"/>
      <c r="S50" s="26"/>
      <c r="T50" s="26"/>
      <c r="U50" s="26"/>
      <c r="V50" s="26"/>
      <c r="W50" s="26"/>
      <c r="X50" s="26"/>
      <c r="Y50" s="26"/>
      <c r="Z50" s="26"/>
      <c r="AA50" s="26"/>
      <c r="AB50" s="26"/>
      <c r="AC50" s="26"/>
      <c r="AD50" s="26"/>
      <c r="AE50" s="26"/>
      <c r="AF50" s="26"/>
      <c r="AG50" s="26"/>
      <c r="AH50" s="26"/>
      <c r="AI50" s="26"/>
      <c r="AJ50" s="26"/>
      <c r="AK50" s="26"/>
      <c r="AL50" s="26"/>
      <c r="AM50" s="26"/>
      <c r="AN50" s="26"/>
      <c r="AO50" s="26"/>
      <c r="AP50" s="26"/>
      <c r="AQ50" s="26"/>
      <c r="AR50" s="26"/>
      <c r="AS50" s="26"/>
      <c r="AT50" s="26"/>
      <c r="AU50" s="26"/>
      <c r="AV50" s="26"/>
      <c r="AW50" s="26"/>
      <c r="AX50" s="26"/>
      <c r="AY50" s="26"/>
      <c r="AZ50" s="26"/>
      <c r="BA50" s="26"/>
      <c r="BB50" s="26"/>
      <c r="BC50" s="26"/>
      <c r="BD50" s="26"/>
      <c r="BE50" s="26"/>
      <c r="BF50" s="26"/>
      <c r="BG50" s="26"/>
      <c r="BH50" s="26"/>
      <c r="BI50" s="26"/>
      <c r="BJ50" s="26"/>
      <c r="BK50" s="26"/>
      <c r="BL50" s="26"/>
      <c r="BM50" s="26"/>
      <c r="BN50" s="26"/>
      <c r="BO50" s="26"/>
      <c r="BP50" s="26"/>
      <c r="BQ50" s="26"/>
    </row>
    <row r="51" spans="1:69" s="122" customFormat="1" ht="13.5" customHeight="1">
      <c r="A51" s="4" t="s">
        <v>216</v>
      </c>
      <c r="B51" s="4">
        <v>66</v>
      </c>
      <c r="C51" s="4">
        <v>3</v>
      </c>
      <c r="D51" s="4">
        <v>115</v>
      </c>
      <c r="E51" s="4"/>
      <c r="F51" s="4"/>
      <c r="G51" s="497">
        <f t="shared" si="0"/>
        <v>181</v>
      </c>
      <c r="O51" s="26"/>
      <c r="P51" s="26"/>
      <c r="Q51" s="26"/>
      <c r="R51" s="26"/>
      <c r="S51" s="26"/>
      <c r="T51" s="26"/>
      <c r="U51" s="26"/>
      <c r="V51" s="26"/>
      <c r="W51" s="26"/>
      <c r="X51" s="26"/>
      <c r="Y51" s="26"/>
      <c r="Z51" s="26"/>
      <c r="AA51" s="26"/>
      <c r="AB51" s="26"/>
      <c r="AC51" s="26"/>
      <c r="AD51" s="26"/>
      <c r="AE51" s="26"/>
      <c r="AF51" s="26"/>
      <c r="AG51" s="26"/>
      <c r="AH51" s="26"/>
      <c r="AI51" s="26"/>
      <c r="AJ51" s="26"/>
      <c r="AK51" s="26"/>
      <c r="AL51" s="26"/>
      <c r="AM51" s="26"/>
      <c r="AN51" s="26"/>
      <c r="AO51" s="26"/>
      <c r="AP51" s="26"/>
      <c r="AQ51" s="26"/>
      <c r="AR51" s="26"/>
      <c r="AS51" s="26"/>
      <c r="AT51" s="26"/>
      <c r="AU51" s="26"/>
      <c r="AV51" s="26"/>
      <c r="AW51" s="26"/>
      <c r="AX51" s="26"/>
      <c r="AY51" s="26"/>
      <c r="AZ51" s="26"/>
      <c r="BA51" s="26"/>
      <c r="BB51" s="26"/>
      <c r="BC51" s="26"/>
      <c r="BD51" s="26"/>
      <c r="BE51" s="26"/>
      <c r="BF51" s="26"/>
      <c r="BG51" s="26"/>
      <c r="BH51" s="26"/>
      <c r="BI51" s="26"/>
      <c r="BJ51" s="26"/>
      <c r="BK51" s="26"/>
      <c r="BL51" s="26"/>
      <c r="BM51" s="26"/>
      <c r="BN51" s="26"/>
      <c r="BO51" s="26"/>
      <c r="BP51" s="26"/>
      <c r="BQ51" s="26"/>
    </row>
    <row r="52" spans="1:69" s="122" customFormat="1" ht="13.5" customHeight="1">
      <c r="A52" s="4" t="s">
        <v>538</v>
      </c>
      <c r="B52" s="4">
        <v>29.5</v>
      </c>
      <c r="C52" s="4">
        <v>1</v>
      </c>
      <c r="D52" s="4">
        <v>21</v>
      </c>
      <c r="E52" s="4"/>
      <c r="F52" s="4"/>
      <c r="G52" s="497">
        <f t="shared" si="0"/>
        <v>50.5</v>
      </c>
      <c r="O52" s="26"/>
      <c r="P52" s="26"/>
      <c r="Q52" s="26"/>
      <c r="R52" s="26"/>
      <c r="S52" s="26"/>
      <c r="T52" s="26"/>
      <c r="U52" s="26"/>
      <c r="V52" s="26"/>
      <c r="W52" s="26"/>
      <c r="X52" s="26"/>
      <c r="Y52" s="26"/>
      <c r="Z52" s="26"/>
      <c r="AA52" s="26"/>
      <c r="AB52" s="26"/>
      <c r="AC52" s="26"/>
      <c r="AD52" s="26"/>
      <c r="AE52" s="26"/>
      <c r="AF52" s="26"/>
      <c r="AG52" s="26"/>
      <c r="AH52" s="26"/>
      <c r="AI52" s="26"/>
      <c r="AJ52" s="26"/>
      <c r="AK52" s="26"/>
      <c r="AL52" s="26"/>
      <c r="AM52" s="26"/>
      <c r="AN52" s="26"/>
      <c r="AO52" s="26"/>
      <c r="AP52" s="26"/>
      <c r="AQ52" s="26"/>
      <c r="AR52" s="26"/>
      <c r="AS52" s="26"/>
      <c r="AT52" s="26"/>
      <c r="AU52" s="26"/>
      <c r="AV52" s="26"/>
      <c r="AW52" s="26"/>
      <c r="AX52" s="26"/>
      <c r="AY52" s="26"/>
      <c r="AZ52" s="26"/>
      <c r="BA52" s="26"/>
      <c r="BB52" s="26"/>
      <c r="BC52" s="26"/>
      <c r="BD52" s="26"/>
      <c r="BE52" s="26"/>
      <c r="BF52" s="26"/>
      <c r="BG52" s="26"/>
      <c r="BH52" s="26"/>
      <c r="BI52" s="26"/>
      <c r="BJ52" s="26"/>
      <c r="BK52" s="26"/>
      <c r="BL52" s="26"/>
      <c r="BM52" s="26"/>
      <c r="BN52" s="26"/>
      <c r="BO52" s="26"/>
      <c r="BP52" s="26"/>
      <c r="BQ52" s="26"/>
    </row>
    <row r="53" spans="1:69" ht="13.5" customHeight="1">
      <c r="A53" s="4" t="s">
        <v>454</v>
      </c>
      <c r="B53" s="4">
        <v>55</v>
      </c>
      <c r="C53" s="4">
        <v>9</v>
      </c>
      <c r="D53" s="4">
        <v>375</v>
      </c>
      <c r="E53" s="4">
        <v>1</v>
      </c>
      <c r="F53" s="4">
        <v>19.25</v>
      </c>
      <c r="G53" s="497">
        <f t="shared" si="0"/>
        <v>449.25</v>
      </c>
      <c r="O53" s="26"/>
      <c r="P53" s="26"/>
      <c r="Q53" s="26"/>
      <c r="R53" s="26"/>
      <c r="S53" s="26"/>
      <c r="T53" s="26"/>
      <c r="U53" s="26"/>
      <c r="V53" s="26"/>
      <c r="W53" s="26"/>
      <c r="X53" s="26"/>
      <c r="Y53" s="26"/>
      <c r="Z53" s="26"/>
      <c r="AA53" s="26"/>
      <c r="AB53" s="26"/>
      <c r="AC53" s="26"/>
      <c r="AD53" s="26"/>
      <c r="AE53" s="26"/>
      <c r="AF53" s="26"/>
      <c r="AG53" s="26"/>
      <c r="AH53" s="26"/>
      <c r="AI53" s="26"/>
      <c r="AJ53" s="26"/>
      <c r="AK53" s="26"/>
      <c r="AL53" s="26"/>
      <c r="AM53" s="26"/>
      <c r="AN53" s="26"/>
      <c r="AO53" s="26"/>
      <c r="AP53" s="26"/>
      <c r="AQ53" s="26"/>
      <c r="AR53" s="26"/>
      <c r="AS53" s="26"/>
      <c r="AT53" s="26"/>
      <c r="AU53" s="26"/>
      <c r="AV53" s="26"/>
      <c r="AW53" s="26"/>
      <c r="AX53" s="26"/>
      <c r="AY53" s="26"/>
      <c r="AZ53" s="26"/>
      <c r="BA53" s="26"/>
      <c r="BB53" s="26"/>
      <c r="BC53" s="26"/>
      <c r="BD53" s="26"/>
      <c r="BE53" s="26"/>
      <c r="BF53" s="26"/>
      <c r="BG53" s="26"/>
      <c r="BH53" s="26"/>
      <c r="BI53" s="26"/>
      <c r="BJ53" s="26"/>
      <c r="BK53" s="26"/>
      <c r="BL53" s="26"/>
      <c r="BM53" s="26"/>
      <c r="BN53" s="26"/>
      <c r="BO53" s="26"/>
      <c r="BP53" s="26"/>
      <c r="BQ53" s="26"/>
    </row>
    <row r="54" spans="1:69" ht="12.75" customHeight="1">
      <c r="A54" s="4" t="s">
        <v>455</v>
      </c>
      <c r="B54" s="4">
        <v>59</v>
      </c>
      <c r="C54" s="4">
        <v>1</v>
      </c>
      <c r="D54" s="4">
        <v>22.5</v>
      </c>
      <c r="E54" s="4"/>
      <c r="F54" s="4"/>
      <c r="G54" s="497">
        <f t="shared" si="0"/>
        <v>81.5</v>
      </c>
    </row>
    <row r="55" spans="1:69" ht="13.5" customHeight="1">
      <c r="A55" s="4" t="s">
        <v>539</v>
      </c>
      <c r="B55" s="4">
        <v>40</v>
      </c>
      <c r="C55" s="4"/>
      <c r="D55" s="4"/>
      <c r="E55" s="4"/>
      <c r="F55" s="4"/>
      <c r="G55" s="497">
        <f t="shared" si="0"/>
        <v>40</v>
      </c>
      <c r="O55" s="26"/>
      <c r="P55" s="26"/>
      <c r="Q55" s="26"/>
      <c r="R55" s="26"/>
      <c r="S55" s="26"/>
      <c r="T55" s="26"/>
      <c r="U55" s="26"/>
      <c r="V55" s="26"/>
      <c r="W55" s="26"/>
      <c r="X55" s="26"/>
      <c r="Y55" s="26"/>
      <c r="Z55" s="26"/>
      <c r="AA55" s="26"/>
      <c r="AB55" s="26"/>
      <c r="AC55" s="26"/>
      <c r="AD55" s="26"/>
      <c r="AE55" s="26"/>
      <c r="AF55" s="26"/>
      <c r="AG55" s="26"/>
      <c r="AH55" s="26"/>
      <c r="AI55" s="26"/>
      <c r="AJ55" s="26"/>
      <c r="AK55" s="26"/>
      <c r="AL55" s="26"/>
      <c r="AM55" s="26"/>
      <c r="AN55" s="26"/>
      <c r="AO55" s="26"/>
      <c r="AP55" s="26"/>
      <c r="AQ55" s="26"/>
      <c r="AR55" s="26"/>
      <c r="AS55" s="26"/>
      <c r="AT55" s="26"/>
      <c r="AU55" s="26"/>
      <c r="AV55" s="26"/>
      <c r="AW55" s="26"/>
      <c r="AX55" s="26"/>
      <c r="AY55" s="26"/>
      <c r="AZ55" s="26"/>
      <c r="BA55" s="26"/>
      <c r="BB55" s="26"/>
      <c r="BC55" s="26"/>
      <c r="BD55" s="26"/>
      <c r="BE55" s="26"/>
      <c r="BF55" s="26"/>
      <c r="BG55" s="26"/>
      <c r="BH55" s="26"/>
      <c r="BI55" s="26"/>
      <c r="BJ55" s="26"/>
      <c r="BK55" s="26"/>
      <c r="BL55" s="26"/>
      <c r="BM55" s="26"/>
      <c r="BN55" s="26"/>
      <c r="BO55" s="26"/>
      <c r="BP55" s="26"/>
      <c r="BQ55" s="26"/>
    </row>
    <row r="56" spans="1:69" ht="13.5" customHeight="1">
      <c r="A56" s="4" t="s">
        <v>456</v>
      </c>
      <c r="B56" s="4">
        <v>65</v>
      </c>
      <c r="C56" s="4">
        <v>1</v>
      </c>
      <c r="D56" s="4">
        <v>57.5</v>
      </c>
      <c r="E56" s="4"/>
      <c r="F56" s="4"/>
      <c r="G56" s="497">
        <f t="shared" si="0"/>
        <v>122.5</v>
      </c>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6"/>
      <c r="AO56" s="26"/>
      <c r="AP56" s="26"/>
      <c r="AQ56" s="26"/>
      <c r="AR56" s="26"/>
      <c r="AS56" s="26"/>
      <c r="AT56" s="26"/>
      <c r="AU56" s="26"/>
      <c r="AV56" s="26"/>
      <c r="AW56" s="26"/>
      <c r="AX56" s="26"/>
      <c r="AY56" s="26"/>
      <c r="AZ56" s="26"/>
      <c r="BA56" s="26"/>
      <c r="BB56" s="26"/>
      <c r="BC56" s="26"/>
      <c r="BD56" s="26"/>
      <c r="BE56" s="26"/>
      <c r="BF56" s="26"/>
      <c r="BG56" s="26"/>
      <c r="BH56" s="26"/>
      <c r="BI56" s="26"/>
      <c r="BJ56" s="26"/>
      <c r="BK56" s="26"/>
      <c r="BL56" s="26"/>
      <c r="BM56" s="26"/>
      <c r="BN56" s="26"/>
      <c r="BO56" s="26"/>
      <c r="BP56" s="26"/>
      <c r="BQ56" s="26"/>
    </row>
    <row r="57" spans="1:69" ht="13.5" customHeight="1">
      <c r="A57" s="4" t="s">
        <v>541</v>
      </c>
      <c r="B57" s="4">
        <v>48</v>
      </c>
      <c r="C57" s="4">
        <v>2</v>
      </c>
      <c r="D57" s="4">
        <v>50</v>
      </c>
      <c r="E57" s="4"/>
      <c r="F57" s="4"/>
      <c r="G57" s="497">
        <f t="shared" si="0"/>
        <v>98</v>
      </c>
      <c r="O57" s="26"/>
      <c r="P57" s="26"/>
      <c r="Q57" s="26"/>
      <c r="R57" s="26"/>
      <c r="S57" s="26"/>
      <c r="T57" s="26"/>
      <c r="U57" s="26"/>
      <c r="V57" s="26"/>
      <c r="W57" s="26"/>
      <c r="X57" s="26"/>
      <c r="Y57" s="26"/>
      <c r="Z57" s="26"/>
      <c r="AA57" s="26"/>
      <c r="AB57" s="26"/>
      <c r="AC57" s="26"/>
      <c r="AD57" s="26"/>
      <c r="AE57" s="26"/>
      <c r="AF57" s="26"/>
      <c r="AG57" s="26"/>
      <c r="AH57" s="26"/>
      <c r="AI57" s="26"/>
      <c r="AJ57" s="26"/>
      <c r="AK57" s="26"/>
      <c r="AL57" s="26"/>
      <c r="AM57" s="26"/>
      <c r="AN57" s="26"/>
      <c r="AO57" s="26"/>
      <c r="AP57" s="26"/>
      <c r="AQ57" s="26"/>
      <c r="AR57" s="26"/>
      <c r="AS57" s="26"/>
      <c r="AT57" s="26"/>
      <c r="AU57" s="26"/>
      <c r="AV57" s="26"/>
      <c r="AW57" s="26"/>
      <c r="AX57" s="26"/>
      <c r="AY57" s="26"/>
      <c r="AZ57" s="26"/>
      <c r="BA57" s="26"/>
      <c r="BB57" s="26"/>
      <c r="BC57" s="26"/>
      <c r="BD57" s="26"/>
      <c r="BE57" s="26"/>
      <c r="BF57" s="26"/>
      <c r="BG57" s="26"/>
      <c r="BH57" s="26"/>
      <c r="BI57" s="26"/>
      <c r="BJ57" s="26"/>
      <c r="BK57" s="26"/>
      <c r="BL57" s="26"/>
      <c r="BM57" s="26"/>
      <c r="BN57" s="26"/>
      <c r="BO57" s="26"/>
      <c r="BP57" s="26"/>
      <c r="BQ57" s="26"/>
    </row>
    <row r="58" spans="1:69" ht="13.5" customHeight="1">
      <c r="B58" s="156"/>
      <c r="C58" s="156"/>
      <c r="D58" s="156"/>
      <c r="E58" s="156"/>
      <c r="F58" s="156"/>
      <c r="O58" s="26"/>
      <c r="P58" s="26"/>
      <c r="Q58" s="26"/>
      <c r="R58" s="26"/>
      <c r="S58" s="26"/>
      <c r="T58" s="26"/>
      <c r="U58" s="26"/>
      <c r="V58" s="26"/>
      <c r="W58" s="26"/>
      <c r="X58" s="26"/>
      <c r="Y58" s="26"/>
      <c r="Z58" s="26"/>
      <c r="AA58" s="26"/>
      <c r="AB58" s="26"/>
      <c r="AC58" s="26"/>
      <c r="AD58" s="26"/>
      <c r="AE58" s="26"/>
      <c r="AF58" s="26"/>
      <c r="AG58" s="26"/>
      <c r="AH58" s="26"/>
      <c r="AI58" s="26"/>
      <c r="AJ58" s="26"/>
      <c r="AK58" s="26"/>
      <c r="AL58" s="26"/>
      <c r="AM58" s="26"/>
      <c r="AN58" s="26"/>
      <c r="AO58" s="26"/>
      <c r="AP58" s="26"/>
      <c r="AQ58" s="26"/>
      <c r="AR58" s="26"/>
      <c r="AS58" s="26"/>
      <c r="AT58" s="26"/>
      <c r="AU58" s="26"/>
      <c r="AV58" s="26"/>
      <c r="AW58" s="26"/>
      <c r="AX58" s="26"/>
      <c r="AY58" s="26"/>
      <c r="AZ58" s="26"/>
      <c r="BA58" s="26"/>
      <c r="BB58" s="26"/>
      <c r="BC58" s="26"/>
      <c r="BD58" s="26"/>
      <c r="BE58" s="26"/>
      <c r="BF58" s="26"/>
      <c r="BG58" s="26"/>
      <c r="BH58" s="26"/>
      <c r="BI58" s="26"/>
      <c r="BJ58" s="26"/>
      <c r="BK58" s="26"/>
      <c r="BL58" s="26"/>
      <c r="BM58" s="26"/>
      <c r="BN58" s="26"/>
      <c r="BO58" s="26"/>
      <c r="BP58" s="26"/>
      <c r="BQ58" s="26"/>
    </row>
    <row r="59" spans="1:69" ht="12.95" customHeight="1">
      <c r="B59" s="156"/>
      <c r="C59" s="156"/>
      <c r="D59" s="156"/>
      <c r="E59" s="156"/>
      <c r="F59" s="156"/>
      <c r="O59" s="26"/>
      <c r="P59" s="26"/>
      <c r="Q59" s="26"/>
      <c r="R59" s="26"/>
      <c r="S59" s="26"/>
      <c r="T59" s="26"/>
      <c r="U59" s="26"/>
      <c r="V59" s="26"/>
      <c r="W59" s="26"/>
      <c r="X59" s="26"/>
      <c r="Y59" s="26"/>
      <c r="Z59" s="26"/>
      <c r="AA59" s="26"/>
      <c r="AB59" s="26"/>
      <c r="AC59" s="26"/>
      <c r="AD59" s="26"/>
      <c r="AE59" s="26"/>
      <c r="AF59" s="26"/>
      <c r="AG59" s="26"/>
      <c r="AH59" s="26"/>
      <c r="AI59" s="26"/>
      <c r="AJ59" s="26"/>
      <c r="AK59" s="26"/>
      <c r="AL59" s="26"/>
      <c r="AM59" s="26"/>
      <c r="AN59" s="26"/>
      <c r="AO59" s="26"/>
      <c r="AP59" s="26"/>
      <c r="AQ59" s="26"/>
      <c r="AR59" s="26"/>
      <c r="AS59" s="26"/>
      <c r="AT59" s="26"/>
      <c r="AU59" s="26"/>
      <c r="AV59" s="26"/>
      <c r="AW59" s="26"/>
      <c r="AX59" s="26"/>
      <c r="AY59" s="26"/>
      <c r="AZ59" s="26"/>
      <c r="BA59" s="26"/>
      <c r="BB59" s="26"/>
      <c r="BC59" s="26"/>
      <c r="BD59" s="26"/>
      <c r="BE59" s="26"/>
      <c r="BF59" s="26"/>
      <c r="BG59" s="26"/>
      <c r="BH59" s="26"/>
      <c r="BI59" s="26"/>
      <c r="BJ59" s="26"/>
      <c r="BK59" s="26"/>
      <c r="BL59" s="26"/>
      <c r="BM59" s="26"/>
      <c r="BN59" s="26"/>
      <c r="BO59" s="26"/>
      <c r="BP59" s="26"/>
      <c r="BQ59" s="26"/>
    </row>
    <row r="60" spans="1:69" ht="12.95" customHeight="1">
      <c r="B60" s="156"/>
      <c r="C60" s="156"/>
      <c r="D60" s="156"/>
      <c r="E60" s="156"/>
      <c r="F60" s="15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6"/>
      <c r="AO60" s="26"/>
      <c r="AP60" s="26"/>
      <c r="AQ60" s="26"/>
      <c r="AR60" s="26"/>
      <c r="AS60" s="26"/>
      <c r="AT60" s="26"/>
      <c r="AU60" s="26"/>
      <c r="AV60" s="26"/>
      <c r="AW60" s="26"/>
      <c r="AX60" s="26"/>
      <c r="AY60" s="26"/>
      <c r="AZ60" s="26"/>
      <c r="BA60" s="26"/>
      <c r="BB60" s="26"/>
      <c r="BC60" s="26"/>
      <c r="BD60" s="26"/>
      <c r="BE60" s="26"/>
      <c r="BF60" s="26"/>
      <c r="BG60" s="26"/>
      <c r="BH60" s="26"/>
      <c r="BI60" s="26"/>
      <c r="BJ60" s="26"/>
      <c r="BK60" s="26"/>
      <c r="BL60" s="26"/>
      <c r="BM60" s="26"/>
      <c r="BN60" s="26"/>
      <c r="BO60" s="26"/>
      <c r="BP60" s="26"/>
      <c r="BQ60" s="26"/>
    </row>
    <row r="61" spans="1:69" ht="12.95" customHeight="1">
      <c r="B61" s="156"/>
      <c r="C61" s="156"/>
      <c r="D61" s="156"/>
      <c r="E61" s="156"/>
      <c r="F61" s="156"/>
      <c r="O61" s="26"/>
      <c r="P61" s="26"/>
      <c r="Q61" s="26"/>
      <c r="R61" s="26"/>
      <c r="S61" s="26"/>
      <c r="T61" s="26"/>
      <c r="U61" s="26"/>
      <c r="V61" s="26"/>
      <c r="W61" s="26"/>
      <c r="X61" s="26"/>
      <c r="Y61" s="26"/>
      <c r="Z61" s="26"/>
      <c r="AA61" s="26"/>
      <c r="AB61" s="26"/>
      <c r="AC61" s="26"/>
      <c r="AD61" s="26"/>
      <c r="AE61" s="26"/>
      <c r="AF61" s="26"/>
      <c r="AG61" s="26"/>
      <c r="AH61" s="26"/>
      <c r="AI61" s="26"/>
      <c r="AJ61" s="26"/>
      <c r="AK61" s="26"/>
      <c r="AL61" s="26"/>
      <c r="AM61" s="26"/>
      <c r="AN61" s="26"/>
      <c r="AO61" s="26"/>
      <c r="AP61" s="26"/>
      <c r="AQ61" s="26"/>
      <c r="AR61" s="26"/>
      <c r="AS61" s="26"/>
      <c r="AT61" s="26"/>
      <c r="AU61" s="26"/>
      <c r="AV61" s="26"/>
      <c r="AW61" s="26"/>
      <c r="AX61" s="26"/>
      <c r="AY61" s="26"/>
      <c r="AZ61" s="26"/>
      <c r="BA61" s="26"/>
      <c r="BB61" s="26"/>
      <c r="BC61" s="26"/>
      <c r="BD61" s="26"/>
      <c r="BE61" s="26"/>
      <c r="BF61" s="26"/>
      <c r="BG61" s="26"/>
      <c r="BH61" s="26"/>
      <c r="BI61" s="26"/>
      <c r="BJ61" s="26"/>
      <c r="BK61" s="26"/>
      <c r="BL61" s="26"/>
      <c r="BM61" s="26"/>
      <c r="BN61" s="26"/>
      <c r="BO61" s="26"/>
      <c r="BP61" s="26"/>
      <c r="BQ61" s="26"/>
    </row>
    <row r="62" spans="1:69" ht="12.95" customHeight="1">
      <c r="B62" s="156"/>
      <c r="C62" s="156"/>
      <c r="D62" s="156"/>
      <c r="E62" s="156"/>
      <c r="F62" s="156"/>
      <c r="O62" s="26"/>
      <c r="P62" s="26"/>
      <c r="Q62" s="26"/>
      <c r="R62" s="26"/>
      <c r="S62" s="26"/>
      <c r="T62" s="26"/>
      <c r="U62" s="26"/>
      <c r="V62" s="26"/>
      <c r="W62" s="26"/>
      <c r="X62" s="26"/>
      <c r="Y62" s="26"/>
      <c r="Z62" s="26"/>
      <c r="AA62" s="26"/>
      <c r="AB62" s="26"/>
      <c r="AC62" s="26"/>
      <c r="AD62" s="26"/>
      <c r="AE62" s="26"/>
      <c r="AF62" s="26"/>
      <c r="AG62" s="26"/>
      <c r="AH62" s="26"/>
      <c r="AI62" s="26"/>
      <c r="AJ62" s="26"/>
      <c r="AK62" s="26"/>
      <c r="AL62" s="26"/>
      <c r="AM62" s="26"/>
      <c r="AN62" s="26"/>
      <c r="AO62" s="26"/>
      <c r="AP62" s="26"/>
      <c r="AQ62" s="26"/>
      <c r="AR62" s="26"/>
      <c r="AS62" s="26"/>
      <c r="AT62" s="26"/>
      <c r="AU62" s="26"/>
      <c r="AV62" s="26"/>
      <c r="AW62" s="26"/>
      <c r="AX62" s="26"/>
      <c r="AY62" s="26"/>
      <c r="AZ62" s="26"/>
      <c r="BA62" s="26"/>
      <c r="BB62" s="26"/>
      <c r="BC62" s="26"/>
      <c r="BD62" s="26"/>
      <c r="BE62" s="26"/>
      <c r="BF62" s="26"/>
      <c r="BG62" s="26"/>
      <c r="BH62" s="26"/>
      <c r="BI62" s="26"/>
      <c r="BJ62" s="26"/>
      <c r="BK62" s="26"/>
      <c r="BL62" s="26"/>
      <c r="BM62" s="26"/>
      <c r="BN62" s="26"/>
      <c r="BO62" s="26"/>
      <c r="BP62" s="26"/>
      <c r="BQ62" s="26"/>
    </row>
    <row r="63" spans="1:69" ht="12.95" customHeight="1">
      <c r="B63" s="156"/>
      <c r="C63" s="156"/>
      <c r="D63" s="156"/>
      <c r="E63" s="156"/>
      <c r="F63" s="156"/>
      <c r="O63" s="26"/>
      <c r="P63" s="26"/>
      <c r="Q63" s="26"/>
      <c r="R63" s="26"/>
      <c r="S63" s="26"/>
      <c r="T63" s="26"/>
      <c r="U63" s="26"/>
      <c r="V63" s="26"/>
      <c r="W63" s="26"/>
      <c r="X63" s="26"/>
      <c r="Y63" s="26"/>
      <c r="Z63" s="26"/>
      <c r="AA63" s="26"/>
      <c r="AB63" s="26"/>
      <c r="AC63" s="26"/>
      <c r="AD63" s="26"/>
      <c r="AE63" s="26"/>
      <c r="AF63" s="26"/>
      <c r="AG63" s="26"/>
      <c r="AH63" s="26"/>
      <c r="AI63" s="26"/>
      <c r="AJ63" s="26"/>
      <c r="AK63" s="26"/>
      <c r="AL63" s="26"/>
      <c r="AM63" s="26"/>
      <c r="AN63" s="26"/>
      <c r="AO63" s="26"/>
      <c r="AP63" s="26"/>
      <c r="AQ63" s="26"/>
      <c r="AR63" s="26"/>
      <c r="AS63" s="26"/>
      <c r="AT63" s="26"/>
      <c r="AU63" s="26"/>
      <c r="AV63" s="26"/>
      <c r="AW63" s="26"/>
      <c r="AX63" s="26"/>
      <c r="AY63" s="26"/>
      <c r="AZ63" s="26"/>
      <c r="BA63" s="26"/>
      <c r="BB63" s="26"/>
      <c r="BC63" s="26"/>
      <c r="BD63" s="26"/>
      <c r="BE63" s="26"/>
      <c r="BF63" s="26"/>
      <c r="BG63" s="26"/>
      <c r="BH63" s="26"/>
      <c r="BI63" s="26"/>
      <c r="BJ63" s="26"/>
      <c r="BK63" s="26"/>
      <c r="BL63" s="26"/>
      <c r="BM63" s="26"/>
      <c r="BN63" s="26"/>
      <c r="BO63" s="26"/>
      <c r="BP63" s="26"/>
      <c r="BQ63" s="26"/>
    </row>
    <row r="64" spans="1:69" ht="12.95" customHeight="1">
      <c r="B64" s="156"/>
      <c r="C64" s="156"/>
      <c r="D64" s="156"/>
      <c r="E64" s="156"/>
      <c r="F64" s="156"/>
      <c r="O64" s="26"/>
      <c r="P64" s="26"/>
      <c r="Q64" s="26"/>
      <c r="R64" s="26"/>
      <c r="S64" s="26"/>
      <c r="T64" s="26"/>
      <c r="U64" s="26"/>
      <c r="V64" s="26"/>
      <c r="W64" s="26"/>
      <c r="X64" s="26"/>
      <c r="Y64" s="26"/>
      <c r="Z64" s="26"/>
      <c r="AA64" s="26"/>
      <c r="AB64" s="26"/>
      <c r="AC64" s="26"/>
      <c r="AD64" s="26"/>
      <c r="AE64" s="26"/>
      <c r="AF64" s="26"/>
      <c r="AG64" s="26"/>
      <c r="AH64" s="26"/>
      <c r="AI64" s="26"/>
      <c r="AJ64" s="26"/>
      <c r="AK64" s="26"/>
      <c r="AL64" s="26"/>
      <c r="AM64" s="26"/>
      <c r="AN64" s="26"/>
      <c r="AO64" s="26"/>
      <c r="AP64" s="26"/>
      <c r="AQ64" s="26"/>
      <c r="AR64" s="26"/>
      <c r="AS64" s="26"/>
      <c r="AT64" s="26"/>
      <c r="AU64" s="26"/>
      <c r="AV64" s="26"/>
      <c r="AW64" s="26"/>
      <c r="AX64" s="26"/>
      <c r="AY64" s="26"/>
      <c r="AZ64" s="26"/>
      <c r="BA64" s="26"/>
      <c r="BB64" s="26"/>
      <c r="BC64" s="26"/>
      <c r="BD64" s="26"/>
      <c r="BE64" s="26"/>
      <c r="BF64" s="26"/>
      <c r="BG64" s="26"/>
      <c r="BH64" s="26"/>
      <c r="BI64" s="26"/>
      <c r="BJ64" s="26"/>
      <c r="BK64" s="26"/>
      <c r="BL64" s="26"/>
      <c r="BM64" s="26"/>
      <c r="BN64" s="26"/>
      <c r="BO64" s="26"/>
      <c r="BP64" s="26"/>
      <c r="BQ64" s="26"/>
    </row>
    <row r="65" spans="2:69" ht="12.95" customHeight="1">
      <c r="B65" s="156"/>
      <c r="C65" s="156"/>
      <c r="D65" s="156"/>
      <c r="E65" s="156"/>
      <c r="F65" s="15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c r="AP65" s="26"/>
      <c r="AQ65" s="26"/>
      <c r="AR65" s="26"/>
      <c r="AS65" s="26"/>
      <c r="AT65" s="26"/>
      <c r="AU65" s="26"/>
      <c r="AV65" s="26"/>
      <c r="AW65" s="26"/>
      <c r="AX65" s="26"/>
      <c r="AY65" s="26"/>
      <c r="AZ65" s="26"/>
      <c r="BA65" s="26"/>
      <c r="BB65" s="26"/>
      <c r="BC65" s="26"/>
      <c r="BD65" s="26"/>
      <c r="BE65" s="26"/>
      <c r="BF65" s="26"/>
      <c r="BG65" s="26"/>
      <c r="BH65" s="26"/>
      <c r="BI65" s="26"/>
      <c r="BJ65" s="26"/>
      <c r="BK65" s="26"/>
      <c r="BL65" s="26"/>
      <c r="BM65" s="26"/>
      <c r="BN65" s="26"/>
      <c r="BO65" s="26"/>
      <c r="BP65" s="26"/>
      <c r="BQ65" s="26"/>
    </row>
    <row r="66" spans="2:69" ht="12.95" customHeight="1">
      <c r="B66" s="156"/>
      <c r="C66" s="156"/>
      <c r="D66" s="156"/>
      <c r="E66" s="156"/>
      <c r="F66" s="15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6"/>
      <c r="AW66" s="26"/>
      <c r="AX66" s="26"/>
      <c r="AY66" s="26"/>
      <c r="AZ66" s="26"/>
      <c r="BA66" s="26"/>
      <c r="BB66" s="26"/>
      <c r="BC66" s="26"/>
      <c r="BD66" s="26"/>
      <c r="BE66" s="26"/>
      <c r="BF66" s="26"/>
      <c r="BG66" s="26"/>
      <c r="BH66" s="26"/>
      <c r="BI66" s="26"/>
      <c r="BJ66" s="26"/>
      <c r="BK66" s="26"/>
      <c r="BL66" s="26"/>
      <c r="BM66" s="26"/>
      <c r="BN66" s="26"/>
      <c r="BO66" s="26"/>
      <c r="BP66" s="26"/>
      <c r="BQ66" s="26"/>
    </row>
    <row r="67" spans="2:69" ht="12.95" customHeight="1">
      <c r="B67" s="156"/>
      <c r="C67" s="156"/>
      <c r="D67" s="156"/>
      <c r="E67" s="156"/>
      <c r="F67" s="15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c r="BP67" s="26"/>
      <c r="BQ67" s="26"/>
    </row>
    <row r="68" spans="2:69" ht="12.95" customHeight="1">
      <c r="B68" s="156"/>
      <c r="C68" s="156"/>
      <c r="D68" s="156"/>
      <c r="E68" s="156"/>
      <c r="F68" s="156"/>
      <c r="O68" s="26"/>
      <c r="P68" s="26"/>
      <c r="Q68" s="26"/>
      <c r="R68" s="26"/>
      <c r="S68" s="26"/>
      <c r="T68" s="26"/>
      <c r="U68" s="26"/>
      <c r="V68" s="26"/>
      <c r="W68" s="26"/>
      <c r="X68" s="26"/>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c r="BP68" s="26"/>
      <c r="BQ68" s="26"/>
    </row>
    <row r="69" spans="2:69" ht="12.95" customHeight="1">
      <c r="B69" s="156"/>
      <c r="C69" s="156"/>
      <c r="D69" s="156"/>
      <c r="E69" s="156"/>
      <c r="F69" s="156"/>
      <c r="O69" s="26"/>
      <c r="P69" s="26"/>
      <c r="Q69" s="26"/>
      <c r="R69" s="26"/>
      <c r="S69" s="26"/>
      <c r="T69" s="26"/>
      <c r="U69" s="26"/>
      <c r="V69" s="26"/>
      <c r="W69" s="26"/>
      <c r="X69" s="26"/>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c r="BP69" s="26"/>
      <c r="BQ69" s="26"/>
    </row>
    <row r="70" spans="2:69" ht="12.95" customHeight="1">
      <c r="B70" s="156"/>
      <c r="C70" s="156"/>
      <c r="D70" s="156"/>
      <c r="E70" s="156"/>
      <c r="F70" s="156"/>
      <c r="O70" s="26"/>
      <c r="P70" s="26"/>
      <c r="Q70" s="26"/>
      <c r="R70" s="26"/>
      <c r="S70" s="26"/>
      <c r="T70" s="26"/>
      <c r="U70" s="26"/>
      <c r="V70" s="26"/>
      <c r="W70" s="26"/>
      <c r="X70" s="26"/>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c r="BP70" s="26"/>
      <c r="BQ70" s="26"/>
    </row>
    <row r="71" spans="2:69" ht="12.95" customHeight="1">
      <c r="B71" s="156"/>
      <c r="C71" s="156"/>
      <c r="D71" s="156"/>
      <c r="E71" s="156"/>
      <c r="F71" s="15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c r="BP71" s="26"/>
      <c r="BQ71" s="26"/>
    </row>
    <row r="72" spans="2:69" ht="12.95" customHeight="1">
      <c r="B72" s="156"/>
      <c r="C72" s="156"/>
      <c r="D72" s="156"/>
      <c r="E72" s="156"/>
      <c r="F72" s="156"/>
      <c r="O72" s="26"/>
      <c r="P72" s="26"/>
      <c r="Q72" s="26"/>
      <c r="R72" s="26"/>
      <c r="S72" s="26"/>
      <c r="T72" s="26"/>
      <c r="U72" s="26"/>
      <c r="V72" s="26"/>
      <c r="W72" s="26"/>
      <c r="X72" s="26"/>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c r="BP72" s="26"/>
      <c r="BQ72" s="26"/>
    </row>
    <row r="73" spans="2:69" ht="12.95" customHeight="1">
      <c r="B73" s="156"/>
      <c r="C73" s="156"/>
      <c r="D73" s="156"/>
      <c r="E73" s="156"/>
      <c r="F73" s="156"/>
      <c r="O73" s="26"/>
      <c r="P73" s="26"/>
      <c r="Q73" s="26"/>
      <c r="R73" s="26"/>
      <c r="S73" s="26"/>
      <c r="T73" s="26"/>
      <c r="U73" s="26"/>
      <c r="V73" s="26"/>
      <c r="W73" s="26"/>
      <c r="X73" s="26"/>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c r="BP73" s="26"/>
      <c r="BQ73" s="26"/>
    </row>
    <row r="74" spans="2:69" ht="12.95" customHeight="1">
      <c r="B74" s="156"/>
      <c r="C74" s="156"/>
      <c r="D74" s="156"/>
      <c r="E74" s="156"/>
      <c r="F74" s="15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c r="BP74" s="26"/>
      <c r="BQ74" s="26"/>
    </row>
    <row r="75" spans="2:69" ht="12.95" customHeight="1">
      <c r="B75" s="156"/>
      <c r="C75" s="156"/>
      <c r="D75" s="156"/>
      <c r="E75" s="156"/>
      <c r="F75" s="156"/>
      <c r="O75" s="26"/>
      <c r="P75" s="26"/>
      <c r="Q75" s="26"/>
      <c r="R75" s="26"/>
      <c r="S75" s="26"/>
      <c r="T75" s="26"/>
      <c r="U75" s="26"/>
      <c r="V75" s="26"/>
      <c r="W75" s="26"/>
      <c r="X75" s="26"/>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c r="BP75" s="26"/>
      <c r="BQ75" s="26"/>
    </row>
    <row r="76" spans="2:69" ht="12.95" customHeight="1">
      <c r="B76" s="156"/>
      <c r="C76" s="156"/>
      <c r="D76" s="156"/>
      <c r="E76" s="156"/>
      <c r="F76" s="156"/>
      <c r="O76" s="26"/>
      <c r="P76" s="26"/>
      <c r="Q76" s="26"/>
      <c r="R76" s="26"/>
      <c r="S76" s="26"/>
      <c r="T76" s="26"/>
      <c r="U76" s="26"/>
      <c r="V76" s="26"/>
      <c r="W76" s="26"/>
      <c r="X76" s="26"/>
      <c r="Y76" s="26"/>
      <c r="Z76" s="26"/>
      <c r="AA76" s="26"/>
      <c r="AB76" s="26"/>
      <c r="AC76" s="26"/>
      <c r="AD76" s="26"/>
      <c r="AE76" s="26"/>
      <c r="AF76" s="26"/>
      <c r="AG76" s="26"/>
      <c r="AH76" s="26"/>
      <c r="AI76" s="26"/>
      <c r="AJ76" s="26"/>
      <c r="AK76" s="26"/>
      <c r="AL76" s="26"/>
      <c r="AM76" s="26"/>
      <c r="AN76" s="26"/>
      <c r="AO76" s="26"/>
      <c r="AP76" s="26"/>
      <c r="AQ76" s="26"/>
      <c r="AR76" s="26"/>
      <c r="AS76" s="26"/>
      <c r="AT76" s="26"/>
      <c r="AU76" s="26"/>
      <c r="AV76" s="26"/>
      <c r="AW76" s="26"/>
      <c r="AX76" s="26"/>
      <c r="AY76" s="26"/>
      <c r="AZ76" s="26"/>
      <c r="BA76" s="26"/>
      <c r="BB76" s="26"/>
      <c r="BC76" s="26"/>
      <c r="BD76" s="26"/>
      <c r="BE76" s="26"/>
      <c r="BF76" s="26"/>
      <c r="BG76" s="26"/>
      <c r="BH76" s="26"/>
      <c r="BI76" s="26"/>
      <c r="BJ76" s="26"/>
      <c r="BK76" s="26"/>
      <c r="BL76" s="26"/>
      <c r="BM76" s="26"/>
      <c r="BN76" s="26"/>
      <c r="BO76" s="26"/>
      <c r="BP76" s="26"/>
      <c r="BQ76" s="26"/>
    </row>
    <row r="77" spans="2:69" ht="12.75" customHeight="1">
      <c r="B77" s="156"/>
      <c r="C77" s="156"/>
      <c r="D77" s="156"/>
      <c r="E77" s="156"/>
      <c r="F77" s="156"/>
      <c r="O77" s="26"/>
      <c r="P77" s="26"/>
      <c r="Q77" s="26"/>
      <c r="R77" s="26"/>
      <c r="S77" s="26"/>
      <c r="T77" s="26"/>
      <c r="U77" s="26"/>
      <c r="V77" s="26"/>
      <c r="W77" s="26"/>
      <c r="X77" s="26"/>
      <c r="Y77" s="26"/>
      <c r="Z77" s="26"/>
      <c r="AA77" s="26"/>
      <c r="AB77" s="26"/>
      <c r="AC77" s="26"/>
      <c r="AD77" s="26"/>
      <c r="AE77" s="26"/>
      <c r="AF77" s="26"/>
      <c r="AG77" s="26"/>
      <c r="AH77" s="26"/>
      <c r="AI77" s="26"/>
      <c r="AJ77" s="26"/>
      <c r="AK77" s="26"/>
      <c r="AL77" s="26"/>
      <c r="AM77" s="26"/>
      <c r="AN77" s="26"/>
      <c r="AO77" s="26"/>
      <c r="AP77" s="26"/>
      <c r="AQ77" s="26"/>
      <c r="AR77" s="26"/>
      <c r="AS77" s="26"/>
      <c r="AT77" s="26"/>
      <c r="AU77" s="26"/>
      <c r="AV77" s="26"/>
      <c r="AW77" s="26"/>
      <c r="AX77" s="26"/>
      <c r="AY77" s="26"/>
      <c r="AZ77" s="26"/>
      <c r="BA77" s="26"/>
      <c r="BB77" s="26"/>
      <c r="BC77" s="26"/>
      <c r="BD77" s="26"/>
      <c r="BE77" s="26"/>
      <c r="BF77" s="26"/>
      <c r="BG77" s="26"/>
      <c r="BH77" s="26"/>
      <c r="BI77" s="26"/>
      <c r="BJ77" s="26"/>
      <c r="BK77" s="26"/>
      <c r="BL77" s="26"/>
      <c r="BM77" s="26"/>
      <c r="BN77" s="26"/>
      <c r="BO77" s="26"/>
      <c r="BP77" s="26"/>
      <c r="BQ77" s="26"/>
    </row>
    <row r="78" spans="2:69" ht="12.75" customHeight="1">
      <c r="B78" s="156"/>
      <c r="C78" s="156"/>
      <c r="D78" s="156"/>
      <c r="E78" s="156"/>
      <c r="F78" s="156"/>
      <c r="O78" s="26"/>
      <c r="P78" s="26"/>
      <c r="Q78" s="26"/>
      <c r="R78" s="26"/>
      <c r="S78" s="26"/>
      <c r="T78" s="26"/>
      <c r="U78" s="26"/>
      <c r="V78" s="26"/>
      <c r="W78" s="26"/>
      <c r="X78" s="26"/>
      <c r="Y78" s="26"/>
      <c r="Z78" s="26"/>
      <c r="AA78" s="26"/>
      <c r="AB78" s="26"/>
      <c r="AC78" s="26"/>
      <c r="AD78" s="26"/>
      <c r="AE78" s="26"/>
      <c r="AF78" s="26"/>
      <c r="AG78" s="26"/>
      <c r="AH78" s="26"/>
      <c r="AI78" s="26"/>
      <c r="AJ78" s="26"/>
      <c r="AK78" s="26"/>
      <c r="AL78" s="26"/>
      <c r="AM78" s="26"/>
      <c r="AN78" s="26"/>
      <c r="AO78" s="26"/>
      <c r="AP78" s="26"/>
      <c r="AQ78" s="26"/>
      <c r="AR78" s="26"/>
      <c r="AS78" s="26"/>
      <c r="AT78" s="26"/>
      <c r="AU78" s="26"/>
      <c r="AV78" s="26"/>
      <c r="AW78" s="26"/>
      <c r="AX78" s="26"/>
      <c r="AY78" s="26"/>
      <c r="AZ78" s="26"/>
      <c r="BA78" s="26"/>
      <c r="BB78" s="26"/>
      <c r="BC78" s="26"/>
      <c r="BD78" s="26"/>
      <c r="BE78" s="26"/>
      <c r="BF78" s="26"/>
      <c r="BG78" s="26"/>
      <c r="BH78" s="26"/>
      <c r="BI78" s="26"/>
      <c r="BJ78" s="26"/>
      <c r="BK78" s="26"/>
      <c r="BL78" s="26"/>
      <c r="BM78" s="26"/>
      <c r="BN78" s="26"/>
      <c r="BO78" s="26"/>
      <c r="BP78" s="26"/>
      <c r="BQ78" s="26"/>
    </row>
    <row r="79" spans="2:69" ht="12.75" customHeight="1">
      <c r="B79" s="156"/>
      <c r="C79" s="156"/>
      <c r="D79" s="156"/>
      <c r="E79" s="156"/>
      <c r="F79" s="156"/>
      <c r="O79" s="26"/>
      <c r="P79" s="26"/>
      <c r="Q79" s="26"/>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c r="BP79" s="26"/>
      <c r="BQ79" s="26"/>
    </row>
    <row r="80" spans="2:69" ht="12.75" customHeight="1">
      <c r="B80" s="156"/>
      <c r="C80" s="156"/>
      <c r="D80" s="156"/>
      <c r="E80" s="156"/>
      <c r="F80" s="156"/>
      <c r="O80" s="26"/>
      <c r="P80" s="26"/>
      <c r="Q80" s="26"/>
      <c r="R80" s="26"/>
      <c r="S80" s="26"/>
      <c r="T80" s="26"/>
      <c r="U80" s="26"/>
      <c r="V80" s="26"/>
      <c r="W80" s="26"/>
      <c r="X80" s="26"/>
      <c r="Y80" s="26"/>
      <c r="Z80" s="26"/>
      <c r="AA80" s="26"/>
      <c r="AB80" s="26"/>
      <c r="AC80" s="26"/>
      <c r="AD80" s="26"/>
      <c r="AE80" s="26"/>
      <c r="AF80" s="26"/>
      <c r="AG80" s="26"/>
      <c r="AH80" s="26"/>
      <c r="AI80" s="26"/>
      <c r="AJ80" s="26"/>
      <c r="AK80" s="26"/>
      <c r="AL80" s="26"/>
      <c r="AM80" s="26"/>
      <c r="AN80" s="26"/>
      <c r="AO80" s="26"/>
      <c r="AP80" s="26"/>
      <c r="AQ80" s="26"/>
      <c r="AR80" s="26"/>
      <c r="AS80" s="26"/>
      <c r="AT80" s="26"/>
      <c r="AU80" s="26"/>
      <c r="AV80" s="26"/>
      <c r="AW80" s="26"/>
      <c r="AX80" s="26"/>
      <c r="AY80" s="26"/>
      <c r="AZ80" s="26"/>
      <c r="BA80" s="26"/>
      <c r="BB80" s="26"/>
      <c r="BC80" s="26"/>
      <c r="BD80" s="26"/>
      <c r="BE80" s="26"/>
      <c r="BF80" s="26"/>
      <c r="BG80" s="26"/>
      <c r="BH80" s="26"/>
      <c r="BI80" s="26"/>
      <c r="BJ80" s="26"/>
      <c r="BK80" s="26"/>
      <c r="BL80" s="26"/>
      <c r="BM80" s="26"/>
      <c r="BN80" s="26"/>
      <c r="BO80" s="26"/>
      <c r="BP80" s="26"/>
      <c r="BQ80" s="26"/>
    </row>
    <row r="81" spans="2:69" ht="12.75" customHeight="1">
      <c r="B81" s="156"/>
      <c r="C81" s="156"/>
      <c r="D81" s="156"/>
      <c r="E81" s="156"/>
      <c r="F81" s="156"/>
      <c r="O81" s="26"/>
      <c r="P81" s="26"/>
      <c r="Q81" s="26"/>
      <c r="R81" s="26"/>
      <c r="S81" s="26"/>
      <c r="T81" s="26"/>
      <c r="U81" s="26"/>
      <c r="V81" s="26"/>
      <c r="W81" s="26"/>
      <c r="X81" s="26"/>
      <c r="Y81" s="26"/>
      <c r="Z81" s="26"/>
      <c r="AA81" s="26"/>
      <c r="AB81" s="26"/>
      <c r="AC81" s="26"/>
      <c r="AD81" s="26"/>
      <c r="AE81" s="26"/>
      <c r="AF81" s="26"/>
      <c r="AG81" s="26"/>
      <c r="AH81" s="26"/>
      <c r="AI81" s="26"/>
      <c r="AJ81" s="26"/>
      <c r="AK81" s="26"/>
      <c r="AL81" s="26"/>
      <c r="AM81" s="26"/>
      <c r="AN81" s="26"/>
      <c r="AO81" s="26"/>
      <c r="AP81" s="26"/>
      <c r="AQ81" s="26"/>
      <c r="AR81" s="26"/>
      <c r="AS81" s="26"/>
      <c r="AT81" s="26"/>
      <c r="AU81" s="26"/>
      <c r="AV81" s="26"/>
      <c r="AW81" s="26"/>
      <c r="AX81" s="26"/>
      <c r="AY81" s="26"/>
      <c r="AZ81" s="26"/>
      <c r="BA81" s="26"/>
      <c r="BB81" s="26"/>
      <c r="BC81" s="26"/>
      <c r="BD81" s="26"/>
      <c r="BE81" s="26"/>
      <c r="BF81" s="26"/>
      <c r="BG81" s="26"/>
      <c r="BH81" s="26"/>
      <c r="BI81" s="26"/>
      <c r="BJ81" s="26"/>
      <c r="BK81" s="26"/>
      <c r="BL81" s="26"/>
      <c r="BM81" s="26"/>
      <c r="BN81" s="26"/>
      <c r="BO81" s="26"/>
      <c r="BP81" s="26"/>
      <c r="BQ81" s="26"/>
    </row>
    <row r="82" spans="2:69" ht="12.75" customHeight="1">
      <c r="B82" s="156"/>
      <c r="C82" s="156"/>
      <c r="D82" s="156"/>
      <c r="E82" s="156"/>
      <c r="F82" s="156"/>
      <c r="O82" s="26"/>
      <c r="P82" s="26"/>
      <c r="Q82" s="26"/>
      <c r="R82" s="26"/>
      <c r="S82" s="26"/>
      <c r="T82" s="26"/>
      <c r="U82" s="26"/>
      <c r="V82" s="26"/>
      <c r="W82" s="26"/>
      <c r="X82" s="26"/>
      <c r="Y82" s="26"/>
      <c r="Z82" s="26"/>
      <c r="AA82" s="26"/>
      <c r="AB82" s="26"/>
      <c r="AC82" s="26"/>
      <c r="AD82" s="26"/>
      <c r="AE82" s="26"/>
      <c r="AF82" s="26"/>
      <c r="AG82" s="26"/>
      <c r="AH82" s="26"/>
      <c r="AI82" s="26"/>
      <c r="AJ82" s="26"/>
      <c r="AK82" s="26"/>
      <c r="AL82" s="26"/>
      <c r="AM82" s="26"/>
      <c r="AN82" s="26"/>
      <c r="AO82" s="26"/>
      <c r="AP82" s="26"/>
      <c r="AQ82" s="26"/>
      <c r="AR82" s="26"/>
      <c r="AS82" s="26"/>
      <c r="AT82" s="26"/>
      <c r="AU82" s="26"/>
      <c r="AV82" s="26"/>
      <c r="AW82" s="26"/>
      <c r="AX82" s="26"/>
      <c r="AY82" s="26"/>
      <c r="AZ82" s="26"/>
      <c r="BA82" s="26"/>
      <c r="BB82" s="26"/>
      <c r="BC82" s="26"/>
      <c r="BD82" s="26"/>
      <c r="BE82" s="26"/>
      <c r="BF82" s="26"/>
      <c r="BG82" s="26"/>
      <c r="BH82" s="26"/>
      <c r="BI82" s="26"/>
      <c r="BJ82" s="26"/>
      <c r="BK82" s="26"/>
      <c r="BL82" s="26"/>
      <c r="BM82" s="26"/>
      <c r="BN82" s="26"/>
      <c r="BO82" s="26"/>
      <c r="BP82" s="26"/>
      <c r="BQ82" s="26"/>
    </row>
    <row r="83" spans="2:69" ht="12.75" customHeight="1">
      <c r="B83" s="156"/>
      <c r="C83" s="156"/>
      <c r="D83" s="156"/>
      <c r="E83" s="156"/>
      <c r="F83" s="156"/>
      <c r="O83" s="26"/>
      <c r="P83" s="26"/>
      <c r="Q83" s="26"/>
      <c r="R83" s="26"/>
      <c r="S83" s="26"/>
      <c r="T83" s="26"/>
      <c r="U83" s="26"/>
      <c r="V83" s="26"/>
      <c r="W83" s="26"/>
      <c r="X83" s="26"/>
      <c r="Y83" s="26"/>
      <c r="Z83" s="26"/>
      <c r="AA83" s="26"/>
      <c r="AB83" s="26"/>
      <c r="AC83" s="26"/>
      <c r="AD83" s="26"/>
      <c r="AE83" s="26"/>
      <c r="AF83" s="26"/>
      <c r="AG83" s="26"/>
      <c r="AH83" s="26"/>
      <c r="AI83" s="26"/>
      <c r="AJ83" s="26"/>
      <c r="AK83" s="26"/>
      <c r="AL83" s="26"/>
      <c r="AM83" s="26"/>
      <c r="AN83" s="26"/>
      <c r="AO83" s="26"/>
      <c r="AP83" s="26"/>
      <c r="AQ83" s="26"/>
      <c r="AR83" s="26"/>
      <c r="AS83" s="26"/>
      <c r="AT83" s="26"/>
      <c r="AU83" s="26"/>
      <c r="AV83" s="26"/>
      <c r="AW83" s="26"/>
      <c r="AX83" s="26"/>
      <c r="AY83" s="26"/>
      <c r="AZ83" s="26"/>
      <c r="BA83" s="26"/>
      <c r="BB83" s="26"/>
      <c r="BC83" s="26"/>
      <c r="BD83" s="26"/>
      <c r="BE83" s="26"/>
      <c r="BF83" s="26"/>
      <c r="BG83" s="26"/>
      <c r="BH83" s="26"/>
      <c r="BI83" s="26"/>
      <c r="BJ83" s="26"/>
      <c r="BK83" s="26"/>
      <c r="BL83" s="26"/>
      <c r="BM83" s="26"/>
      <c r="BN83" s="26"/>
      <c r="BO83" s="26"/>
      <c r="BP83" s="26"/>
      <c r="BQ83" s="26"/>
    </row>
    <row r="84" spans="2:69" ht="12.75" customHeight="1">
      <c r="B84" s="156"/>
      <c r="C84" s="156"/>
      <c r="D84" s="156"/>
      <c r="E84" s="156"/>
      <c r="F84" s="156"/>
      <c r="O84" s="26"/>
      <c r="P84" s="26"/>
      <c r="Q84" s="26"/>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c r="BP84" s="26"/>
      <c r="BQ84" s="26"/>
    </row>
    <row r="85" spans="2:69" ht="12.75" customHeight="1">
      <c r="B85" s="156"/>
      <c r="C85" s="156"/>
      <c r="D85" s="156"/>
      <c r="E85" s="156"/>
      <c r="F85" s="156"/>
      <c r="O85" s="26"/>
      <c r="P85" s="26"/>
      <c r="Q85" s="26"/>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c r="BP85" s="26"/>
      <c r="BQ85" s="26"/>
    </row>
    <row r="86" spans="2:69" ht="12.75" customHeight="1">
      <c r="B86" s="156"/>
      <c r="C86" s="156"/>
      <c r="D86" s="156"/>
      <c r="E86" s="156"/>
      <c r="F86" s="156"/>
      <c r="O86" s="26"/>
      <c r="P86" s="26"/>
      <c r="Q86" s="26"/>
      <c r="R86" s="26"/>
      <c r="S86" s="26"/>
      <c r="T86" s="26"/>
      <c r="U86" s="26"/>
      <c r="V86" s="26"/>
      <c r="W86" s="26"/>
      <c r="X86" s="26"/>
      <c r="Y86" s="26"/>
      <c r="Z86" s="26"/>
      <c r="AA86" s="26"/>
      <c r="AB86" s="26"/>
      <c r="AC86" s="26"/>
      <c r="AD86" s="26"/>
      <c r="AE86" s="26"/>
      <c r="AF86" s="26"/>
      <c r="AG86" s="26"/>
      <c r="AH86" s="26"/>
      <c r="AI86" s="26"/>
      <c r="AJ86" s="26"/>
      <c r="AK86" s="26"/>
      <c r="AL86" s="26"/>
      <c r="AM86" s="26"/>
      <c r="AN86" s="26"/>
      <c r="AO86" s="26"/>
      <c r="AP86" s="26"/>
      <c r="AQ86" s="26"/>
      <c r="AR86" s="26"/>
      <c r="AS86" s="26"/>
      <c r="AT86" s="26"/>
      <c r="AU86" s="26"/>
      <c r="AV86" s="26"/>
      <c r="AW86" s="26"/>
      <c r="AX86" s="26"/>
      <c r="AY86" s="26"/>
      <c r="AZ86" s="26"/>
      <c r="BA86" s="26"/>
      <c r="BB86" s="26"/>
      <c r="BC86" s="26"/>
      <c r="BD86" s="26"/>
      <c r="BE86" s="26"/>
      <c r="BF86" s="26"/>
      <c r="BG86" s="26"/>
      <c r="BH86" s="26"/>
      <c r="BI86" s="26"/>
      <c r="BJ86" s="26"/>
      <c r="BK86" s="26"/>
      <c r="BL86" s="26"/>
      <c r="BM86" s="26"/>
      <c r="BN86" s="26"/>
      <c r="BO86" s="26"/>
      <c r="BP86" s="26"/>
      <c r="BQ86" s="26"/>
    </row>
    <row r="87" spans="2:69" ht="12.75" customHeight="1">
      <c r="B87" s="156"/>
      <c r="C87" s="156"/>
      <c r="D87" s="156"/>
      <c r="E87" s="156"/>
      <c r="F87" s="156"/>
      <c r="O87" s="26"/>
      <c r="P87" s="26"/>
      <c r="Q87" s="26"/>
      <c r="R87" s="26"/>
      <c r="S87" s="26"/>
      <c r="T87" s="26"/>
      <c r="U87" s="26"/>
      <c r="V87" s="26"/>
      <c r="W87" s="26"/>
      <c r="X87" s="26"/>
      <c r="Y87" s="26"/>
      <c r="Z87" s="26"/>
      <c r="AA87" s="26"/>
      <c r="AB87" s="26"/>
      <c r="AC87" s="26"/>
      <c r="AD87" s="26"/>
      <c r="AE87" s="26"/>
      <c r="AF87" s="26"/>
      <c r="AG87" s="26"/>
      <c r="AH87" s="26"/>
      <c r="AI87" s="26"/>
      <c r="AJ87" s="26"/>
      <c r="AK87" s="26"/>
      <c r="AL87" s="26"/>
      <c r="AM87" s="26"/>
      <c r="AN87" s="26"/>
      <c r="AO87" s="26"/>
      <c r="AP87" s="26"/>
      <c r="AQ87" s="26"/>
      <c r="AR87" s="26"/>
      <c r="AS87" s="26"/>
      <c r="AT87" s="26"/>
      <c r="AU87" s="26"/>
      <c r="AV87" s="26"/>
      <c r="AW87" s="26"/>
      <c r="AX87" s="26"/>
      <c r="AY87" s="26"/>
      <c r="AZ87" s="26"/>
      <c r="BA87" s="26"/>
      <c r="BB87" s="26"/>
      <c r="BC87" s="26"/>
      <c r="BD87" s="26"/>
      <c r="BE87" s="26"/>
      <c r="BF87" s="26"/>
      <c r="BG87" s="26"/>
      <c r="BH87" s="26"/>
      <c r="BI87" s="26"/>
      <c r="BJ87" s="26"/>
      <c r="BK87" s="26"/>
      <c r="BL87" s="26"/>
      <c r="BM87" s="26"/>
      <c r="BN87" s="26"/>
      <c r="BO87" s="26"/>
      <c r="BP87" s="26"/>
      <c r="BQ87" s="26"/>
    </row>
    <row r="88" spans="2:69" ht="12.75" customHeight="1">
      <c r="B88" s="156"/>
      <c r="C88" s="156"/>
      <c r="D88" s="156"/>
      <c r="E88" s="156"/>
      <c r="F88" s="156"/>
      <c r="O88" s="26"/>
      <c r="P88" s="26"/>
      <c r="Q88" s="26"/>
      <c r="R88" s="26"/>
      <c r="S88" s="26"/>
      <c r="T88" s="26"/>
      <c r="U88" s="26"/>
      <c r="V88" s="26"/>
      <c r="W88" s="26"/>
      <c r="X88" s="26"/>
      <c r="Y88" s="26"/>
      <c r="Z88" s="26"/>
      <c r="AA88" s="26"/>
      <c r="AB88" s="26"/>
      <c r="AC88" s="26"/>
      <c r="AD88" s="26"/>
      <c r="AE88" s="26"/>
      <c r="AF88" s="26"/>
      <c r="AG88" s="26"/>
      <c r="AH88" s="26"/>
      <c r="AI88" s="26"/>
      <c r="AJ88" s="26"/>
      <c r="AK88" s="26"/>
      <c r="AL88" s="26"/>
      <c r="AM88" s="26"/>
      <c r="AN88" s="26"/>
      <c r="AO88" s="26"/>
      <c r="AP88" s="26"/>
      <c r="AQ88" s="26"/>
      <c r="AR88" s="26"/>
      <c r="AS88" s="26"/>
      <c r="AT88" s="26"/>
      <c r="AU88" s="26"/>
      <c r="AV88" s="26"/>
      <c r="AW88" s="26"/>
      <c r="AX88" s="26"/>
      <c r="AY88" s="26"/>
      <c r="AZ88" s="26"/>
      <c r="BA88" s="26"/>
      <c r="BB88" s="26"/>
      <c r="BC88" s="26"/>
      <c r="BD88" s="26"/>
      <c r="BE88" s="26"/>
      <c r="BF88" s="26"/>
      <c r="BG88" s="26"/>
      <c r="BH88" s="26"/>
      <c r="BI88" s="26"/>
      <c r="BJ88" s="26"/>
      <c r="BK88" s="26"/>
      <c r="BL88" s="26"/>
      <c r="BM88" s="26"/>
      <c r="BN88" s="26"/>
      <c r="BO88" s="26"/>
      <c r="BP88" s="26"/>
      <c r="BQ88" s="26"/>
    </row>
    <row r="89" spans="2:69" ht="12.75" customHeight="1">
      <c r="B89" s="156"/>
      <c r="C89" s="156"/>
      <c r="D89" s="156"/>
      <c r="E89" s="156"/>
      <c r="F89" s="156"/>
      <c r="O89" s="26"/>
      <c r="P89" s="26"/>
      <c r="Q89" s="26"/>
      <c r="R89" s="26"/>
      <c r="S89" s="26"/>
      <c r="T89" s="26"/>
      <c r="U89" s="26"/>
      <c r="V89" s="26"/>
      <c r="W89" s="26"/>
      <c r="X89" s="26"/>
      <c r="Y89" s="26"/>
      <c r="Z89" s="26"/>
      <c r="AA89" s="26"/>
      <c r="AB89" s="26"/>
      <c r="AC89" s="26"/>
      <c r="AD89" s="26"/>
      <c r="AE89" s="26"/>
      <c r="AF89" s="26"/>
      <c r="AG89" s="26"/>
      <c r="AH89" s="26"/>
      <c r="AI89" s="26"/>
      <c r="AJ89" s="26"/>
      <c r="AK89" s="26"/>
      <c r="AL89" s="26"/>
      <c r="AM89" s="26"/>
      <c r="AN89" s="26"/>
      <c r="AO89" s="26"/>
      <c r="AP89" s="26"/>
      <c r="AQ89" s="26"/>
      <c r="AR89" s="26"/>
      <c r="AS89" s="26"/>
      <c r="AT89" s="26"/>
      <c r="AU89" s="26"/>
      <c r="AV89" s="26"/>
      <c r="AW89" s="26"/>
      <c r="AX89" s="26"/>
      <c r="AY89" s="26"/>
      <c r="AZ89" s="26"/>
      <c r="BA89" s="26"/>
      <c r="BB89" s="26"/>
      <c r="BC89" s="26"/>
      <c r="BD89" s="26"/>
      <c r="BE89" s="26"/>
      <c r="BF89" s="26"/>
      <c r="BG89" s="26"/>
      <c r="BH89" s="26"/>
      <c r="BI89" s="26"/>
      <c r="BJ89" s="26"/>
      <c r="BK89" s="26"/>
      <c r="BL89" s="26"/>
      <c r="BM89" s="26"/>
      <c r="BN89" s="26"/>
      <c r="BO89" s="26"/>
      <c r="BP89" s="26"/>
      <c r="BQ89" s="26"/>
    </row>
    <row r="90" spans="2:69" ht="12.75" customHeight="1">
      <c r="B90" s="156"/>
      <c r="C90" s="156"/>
      <c r="D90" s="156"/>
      <c r="E90" s="156"/>
      <c r="F90" s="156"/>
      <c r="O90" s="26"/>
      <c r="P90" s="26"/>
      <c r="Q90" s="26"/>
      <c r="R90" s="26"/>
      <c r="S90" s="26"/>
      <c r="T90" s="26"/>
      <c r="U90" s="26"/>
      <c r="V90" s="26"/>
      <c r="W90" s="26"/>
      <c r="X90" s="26"/>
      <c r="Y90" s="26"/>
      <c r="Z90" s="26"/>
      <c r="AA90" s="26"/>
      <c r="AB90" s="26"/>
      <c r="AC90" s="26"/>
      <c r="AD90" s="26"/>
      <c r="AE90" s="26"/>
      <c r="AF90" s="26"/>
      <c r="AG90" s="26"/>
      <c r="AH90" s="26"/>
      <c r="AI90" s="26"/>
      <c r="AJ90" s="26"/>
      <c r="AK90" s="26"/>
      <c r="AL90" s="26"/>
      <c r="AM90" s="26"/>
      <c r="AN90" s="26"/>
      <c r="AO90" s="26"/>
      <c r="AP90" s="26"/>
      <c r="AQ90" s="26"/>
      <c r="AR90" s="26"/>
      <c r="AS90" s="26"/>
      <c r="AT90" s="26"/>
      <c r="AU90" s="26"/>
      <c r="AV90" s="26"/>
      <c r="AW90" s="26"/>
      <c r="AX90" s="26"/>
      <c r="AY90" s="26"/>
      <c r="AZ90" s="26"/>
      <c r="BA90" s="26"/>
      <c r="BB90" s="26"/>
      <c r="BC90" s="26"/>
      <c r="BD90" s="26"/>
      <c r="BE90" s="26"/>
      <c r="BF90" s="26"/>
      <c r="BG90" s="26"/>
      <c r="BH90" s="26"/>
      <c r="BI90" s="26"/>
      <c r="BJ90" s="26"/>
      <c r="BK90" s="26"/>
      <c r="BL90" s="26"/>
      <c r="BM90" s="26"/>
      <c r="BN90" s="26"/>
      <c r="BO90" s="26"/>
      <c r="BP90" s="26"/>
      <c r="BQ90" s="26"/>
    </row>
    <row r="91" spans="2:69" ht="12.75" customHeight="1">
      <c r="B91" s="156"/>
      <c r="C91" s="156"/>
      <c r="D91" s="156"/>
      <c r="E91" s="156"/>
      <c r="F91" s="156"/>
      <c r="O91" s="26"/>
      <c r="P91" s="26"/>
      <c r="Q91" s="26"/>
      <c r="R91" s="26"/>
      <c r="S91" s="26"/>
      <c r="T91" s="26"/>
      <c r="U91" s="26"/>
      <c r="V91" s="26"/>
      <c r="W91" s="26"/>
      <c r="X91" s="26"/>
      <c r="Y91" s="26"/>
      <c r="Z91" s="26"/>
      <c r="AA91" s="26"/>
      <c r="AB91" s="26"/>
      <c r="AC91" s="26"/>
      <c r="AD91" s="26"/>
      <c r="AE91" s="26"/>
      <c r="AF91" s="26"/>
      <c r="AG91" s="26"/>
      <c r="AH91" s="26"/>
      <c r="AI91" s="26"/>
      <c r="AJ91" s="26"/>
      <c r="AK91" s="26"/>
      <c r="AL91" s="26"/>
      <c r="AM91" s="26"/>
      <c r="AN91" s="26"/>
      <c r="AO91" s="26"/>
      <c r="AP91" s="26"/>
      <c r="AQ91" s="26"/>
      <c r="AR91" s="26"/>
      <c r="AS91" s="26"/>
      <c r="AT91" s="26"/>
      <c r="AU91" s="26"/>
      <c r="AV91" s="26"/>
      <c r="AW91" s="26"/>
      <c r="AX91" s="26"/>
      <c r="AY91" s="26"/>
      <c r="AZ91" s="26"/>
      <c r="BA91" s="26"/>
      <c r="BB91" s="26"/>
      <c r="BC91" s="26"/>
      <c r="BD91" s="26"/>
      <c r="BE91" s="26"/>
      <c r="BF91" s="26"/>
      <c r="BG91" s="26"/>
      <c r="BH91" s="26"/>
      <c r="BI91" s="26"/>
      <c r="BJ91" s="26"/>
      <c r="BK91" s="26"/>
      <c r="BL91" s="26"/>
      <c r="BM91" s="26"/>
      <c r="BN91" s="26"/>
      <c r="BO91" s="26"/>
      <c r="BP91" s="26"/>
      <c r="BQ91" s="26"/>
    </row>
    <row r="92" spans="2:69" ht="12.75" customHeight="1">
      <c r="B92" s="156"/>
      <c r="C92" s="156"/>
      <c r="D92" s="156"/>
      <c r="E92" s="156"/>
      <c r="F92" s="156"/>
      <c r="O92" s="26"/>
      <c r="P92" s="26"/>
      <c r="Q92" s="26"/>
      <c r="R92" s="26"/>
      <c r="S92" s="26"/>
      <c r="T92" s="26"/>
      <c r="U92" s="26"/>
      <c r="V92" s="26"/>
      <c r="W92" s="26"/>
      <c r="X92" s="26"/>
      <c r="Y92" s="26"/>
      <c r="Z92" s="26"/>
      <c r="AA92" s="26"/>
      <c r="AB92" s="26"/>
      <c r="AC92" s="26"/>
      <c r="AD92" s="26"/>
      <c r="AE92" s="26"/>
      <c r="AF92" s="26"/>
      <c r="AG92" s="26"/>
      <c r="AH92" s="26"/>
      <c r="AI92" s="26"/>
      <c r="AJ92" s="26"/>
      <c r="AK92" s="26"/>
      <c r="AL92" s="26"/>
      <c r="AM92" s="26"/>
      <c r="AN92" s="26"/>
      <c r="AO92" s="26"/>
      <c r="AP92" s="26"/>
      <c r="AQ92" s="26"/>
      <c r="AR92" s="26"/>
      <c r="AS92" s="26"/>
      <c r="AT92" s="26"/>
      <c r="AU92" s="26"/>
      <c r="AV92" s="26"/>
      <c r="AW92" s="26"/>
      <c r="AX92" s="26"/>
      <c r="AY92" s="26"/>
      <c r="AZ92" s="26"/>
      <c r="BA92" s="26"/>
      <c r="BB92" s="26"/>
      <c r="BC92" s="26"/>
      <c r="BD92" s="26"/>
      <c r="BE92" s="26"/>
      <c r="BF92" s="26"/>
      <c r="BG92" s="26"/>
      <c r="BH92" s="26"/>
      <c r="BI92" s="26"/>
      <c r="BJ92" s="26"/>
      <c r="BK92" s="26"/>
      <c r="BL92" s="26"/>
      <c r="BM92" s="26"/>
      <c r="BN92" s="26"/>
      <c r="BO92" s="26"/>
      <c r="BP92" s="26"/>
      <c r="BQ92" s="26"/>
    </row>
    <row r="93" spans="2:69" ht="12.75" customHeight="1">
      <c r="B93" s="156"/>
      <c r="C93" s="156"/>
      <c r="D93" s="156"/>
      <c r="E93" s="156"/>
      <c r="F93" s="156"/>
      <c r="O93" s="26"/>
      <c r="P93" s="26"/>
      <c r="Q93" s="26"/>
      <c r="R93" s="26"/>
      <c r="S93" s="26"/>
      <c r="T93" s="26"/>
      <c r="U93" s="26"/>
      <c r="V93" s="26"/>
      <c r="W93" s="26"/>
      <c r="X93" s="26"/>
      <c r="Y93" s="26"/>
      <c r="Z93" s="26"/>
      <c r="AA93" s="26"/>
      <c r="AB93" s="26"/>
      <c r="AC93" s="26"/>
      <c r="AD93" s="26"/>
      <c r="AE93" s="26"/>
      <c r="AF93" s="26"/>
      <c r="AG93" s="26"/>
      <c r="AH93" s="26"/>
      <c r="AI93" s="26"/>
      <c r="AJ93" s="26"/>
      <c r="AK93" s="26"/>
      <c r="AL93" s="26"/>
      <c r="AM93" s="26"/>
      <c r="AN93" s="26"/>
      <c r="AO93" s="26"/>
      <c r="AP93" s="26"/>
      <c r="AQ93" s="26"/>
      <c r="AR93" s="26"/>
      <c r="AS93" s="26"/>
      <c r="AT93" s="26"/>
      <c r="AU93" s="26"/>
      <c r="AV93" s="26"/>
      <c r="AW93" s="26"/>
      <c r="AX93" s="26"/>
      <c r="AY93" s="26"/>
      <c r="AZ93" s="26"/>
      <c r="BA93" s="26"/>
      <c r="BB93" s="26"/>
      <c r="BC93" s="26"/>
      <c r="BD93" s="26"/>
      <c r="BE93" s="26"/>
      <c r="BF93" s="26"/>
      <c r="BG93" s="26"/>
      <c r="BH93" s="26"/>
      <c r="BI93" s="26"/>
      <c r="BJ93" s="26"/>
      <c r="BK93" s="26"/>
      <c r="BL93" s="26"/>
      <c r="BM93" s="26"/>
      <c r="BN93" s="26"/>
      <c r="BO93" s="26"/>
      <c r="BP93" s="26"/>
      <c r="BQ93" s="26"/>
    </row>
    <row r="94" spans="2:69" ht="12.75" customHeight="1">
      <c r="B94" s="156"/>
      <c r="C94" s="156"/>
      <c r="D94" s="156"/>
      <c r="E94" s="156"/>
      <c r="F94" s="15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row>
    <row r="95" spans="2:69" ht="12.75" customHeight="1">
      <c r="B95" s="156"/>
      <c r="C95" s="156"/>
      <c r="D95" s="156"/>
      <c r="E95" s="156"/>
      <c r="F95" s="156"/>
      <c r="O95" s="26"/>
      <c r="P95" s="26"/>
      <c r="Q95" s="26"/>
      <c r="R95" s="26"/>
      <c r="S95" s="26"/>
      <c r="T95" s="26"/>
      <c r="U95" s="26"/>
      <c r="V95" s="26"/>
      <c r="W95" s="26"/>
      <c r="X95" s="26"/>
      <c r="Y95" s="26"/>
      <c r="Z95" s="26"/>
      <c r="AA95" s="26"/>
      <c r="AB95" s="26"/>
      <c r="AC95" s="26"/>
      <c r="AD95" s="26"/>
      <c r="AE95" s="26"/>
      <c r="AF95" s="26"/>
      <c r="AG95" s="26"/>
      <c r="AH95" s="26"/>
      <c r="AI95" s="26"/>
      <c r="AJ95" s="26"/>
      <c r="AK95" s="26"/>
      <c r="AL95" s="26"/>
      <c r="AM95" s="26"/>
      <c r="AN95" s="26"/>
      <c r="AO95" s="26"/>
      <c r="AP95" s="26"/>
      <c r="AQ95" s="26"/>
      <c r="AR95" s="26"/>
      <c r="AS95" s="26"/>
      <c r="AT95" s="26"/>
      <c r="AU95" s="26"/>
      <c r="AV95" s="26"/>
      <c r="AW95" s="26"/>
      <c r="AX95" s="26"/>
      <c r="AY95" s="26"/>
      <c r="AZ95" s="26"/>
      <c r="BA95" s="26"/>
      <c r="BB95" s="26"/>
      <c r="BC95" s="26"/>
      <c r="BD95" s="26"/>
      <c r="BE95" s="26"/>
      <c r="BF95" s="26"/>
      <c r="BG95" s="26"/>
      <c r="BH95" s="26"/>
      <c r="BI95" s="26"/>
      <c r="BJ95" s="26"/>
      <c r="BK95" s="26"/>
      <c r="BL95" s="26"/>
      <c r="BM95" s="26"/>
      <c r="BN95" s="26"/>
      <c r="BO95" s="26"/>
      <c r="BP95" s="26"/>
      <c r="BQ95" s="26"/>
    </row>
    <row r="96" spans="2:69" ht="12.75" customHeight="1">
      <c r="B96" s="156"/>
      <c r="C96" s="156"/>
      <c r="D96" s="156"/>
      <c r="E96" s="156"/>
      <c r="F96" s="156"/>
      <c r="O96" s="26"/>
      <c r="P96" s="26"/>
      <c r="Q96" s="26"/>
      <c r="R96" s="26"/>
      <c r="S96" s="26"/>
      <c r="T96" s="26"/>
      <c r="U96" s="26"/>
      <c r="V96" s="26"/>
      <c r="W96" s="26"/>
      <c r="X96" s="26"/>
      <c r="Y96" s="26"/>
      <c r="Z96" s="26"/>
      <c r="AA96" s="26"/>
      <c r="AB96" s="26"/>
      <c r="AC96" s="26"/>
      <c r="AD96" s="26"/>
      <c r="AE96" s="26"/>
      <c r="AF96" s="26"/>
      <c r="AG96" s="26"/>
      <c r="AH96" s="26"/>
      <c r="AI96" s="26"/>
      <c r="AJ96" s="26"/>
      <c r="AK96" s="26"/>
      <c r="AL96" s="26"/>
      <c r="AM96" s="26"/>
      <c r="AN96" s="26"/>
      <c r="AO96" s="26"/>
      <c r="AP96" s="26"/>
      <c r="AQ96" s="26"/>
      <c r="AR96" s="26"/>
      <c r="AS96" s="26"/>
      <c r="AT96" s="26"/>
      <c r="AU96" s="26"/>
      <c r="AV96" s="26"/>
      <c r="AW96" s="26"/>
      <c r="AX96" s="26"/>
      <c r="AY96" s="26"/>
      <c r="AZ96" s="26"/>
      <c r="BA96" s="26"/>
      <c r="BB96" s="26"/>
      <c r="BC96" s="26"/>
      <c r="BD96" s="26"/>
      <c r="BE96" s="26"/>
      <c r="BF96" s="26"/>
      <c r="BG96" s="26"/>
      <c r="BH96" s="26"/>
      <c r="BI96" s="26"/>
      <c r="BJ96" s="26"/>
      <c r="BK96" s="26"/>
      <c r="BL96" s="26"/>
      <c r="BM96" s="26"/>
      <c r="BN96" s="26"/>
      <c r="BO96" s="26"/>
      <c r="BP96" s="26"/>
      <c r="BQ96" s="26"/>
    </row>
    <row r="97" spans="1:69" ht="12.75" customHeight="1">
      <c r="B97" s="156"/>
      <c r="C97" s="156"/>
      <c r="D97" s="156"/>
      <c r="E97" s="156"/>
      <c r="F97" s="156"/>
      <c r="O97" s="26"/>
      <c r="P97" s="26"/>
      <c r="Q97" s="26"/>
      <c r="R97" s="26"/>
      <c r="S97" s="26"/>
      <c r="T97" s="26"/>
      <c r="U97" s="26"/>
      <c r="V97" s="26"/>
      <c r="W97" s="26"/>
      <c r="X97" s="26"/>
      <c r="Y97" s="26"/>
      <c r="Z97" s="26"/>
      <c r="AA97" s="26"/>
      <c r="AB97" s="26"/>
      <c r="AC97" s="26"/>
      <c r="AD97" s="26"/>
      <c r="AE97" s="26"/>
      <c r="AF97" s="26"/>
      <c r="AG97" s="26"/>
      <c r="AH97" s="26"/>
      <c r="AI97" s="26"/>
      <c r="AJ97" s="26"/>
      <c r="AK97" s="26"/>
      <c r="AL97" s="26"/>
      <c r="AM97" s="26"/>
      <c r="AN97" s="26"/>
      <c r="AO97" s="26"/>
      <c r="AP97" s="26"/>
      <c r="AQ97" s="26"/>
      <c r="AR97" s="26"/>
      <c r="AS97" s="26"/>
      <c r="AT97" s="26"/>
      <c r="AU97" s="26"/>
      <c r="AV97" s="26"/>
      <c r="AW97" s="26"/>
      <c r="AX97" s="26"/>
      <c r="AY97" s="26"/>
      <c r="AZ97" s="26"/>
      <c r="BA97" s="26"/>
      <c r="BB97" s="26"/>
      <c r="BC97" s="26"/>
      <c r="BD97" s="26"/>
      <c r="BE97" s="26"/>
      <c r="BF97" s="26"/>
      <c r="BG97" s="26"/>
      <c r="BH97" s="26"/>
      <c r="BI97" s="26"/>
      <c r="BJ97" s="26"/>
      <c r="BK97" s="26"/>
      <c r="BL97" s="26"/>
      <c r="BM97" s="26"/>
      <c r="BN97" s="26"/>
      <c r="BO97" s="26"/>
      <c r="BP97" s="26"/>
      <c r="BQ97" s="26"/>
    </row>
    <row r="98" spans="1:69" ht="12.75" customHeight="1">
      <c r="B98" s="156"/>
      <c r="C98" s="156"/>
      <c r="D98" s="156"/>
      <c r="E98" s="156"/>
      <c r="F98" s="156"/>
      <c r="O98" s="26"/>
      <c r="P98" s="26"/>
      <c r="Q98" s="26"/>
      <c r="R98" s="26"/>
      <c r="S98" s="26"/>
      <c r="T98" s="26"/>
      <c r="U98" s="26"/>
      <c r="V98" s="26"/>
      <c r="W98" s="26"/>
      <c r="X98" s="26"/>
      <c r="Y98" s="26"/>
      <c r="Z98" s="26"/>
      <c r="AA98" s="26"/>
      <c r="AB98" s="26"/>
      <c r="AC98" s="26"/>
      <c r="AD98" s="26"/>
      <c r="AE98" s="26"/>
      <c r="AF98" s="26"/>
      <c r="AG98" s="26"/>
      <c r="AH98" s="26"/>
      <c r="AI98" s="26"/>
      <c r="AJ98" s="26"/>
      <c r="AK98" s="26"/>
      <c r="AL98" s="26"/>
      <c r="AM98" s="26"/>
      <c r="AN98" s="26"/>
      <c r="AO98" s="26"/>
      <c r="AP98" s="26"/>
      <c r="AQ98" s="26"/>
      <c r="AR98" s="26"/>
      <c r="AS98" s="26"/>
      <c r="AT98" s="26"/>
      <c r="AU98" s="26"/>
      <c r="AV98" s="26"/>
      <c r="AW98" s="26"/>
      <c r="AX98" s="26"/>
      <c r="AY98" s="26"/>
      <c r="AZ98" s="26"/>
      <c r="BA98" s="26"/>
      <c r="BB98" s="26"/>
      <c r="BC98" s="26"/>
      <c r="BD98" s="26"/>
      <c r="BE98" s="26"/>
      <c r="BF98" s="26"/>
      <c r="BG98" s="26"/>
      <c r="BH98" s="26"/>
      <c r="BI98" s="26"/>
      <c r="BJ98" s="26"/>
      <c r="BK98" s="26"/>
      <c r="BL98" s="26"/>
      <c r="BM98" s="26"/>
      <c r="BN98" s="26"/>
      <c r="BO98" s="26"/>
      <c r="BP98" s="26"/>
      <c r="BQ98" s="26"/>
    </row>
    <row r="99" spans="1:69" ht="12.75" customHeight="1">
      <c r="B99" s="156"/>
      <c r="C99" s="156"/>
      <c r="D99" s="156"/>
      <c r="E99" s="156"/>
      <c r="F99" s="156"/>
      <c r="O99" s="26"/>
      <c r="P99" s="26"/>
      <c r="Q99" s="26"/>
      <c r="R99" s="26"/>
      <c r="S99" s="26"/>
      <c r="T99" s="26"/>
      <c r="U99" s="26"/>
      <c r="V99" s="26"/>
      <c r="W99" s="26"/>
      <c r="X99" s="26"/>
      <c r="Y99" s="26"/>
      <c r="Z99" s="26"/>
      <c r="AA99" s="26"/>
      <c r="AB99" s="26"/>
      <c r="AC99" s="26"/>
      <c r="AD99" s="26"/>
      <c r="AE99" s="26"/>
      <c r="AF99" s="26"/>
      <c r="AG99" s="26"/>
      <c r="AH99" s="26"/>
      <c r="AI99" s="26"/>
      <c r="AJ99" s="26"/>
      <c r="AK99" s="26"/>
      <c r="AL99" s="26"/>
      <c r="AM99" s="26"/>
      <c r="AN99" s="26"/>
      <c r="AO99" s="26"/>
      <c r="AP99" s="26"/>
      <c r="AQ99" s="26"/>
      <c r="AR99" s="26"/>
      <c r="AS99" s="26"/>
      <c r="AT99" s="26"/>
      <c r="AU99" s="26"/>
      <c r="AV99" s="26"/>
      <c r="AW99" s="26"/>
      <c r="AX99" s="26"/>
      <c r="AY99" s="26"/>
      <c r="AZ99" s="26"/>
      <c r="BA99" s="26"/>
      <c r="BB99" s="26"/>
      <c r="BC99" s="26"/>
      <c r="BD99" s="26"/>
      <c r="BE99" s="26"/>
      <c r="BF99" s="26"/>
      <c r="BG99" s="26"/>
      <c r="BH99" s="26"/>
      <c r="BI99" s="26"/>
      <c r="BJ99" s="26"/>
      <c r="BK99" s="26"/>
      <c r="BL99" s="26"/>
      <c r="BM99" s="26"/>
      <c r="BN99" s="26"/>
      <c r="BO99" s="26"/>
      <c r="BP99" s="26"/>
      <c r="BQ99" s="26"/>
    </row>
    <row r="100" spans="1:69" ht="12.75" customHeight="1">
      <c r="B100" s="156"/>
      <c r="C100" s="156"/>
      <c r="D100" s="156"/>
      <c r="E100" s="156"/>
      <c r="F100" s="156"/>
      <c r="G100" s="451"/>
      <c r="H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c r="AK100" s="26"/>
      <c r="AL100" s="26"/>
      <c r="AM100" s="26"/>
      <c r="AN100" s="26"/>
      <c r="AO100" s="26"/>
      <c r="AP100" s="26"/>
      <c r="AQ100" s="26"/>
      <c r="AR100" s="26"/>
      <c r="AS100" s="26"/>
      <c r="AT100" s="26"/>
      <c r="AU100" s="26"/>
      <c r="AV100" s="26"/>
      <c r="AW100" s="26"/>
      <c r="AX100" s="26"/>
      <c r="AY100" s="26"/>
      <c r="AZ100" s="26"/>
      <c r="BA100" s="26"/>
      <c r="BB100" s="26"/>
      <c r="BC100" s="26"/>
      <c r="BD100" s="26"/>
      <c r="BE100" s="26"/>
      <c r="BF100" s="26"/>
      <c r="BG100" s="26"/>
      <c r="BH100" s="26"/>
      <c r="BI100" s="26"/>
      <c r="BJ100" s="26"/>
      <c r="BK100" s="26"/>
      <c r="BL100" s="26"/>
      <c r="BM100" s="26"/>
      <c r="BN100" s="26"/>
      <c r="BO100" s="26"/>
      <c r="BP100" s="26"/>
      <c r="BQ100" s="26"/>
    </row>
    <row r="101" spans="1:69" ht="12.75" customHeight="1">
      <c r="B101" s="156"/>
      <c r="C101" s="156"/>
      <c r="D101" s="156"/>
      <c r="E101" s="156"/>
      <c r="F101" s="156"/>
      <c r="G101" s="451"/>
      <c r="H101" s="84"/>
      <c r="O101" s="26"/>
      <c r="P101" s="26"/>
      <c r="Q101" s="26"/>
      <c r="R101" s="26"/>
      <c r="S101" s="26"/>
      <c r="T101" s="26"/>
      <c r="U101" s="26"/>
      <c r="V101" s="26"/>
      <c r="W101" s="26"/>
      <c r="X101" s="26"/>
      <c r="Y101" s="26"/>
      <c r="Z101" s="26"/>
      <c r="AA101" s="26"/>
      <c r="AB101" s="26"/>
      <c r="AC101" s="26"/>
      <c r="AD101" s="26"/>
      <c r="AE101" s="26"/>
      <c r="AF101" s="26"/>
      <c r="AG101" s="26"/>
      <c r="AH101" s="26"/>
      <c r="AI101" s="26"/>
      <c r="AJ101" s="26"/>
      <c r="AK101" s="26"/>
      <c r="AL101" s="26"/>
      <c r="AM101" s="26"/>
      <c r="AN101" s="26"/>
      <c r="AO101" s="26"/>
      <c r="AP101" s="26"/>
      <c r="AQ101" s="26"/>
      <c r="AR101" s="26"/>
      <c r="AS101" s="26"/>
      <c r="AT101" s="26"/>
      <c r="AU101" s="26"/>
      <c r="AV101" s="26"/>
      <c r="AW101" s="26"/>
      <c r="AX101" s="26"/>
      <c r="AY101" s="26"/>
      <c r="AZ101" s="26"/>
      <c r="BA101" s="26"/>
      <c r="BB101" s="26"/>
      <c r="BC101" s="26"/>
      <c r="BD101" s="26"/>
      <c r="BE101" s="26"/>
      <c r="BF101" s="26"/>
      <c r="BG101" s="26"/>
      <c r="BH101" s="26"/>
      <c r="BI101" s="26"/>
      <c r="BJ101" s="26"/>
      <c r="BK101" s="26"/>
      <c r="BL101" s="26"/>
      <c r="BM101" s="26"/>
      <c r="BN101" s="26"/>
      <c r="BO101" s="26"/>
      <c r="BP101" s="26"/>
      <c r="BQ101" s="26"/>
    </row>
    <row r="102" spans="1:69" ht="12.75" customHeight="1">
      <c r="B102" s="156"/>
      <c r="C102" s="156"/>
      <c r="D102" s="156"/>
      <c r="E102" s="156"/>
      <c r="F102" s="156"/>
      <c r="G102" s="451"/>
      <c r="H102" s="84"/>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row>
    <row r="103" spans="1:69" ht="12.75" customHeight="1">
      <c r="B103" s="124"/>
      <c r="C103" s="124"/>
      <c r="D103" s="124"/>
      <c r="E103" s="124"/>
      <c r="F103" s="124"/>
      <c r="G103" s="498"/>
      <c r="H103" s="128"/>
      <c r="O103" s="26"/>
      <c r="P103" s="26"/>
      <c r="Q103" s="26"/>
      <c r="R103" s="26"/>
      <c r="S103" s="26"/>
      <c r="T103" s="26"/>
      <c r="U103" s="26"/>
      <c r="V103" s="26"/>
      <c r="W103" s="26"/>
      <c r="X103" s="26"/>
      <c r="Y103" s="26"/>
      <c r="Z103" s="26"/>
      <c r="AA103" s="26"/>
      <c r="AB103" s="26"/>
      <c r="AC103" s="26"/>
      <c r="AD103" s="26"/>
      <c r="AE103" s="26"/>
      <c r="AF103" s="26"/>
      <c r="AG103" s="26"/>
      <c r="AH103" s="26"/>
      <c r="AI103" s="26"/>
      <c r="AJ103" s="26"/>
      <c r="AK103" s="26"/>
      <c r="AL103" s="26"/>
      <c r="AM103" s="26"/>
      <c r="AN103" s="26"/>
      <c r="AO103" s="26"/>
      <c r="AP103" s="26"/>
      <c r="AQ103" s="26"/>
      <c r="AR103" s="26"/>
      <c r="AS103" s="26"/>
      <c r="AT103" s="26"/>
      <c r="AU103" s="26"/>
      <c r="AV103" s="26"/>
      <c r="AW103" s="26"/>
      <c r="AX103" s="26"/>
      <c r="AY103" s="26"/>
      <c r="AZ103" s="26"/>
      <c r="BA103" s="26"/>
      <c r="BB103" s="26"/>
      <c r="BC103" s="26"/>
      <c r="BD103" s="26"/>
      <c r="BE103" s="26"/>
      <c r="BF103" s="26"/>
      <c r="BG103" s="26"/>
      <c r="BH103" s="26"/>
      <c r="BI103" s="26"/>
      <c r="BJ103" s="26"/>
      <c r="BK103" s="26"/>
      <c r="BL103" s="26"/>
      <c r="BM103" s="26"/>
      <c r="BN103" s="26"/>
      <c r="BO103" s="26"/>
      <c r="BP103" s="26"/>
      <c r="BQ103" s="26"/>
    </row>
    <row r="104" spans="1:69" ht="12.75" customHeight="1">
      <c r="B104" s="124"/>
      <c r="C104" s="124"/>
      <c r="D104" s="124"/>
      <c r="E104" s="124"/>
      <c r="F104" s="124"/>
      <c r="G104" s="498"/>
      <c r="H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c r="AK104" s="26"/>
      <c r="AL104" s="26"/>
      <c r="AM104" s="26"/>
      <c r="AN104" s="26"/>
      <c r="AO104" s="26"/>
      <c r="AP104" s="26"/>
      <c r="AQ104" s="26"/>
      <c r="AR104" s="26"/>
      <c r="AS104" s="26"/>
      <c r="AT104" s="26"/>
      <c r="AU104" s="26"/>
      <c r="AV104" s="26"/>
      <c r="AW104" s="26"/>
      <c r="AX104" s="26"/>
      <c r="AY104" s="26"/>
      <c r="AZ104" s="26"/>
      <c r="BA104" s="26"/>
      <c r="BB104" s="26"/>
      <c r="BC104" s="26"/>
      <c r="BD104" s="26"/>
      <c r="BE104" s="26"/>
      <c r="BF104" s="26"/>
      <c r="BG104" s="26"/>
      <c r="BH104" s="26"/>
      <c r="BI104" s="26"/>
      <c r="BJ104" s="26"/>
      <c r="BK104" s="26"/>
      <c r="BL104" s="26"/>
      <c r="BM104" s="26"/>
      <c r="BN104" s="26"/>
      <c r="BO104" s="26"/>
      <c r="BP104" s="26"/>
      <c r="BQ104" s="26"/>
    </row>
    <row r="105" spans="1:69" ht="12.75" customHeight="1">
      <c r="B105" s="124"/>
      <c r="C105" s="124"/>
      <c r="D105" s="124"/>
      <c r="E105" s="124"/>
      <c r="F105" s="124"/>
      <c r="G105" s="498"/>
      <c r="H105" s="26"/>
      <c r="I105" s="151"/>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c r="AK105" s="26"/>
      <c r="AL105" s="26"/>
      <c r="AM105" s="26"/>
      <c r="AN105" s="26"/>
      <c r="AO105" s="26"/>
      <c r="AP105" s="26"/>
      <c r="AQ105" s="26"/>
      <c r="AR105" s="26"/>
      <c r="AS105" s="26"/>
      <c r="AT105" s="26"/>
      <c r="AU105" s="26"/>
      <c r="AV105" s="26"/>
      <c r="AW105" s="26"/>
      <c r="AX105" s="26"/>
      <c r="AY105" s="26"/>
      <c r="AZ105" s="26"/>
      <c r="BA105" s="26"/>
      <c r="BB105" s="26"/>
      <c r="BC105" s="26"/>
      <c r="BD105" s="26"/>
      <c r="BE105" s="26"/>
      <c r="BF105" s="26"/>
      <c r="BG105" s="26"/>
      <c r="BH105" s="26"/>
      <c r="BI105" s="26"/>
      <c r="BJ105" s="26"/>
      <c r="BK105" s="26"/>
      <c r="BL105" s="26"/>
      <c r="BM105" s="26"/>
      <c r="BN105" s="26"/>
      <c r="BO105" s="26"/>
      <c r="BP105" s="26"/>
      <c r="BQ105" s="26"/>
    </row>
    <row r="106" spans="1:69" ht="12.75" customHeight="1">
      <c r="B106" s="452"/>
      <c r="C106" s="452"/>
      <c r="D106" s="452"/>
      <c r="E106" s="452"/>
      <c r="F106" s="452"/>
      <c r="G106" s="451"/>
      <c r="H106" s="26"/>
      <c r="I106" s="151"/>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c r="AK106" s="26"/>
      <c r="AL106" s="26"/>
      <c r="AM106" s="26"/>
      <c r="AN106" s="26"/>
      <c r="AO106" s="26"/>
      <c r="AP106" s="26"/>
      <c r="AQ106" s="26"/>
      <c r="AR106" s="26"/>
      <c r="AS106" s="26"/>
      <c r="AT106" s="26"/>
      <c r="AU106" s="26"/>
      <c r="AV106" s="26"/>
      <c r="AW106" s="26"/>
      <c r="AX106" s="26"/>
      <c r="AY106" s="26"/>
      <c r="AZ106" s="26"/>
      <c r="BA106" s="26"/>
      <c r="BB106" s="26"/>
      <c r="BC106" s="26"/>
      <c r="BD106" s="26"/>
      <c r="BE106" s="26"/>
      <c r="BF106" s="26"/>
      <c r="BG106" s="26"/>
      <c r="BH106" s="26"/>
      <c r="BI106" s="26"/>
      <c r="BJ106" s="26"/>
      <c r="BK106" s="26"/>
      <c r="BL106" s="26"/>
      <c r="BM106" s="26"/>
      <c r="BN106" s="26"/>
      <c r="BO106" s="26"/>
      <c r="BP106" s="26"/>
      <c r="BQ106" s="26"/>
    </row>
    <row r="107" spans="1:69" ht="12.75" customHeight="1">
      <c r="G107" s="451"/>
      <c r="H107" s="26"/>
      <c r="I107" s="151"/>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c r="AK107" s="26"/>
      <c r="AL107" s="26"/>
      <c r="AM107" s="26"/>
      <c r="AN107" s="26"/>
      <c r="AO107" s="26"/>
      <c r="AP107" s="26"/>
      <c r="AQ107" s="26"/>
      <c r="AR107" s="26"/>
      <c r="AS107" s="26"/>
      <c r="AT107" s="26"/>
      <c r="AU107" s="26"/>
      <c r="AV107" s="26"/>
      <c r="AW107" s="26"/>
      <c r="AX107" s="26"/>
      <c r="AY107" s="26"/>
      <c r="AZ107" s="26"/>
      <c r="BA107" s="26"/>
      <c r="BB107" s="26"/>
      <c r="BC107" s="26"/>
      <c r="BD107" s="26"/>
      <c r="BE107" s="26"/>
      <c r="BF107" s="26"/>
      <c r="BG107" s="26"/>
      <c r="BH107" s="26"/>
      <c r="BI107" s="26"/>
      <c r="BJ107" s="26"/>
      <c r="BK107" s="26"/>
      <c r="BL107" s="26"/>
      <c r="BM107" s="26"/>
      <c r="BN107" s="26"/>
      <c r="BO107" s="26"/>
      <c r="BP107" s="26"/>
      <c r="BQ107" s="26"/>
    </row>
    <row r="108" spans="1:69" ht="12.75" customHeight="1">
      <c r="G108" s="451"/>
      <c r="H108" s="26"/>
      <c r="I108" s="151"/>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6"/>
      <c r="BA108" s="26"/>
      <c r="BB108" s="26"/>
      <c r="BC108" s="26"/>
      <c r="BD108" s="26"/>
      <c r="BE108" s="26"/>
      <c r="BF108" s="26"/>
      <c r="BG108" s="26"/>
      <c r="BH108" s="26"/>
      <c r="BI108" s="26"/>
      <c r="BJ108" s="26"/>
      <c r="BK108" s="26"/>
      <c r="BL108" s="26"/>
      <c r="BM108" s="26"/>
      <c r="BN108" s="26"/>
      <c r="BO108" s="26"/>
      <c r="BP108" s="26"/>
      <c r="BQ108" s="26"/>
    </row>
    <row r="109" spans="1:69" ht="12.75" customHeight="1">
      <c r="G109" s="451"/>
      <c r="H109" s="26"/>
      <c r="I109" s="151"/>
      <c r="K109" s="26"/>
      <c r="L109" s="26"/>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6"/>
      <c r="AJ109" s="26"/>
      <c r="AK109" s="26"/>
      <c r="AL109" s="26"/>
      <c r="AM109" s="26"/>
      <c r="AN109" s="26"/>
      <c r="AO109" s="26"/>
      <c r="AP109" s="26"/>
      <c r="AQ109" s="26"/>
      <c r="AR109" s="26"/>
      <c r="AS109" s="26"/>
      <c r="AT109" s="26"/>
      <c r="AU109" s="26"/>
      <c r="AV109" s="26"/>
      <c r="AW109" s="26"/>
      <c r="AX109" s="26"/>
      <c r="AY109" s="26"/>
      <c r="AZ109" s="26"/>
      <c r="BA109" s="26"/>
      <c r="BB109" s="26"/>
      <c r="BC109" s="26"/>
      <c r="BD109" s="26"/>
      <c r="BE109" s="26"/>
      <c r="BF109" s="26"/>
      <c r="BG109" s="26"/>
      <c r="BH109" s="26"/>
      <c r="BI109" s="26"/>
      <c r="BJ109" s="26"/>
      <c r="BK109" s="26"/>
      <c r="BL109" s="26"/>
      <c r="BM109" s="26"/>
      <c r="BN109" s="26"/>
      <c r="BO109" s="26"/>
      <c r="BP109" s="26"/>
      <c r="BQ109" s="26"/>
    </row>
    <row r="110" spans="1:69" ht="12.75" customHeight="1">
      <c r="A110" s="62"/>
      <c r="G110" s="451"/>
      <c r="H110" s="26"/>
      <c r="I110" s="151"/>
      <c r="K110" s="26"/>
      <c r="L110" s="26"/>
      <c r="M110" s="26"/>
      <c r="N110" s="26"/>
      <c r="O110" s="26"/>
      <c r="P110" s="26"/>
      <c r="Q110" s="26"/>
      <c r="R110" s="26"/>
      <c r="S110" s="26"/>
      <c r="T110" s="26"/>
      <c r="U110" s="26"/>
      <c r="V110" s="26"/>
      <c r="W110" s="26"/>
      <c r="X110" s="26"/>
      <c r="Y110" s="26"/>
      <c r="Z110" s="26"/>
      <c r="AA110" s="26"/>
      <c r="AB110" s="26"/>
      <c r="AC110" s="26"/>
      <c r="AD110" s="26"/>
      <c r="AE110" s="26"/>
      <c r="AF110" s="26"/>
      <c r="AG110" s="26"/>
      <c r="AH110" s="26"/>
      <c r="AI110" s="26"/>
      <c r="AJ110" s="26"/>
      <c r="AK110" s="26"/>
      <c r="AL110" s="26"/>
      <c r="AM110" s="26"/>
      <c r="AN110" s="26"/>
      <c r="AO110" s="26"/>
      <c r="AP110" s="26"/>
      <c r="AQ110" s="26"/>
      <c r="AR110" s="26"/>
      <c r="AS110" s="26"/>
      <c r="AT110" s="26"/>
      <c r="AU110" s="26"/>
      <c r="AV110" s="26"/>
      <c r="AW110" s="26"/>
      <c r="AX110" s="26"/>
      <c r="AY110" s="26"/>
      <c r="AZ110" s="26"/>
      <c r="BA110" s="26"/>
      <c r="BB110" s="26"/>
      <c r="BC110" s="26"/>
      <c r="BD110" s="26"/>
      <c r="BE110" s="26"/>
      <c r="BF110" s="26"/>
      <c r="BG110" s="26"/>
      <c r="BH110" s="26"/>
      <c r="BI110" s="26"/>
      <c r="BJ110" s="26"/>
      <c r="BK110" s="26"/>
      <c r="BL110" s="26"/>
      <c r="BM110" s="26"/>
      <c r="BN110" s="26"/>
      <c r="BO110" s="26"/>
      <c r="BP110" s="26"/>
      <c r="BQ110" s="26"/>
    </row>
    <row r="111" spans="1:69" ht="12.75" customHeight="1">
      <c r="A111" s="62"/>
      <c r="G111" s="451"/>
      <c r="H111" s="26"/>
      <c r="I111" s="151"/>
      <c r="K111" s="26"/>
      <c r="L111" s="26"/>
      <c r="M111" s="26"/>
      <c r="N111" s="26"/>
      <c r="O111" s="26"/>
      <c r="P111" s="26"/>
      <c r="Q111" s="26"/>
      <c r="R111" s="26"/>
      <c r="S111" s="26"/>
      <c r="T111" s="26"/>
      <c r="U111" s="26"/>
      <c r="V111" s="26"/>
      <c r="W111" s="26"/>
      <c r="X111" s="26"/>
      <c r="Y111" s="26"/>
      <c r="Z111" s="26"/>
      <c r="AA111" s="26"/>
      <c r="AB111" s="26"/>
      <c r="AC111" s="26"/>
      <c r="AD111" s="26"/>
      <c r="AE111" s="26"/>
      <c r="AF111" s="26"/>
      <c r="AG111" s="26"/>
      <c r="AH111" s="26"/>
      <c r="AI111" s="26"/>
      <c r="AJ111" s="26"/>
      <c r="AK111" s="26"/>
      <c r="AL111" s="26"/>
      <c r="AM111" s="26"/>
      <c r="AN111" s="26"/>
      <c r="AO111" s="26"/>
      <c r="AP111" s="26"/>
      <c r="AQ111" s="26"/>
      <c r="AR111" s="26"/>
      <c r="AS111" s="26"/>
      <c r="AT111" s="26"/>
      <c r="AU111" s="26"/>
      <c r="AV111" s="26"/>
      <c r="AW111" s="26"/>
      <c r="AX111" s="26"/>
      <c r="AY111" s="26"/>
      <c r="AZ111" s="26"/>
      <c r="BA111" s="26"/>
      <c r="BB111" s="26"/>
      <c r="BC111" s="26"/>
      <c r="BD111" s="26"/>
      <c r="BE111" s="26"/>
      <c r="BF111" s="26"/>
      <c r="BG111" s="26"/>
      <c r="BH111" s="26"/>
      <c r="BI111" s="26"/>
      <c r="BJ111" s="26"/>
      <c r="BK111" s="26"/>
      <c r="BL111" s="26"/>
      <c r="BM111" s="26"/>
      <c r="BN111" s="26"/>
      <c r="BO111" s="26"/>
      <c r="BP111" s="26"/>
      <c r="BQ111" s="26"/>
    </row>
    <row r="112" spans="1:69" ht="12.75" customHeight="1">
      <c r="G112" s="451"/>
      <c r="H112" s="26"/>
      <c r="I112" s="151"/>
      <c r="K112" s="26"/>
      <c r="L112" s="26"/>
      <c r="M112" s="26"/>
      <c r="N112" s="26"/>
      <c r="O112" s="26"/>
      <c r="P112" s="26"/>
      <c r="Q112" s="26"/>
      <c r="R112" s="26"/>
      <c r="S112" s="26"/>
      <c r="T112" s="26"/>
      <c r="U112" s="26"/>
      <c r="V112" s="26"/>
      <c r="W112" s="26"/>
      <c r="X112" s="26"/>
      <c r="Y112" s="26"/>
      <c r="Z112" s="26"/>
      <c r="AA112" s="26"/>
      <c r="AB112" s="26"/>
      <c r="AC112" s="26"/>
      <c r="AD112" s="26"/>
      <c r="AE112" s="26"/>
      <c r="AF112" s="26"/>
      <c r="AG112" s="26"/>
      <c r="AH112" s="26"/>
      <c r="AI112" s="26"/>
      <c r="AJ112" s="26"/>
      <c r="AK112" s="26"/>
      <c r="AL112" s="26"/>
      <c r="AM112" s="26"/>
      <c r="AN112" s="26"/>
      <c r="AO112" s="26"/>
      <c r="AP112" s="26"/>
      <c r="AQ112" s="26"/>
      <c r="AR112" s="26"/>
      <c r="AS112" s="26"/>
      <c r="AT112" s="26"/>
      <c r="AU112" s="26"/>
      <c r="AV112" s="26"/>
      <c r="AW112" s="26"/>
      <c r="AX112" s="26"/>
      <c r="AY112" s="26"/>
      <c r="AZ112" s="26"/>
      <c r="BA112" s="26"/>
      <c r="BB112" s="26"/>
      <c r="BC112" s="26"/>
      <c r="BD112" s="26"/>
      <c r="BE112" s="26"/>
      <c r="BF112" s="26"/>
      <c r="BG112" s="26"/>
      <c r="BH112" s="26"/>
      <c r="BI112" s="26"/>
      <c r="BJ112" s="26"/>
      <c r="BK112" s="26"/>
      <c r="BL112" s="26"/>
      <c r="BM112" s="26"/>
      <c r="BN112" s="26"/>
      <c r="BO112" s="26"/>
      <c r="BP112" s="26"/>
      <c r="BQ112" s="26"/>
    </row>
    <row r="113" spans="7:69" ht="12.75" customHeight="1">
      <c r="G113" s="451"/>
      <c r="H113" s="26"/>
      <c r="I113" s="151"/>
      <c r="K113" s="26"/>
      <c r="L113" s="26"/>
      <c r="M113" s="26"/>
      <c r="N113" s="26"/>
      <c r="O113" s="26"/>
      <c r="P113" s="26"/>
      <c r="Q113" s="26"/>
      <c r="R113" s="26"/>
      <c r="S113" s="26"/>
      <c r="T113" s="26"/>
      <c r="U113" s="26"/>
      <c r="V113" s="26"/>
      <c r="W113" s="26"/>
      <c r="X113" s="26"/>
      <c r="Y113" s="26"/>
      <c r="Z113" s="26"/>
      <c r="AA113" s="26"/>
      <c r="AB113" s="26"/>
      <c r="AC113" s="26"/>
      <c r="AD113" s="26"/>
      <c r="AE113" s="26"/>
      <c r="AF113" s="26"/>
      <c r="AG113" s="26"/>
      <c r="AH113" s="26"/>
      <c r="AI113" s="26"/>
      <c r="AJ113" s="26"/>
      <c r="AK113" s="26"/>
      <c r="AL113" s="26"/>
      <c r="AM113" s="26"/>
      <c r="AN113" s="26"/>
      <c r="AO113" s="26"/>
      <c r="AP113" s="26"/>
      <c r="AQ113" s="26"/>
      <c r="AR113" s="26"/>
      <c r="AS113" s="26"/>
      <c r="AT113" s="26"/>
      <c r="AU113" s="26"/>
      <c r="AV113" s="26"/>
      <c r="AW113" s="26"/>
      <c r="AX113" s="26"/>
      <c r="AY113" s="26"/>
      <c r="AZ113" s="26"/>
      <c r="BA113" s="26"/>
      <c r="BB113" s="26"/>
      <c r="BC113" s="26"/>
      <c r="BD113" s="26"/>
      <c r="BE113" s="26"/>
      <c r="BF113" s="26"/>
      <c r="BG113" s="26"/>
      <c r="BH113" s="26"/>
      <c r="BI113" s="26"/>
      <c r="BJ113" s="26"/>
      <c r="BK113" s="26"/>
      <c r="BL113" s="26"/>
      <c r="BM113" s="26"/>
      <c r="BN113" s="26"/>
      <c r="BO113" s="26"/>
      <c r="BP113" s="26"/>
      <c r="BQ113" s="26"/>
    </row>
    <row r="114" spans="7:69" ht="12.75" customHeight="1">
      <c r="G114" s="451"/>
      <c r="H114" s="26"/>
      <c r="I114" s="151"/>
      <c r="K114" s="26"/>
      <c r="L114" s="26"/>
      <c r="M114" s="26"/>
      <c r="N114" s="26"/>
      <c r="O114" s="26"/>
      <c r="P114" s="26"/>
      <c r="Q114" s="26"/>
      <c r="R114" s="26"/>
      <c r="S114" s="26"/>
      <c r="T114" s="26"/>
      <c r="U114" s="26"/>
      <c r="V114" s="26"/>
      <c r="W114" s="26"/>
      <c r="X114" s="26"/>
      <c r="Y114" s="26"/>
      <c r="Z114" s="26"/>
      <c r="AA114" s="26"/>
      <c r="AB114" s="26"/>
      <c r="AC114" s="26"/>
      <c r="AD114" s="26"/>
      <c r="AE114" s="26"/>
      <c r="AF114" s="26"/>
      <c r="AG114" s="26"/>
      <c r="AH114" s="26"/>
      <c r="AI114" s="26"/>
      <c r="AJ114" s="26"/>
      <c r="AK114" s="26"/>
      <c r="AL114" s="26"/>
      <c r="AM114" s="26"/>
      <c r="AN114" s="26"/>
      <c r="AO114" s="26"/>
      <c r="AP114" s="26"/>
      <c r="AQ114" s="26"/>
      <c r="AR114" s="26"/>
      <c r="AS114" s="26"/>
      <c r="AT114" s="26"/>
      <c r="AU114" s="26"/>
      <c r="AV114" s="26"/>
      <c r="AW114" s="26"/>
      <c r="AX114" s="26"/>
      <c r="AY114" s="26"/>
      <c r="AZ114" s="26"/>
      <c r="BA114" s="26"/>
      <c r="BB114" s="26"/>
      <c r="BC114" s="26"/>
      <c r="BD114" s="26"/>
      <c r="BE114" s="26"/>
      <c r="BF114" s="26"/>
      <c r="BG114" s="26"/>
      <c r="BH114" s="26"/>
      <c r="BI114" s="26"/>
      <c r="BJ114" s="26"/>
      <c r="BK114" s="26"/>
      <c r="BL114" s="26"/>
      <c r="BM114" s="26"/>
      <c r="BN114" s="26"/>
      <c r="BO114" s="26"/>
      <c r="BP114" s="26"/>
      <c r="BQ114" s="26"/>
    </row>
    <row r="115" spans="7:69" ht="12.75" customHeight="1">
      <c r="G115" s="451"/>
      <c r="H115" s="26"/>
      <c r="I115" s="151"/>
      <c r="K115" s="26"/>
      <c r="L115" s="26"/>
      <c r="M115" s="26"/>
      <c r="N115" s="26"/>
      <c r="O115" s="26"/>
      <c r="P115" s="26"/>
      <c r="Q115" s="26"/>
      <c r="R115" s="26"/>
      <c r="S115" s="26"/>
      <c r="T115" s="26"/>
      <c r="U115" s="26"/>
      <c r="V115" s="26"/>
      <c r="W115" s="26"/>
      <c r="X115" s="26"/>
      <c r="Y115" s="26"/>
      <c r="Z115" s="26"/>
      <c r="AA115" s="26"/>
      <c r="AB115" s="26"/>
      <c r="AC115" s="26"/>
      <c r="AD115" s="26"/>
      <c r="AE115" s="26"/>
      <c r="AF115" s="26"/>
      <c r="AG115" s="26"/>
      <c r="AH115" s="26"/>
      <c r="AI115" s="26"/>
      <c r="AJ115" s="26"/>
      <c r="AK115" s="26"/>
      <c r="AL115" s="26"/>
      <c r="AM115" s="26"/>
      <c r="AN115" s="26"/>
      <c r="AO115" s="26"/>
      <c r="AP115" s="26"/>
      <c r="AQ115" s="26"/>
      <c r="AR115" s="26"/>
      <c r="AS115" s="26"/>
      <c r="AT115" s="26"/>
      <c r="AU115" s="26"/>
      <c r="AV115" s="26"/>
      <c r="AW115" s="26"/>
      <c r="AX115" s="26"/>
      <c r="AY115" s="26"/>
      <c r="AZ115" s="26"/>
      <c r="BA115" s="26"/>
      <c r="BB115" s="26"/>
      <c r="BC115" s="26"/>
      <c r="BD115" s="26"/>
      <c r="BE115" s="26"/>
      <c r="BF115" s="26"/>
      <c r="BG115" s="26"/>
      <c r="BH115" s="26"/>
      <c r="BI115" s="26"/>
      <c r="BJ115" s="26"/>
      <c r="BK115" s="26"/>
      <c r="BL115" s="26"/>
      <c r="BM115" s="26"/>
      <c r="BN115" s="26"/>
      <c r="BO115" s="26"/>
      <c r="BP115" s="26"/>
      <c r="BQ115" s="26"/>
    </row>
    <row r="116" spans="7:69" ht="12.75" customHeight="1">
      <c r="G116" s="451"/>
      <c r="H116" s="26"/>
      <c r="I116" s="151"/>
      <c r="K116" s="26"/>
      <c r="L116" s="26"/>
      <c r="M116" s="26"/>
      <c r="N116" s="26"/>
      <c r="O116" s="26"/>
      <c r="P116" s="26"/>
      <c r="Q116" s="26"/>
      <c r="R116" s="26"/>
      <c r="S116" s="26"/>
      <c r="T116" s="26"/>
      <c r="U116" s="26"/>
      <c r="V116" s="26"/>
      <c r="W116" s="26"/>
      <c r="X116" s="26"/>
      <c r="Y116" s="26"/>
      <c r="Z116" s="26"/>
      <c r="AA116" s="26"/>
      <c r="AB116" s="26"/>
      <c r="AC116" s="26"/>
      <c r="AD116" s="26"/>
      <c r="AE116" s="26"/>
      <c r="AF116" s="26"/>
      <c r="AG116" s="26"/>
      <c r="AH116" s="26"/>
      <c r="AI116" s="26"/>
      <c r="AJ116" s="26"/>
      <c r="AK116" s="26"/>
      <c r="AL116" s="26"/>
      <c r="AM116" s="26"/>
      <c r="AN116" s="26"/>
      <c r="AO116" s="26"/>
      <c r="AP116" s="26"/>
      <c r="AQ116" s="26"/>
      <c r="AR116" s="26"/>
      <c r="AS116" s="26"/>
      <c r="AT116" s="26"/>
      <c r="AU116" s="26"/>
      <c r="AV116" s="26"/>
      <c r="AW116" s="26"/>
      <c r="AX116" s="26"/>
      <c r="AY116" s="26"/>
      <c r="AZ116" s="26"/>
      <c r="BA116" s="26"/>
      <c r="BB116" s="26"/>
      <c r="BC116" s="26"/>
      <c r="BD116" s="26"/>
      <c r="BE116" s="26"/>
      <c r="BF116" s="26"/>
      <c r="BG116" s="26"/>
      <c r="BH116" s="26"/>
      <c r="BI116" s="26"/>
      <c r="BJ116" s="26"/>
      <c r="BK116" s="26"/>
      <c r="BL116" s="26"/>
      <c r="BM116" s="26"/>
      <c r="BN116" s="26"/>
      <c r="BO116" s="26"/>
      <c r="BP116" s="26"/>
      <c r="BQ116" s="26"/>
    </row>
    <row r="117" spans="7:69" ht="12.75" customHeight="1">
      <c r="G117" s="451"/>
      <c r="H117" s="26"/>
      <c r="I117" s="151"/>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c r="AJ117" s="26"/>
      <c r="AK117" s="26"/>
      <c r="AL117" s="26"/>
      <c r="AM117" s="26"/>
      <c r="AN117" s="26"/>
      <c r="AO117" s="26"/>
      <c r="AP117" s="26"/>
      <c r="AQ117" s="26"/>
      <c r="AR117" s="26"/>
      <c r="AS117" s="26"/>
      <c r="AT117" s="26"/>
      <c r="AU117" s="26"/>
      <c r="AV117" s="26"/>
      <c r="AW117" s="26"/>
      <c r="AX117" s="26"/>
      <c r="AY117" s="26"/>
      <c r="AZ117" s="26"/>
      <c r="BA117" s="26"/>
      <c r="BB117" s="26"/>
      <c r="BC117" s="26"/>
      <c r="BD117" s="26"/>
      <c r="BE117" s="26"/>
      <c r="BF117" s="26"/>
      <c r="BG117" s="26"/>
      <c r="BH117" s="26"/>
      <c r="BI117" s="26"/>
      <c r="BJ117" s="26"/>
      <c r="BK117" s="26"/>
      <c r="BL117" s="26"/>
      <c r="BM117" s="26"/>
      <c r="BN117" s="26"/>
      <c r="BO117" s="26"/>
      <c r="BP117" s="26"/>
      <c r="BQ117" s="26"/>
    </row>
    <row r="118" spans="7:69" ht="12.75" customHeight="1">
      <c r="G118" s="451"/>
      <c r="H118" s="26"/>
      <c r="I118" s="151"/>
      <c r="K118" s="26"/>
      <c r="L118" s="26"/>
      <c r="M118" s="26"/>
      <c r="N118" s="26"/>
      <c r="O118" s="26"/>
      <c r="P118" s="26"/>
      <c r="Q118" s="26"/>
      <c r="R118" s="26"/>
      <c r="S118" s="26"/>
      <c r="T118" s="26"/>
      <c r="U118" s="26"/>
      <c r="V118" s="26"/>
      <c r="W118" s="26"/>
      <c r="X118" s="26"/>
      <c r="Y118" s="26"/>
      <c r="Z118" s="26"/>
      <c r="AA118" s="26"/>
      <c r="AB118" s="26"/>
      <c r="AC118" s="26"/>
      <c r="AD118" s="26"/>
      <c r="AE118" s="26"/>
      <c r="AF118" s="26"/>
      <c r="AG118" s="26"/>
      <c r="AH118" s="26"/>
      <c r="AI118" s="26"/>
      <c r="AJ118" s="26"/>
      <c r="AK118" s="26"/>
      <c r="AL118" s="26"/>
      <c r="AM118" s="26"/>
      <c r="AN118" s="26"/>
      <c r="AO118" s="26"/>
      <c r="AP118" s="26"/>
      <c r="AQ118" s="26"/>
      <c r="AR118" s="26"/>
      <c r="AS118" s="26"/>
      <c r="AT118" s="26"/>
      <c r="AU118" s="26"/>
      <c r="AV118" s="26"/>
      <c r="AW118" s="26"/>
      <c r="AX118" s="26"/>
      <c r="AY118" s="26"/>
      <c r="AZ118" s="26"/>
      <c r="BA118" s="26"/>
      <c r="BB118" s="26"/>
      <c r="BC118" s="26"/>
      <c r="BD118" s="26"/>
      <c r="BE118" s="26"/>
      <c r="BF118" s="26"/>
      <c r="BG118" s="26"/>
      <c r="BH118" s="26"/>
      <c r="BI118" s="26"/>
      <c r="BJ118" s="26"/>
      <c r="BK118" s="26"/>
      <c r="BL118" s="26"/>
      <c r="BM118" s="26"/>
      <c r="BN118" s="26"/>
      <c r="BO118" s="26"/>
      <c r="BP118" s="26"/>
      <c r="BQ118" s="26"/>
    </row>
    <row r="119" spans="7:69" ht="12.75" customHeight="1">
      <c r="G119" s="451"/>
      <c r="H119" s="26"/>
      <c r="I119" s="151"/>
      <c r="K119" s="26"/>
      <c r="L119" s="26"/>
      <c r="M119" s="26"/>
      <c r="N119" s="26"/>
      <c r="O119" s="26"/>
      <c r="P119" s="26"/>
      <c r="Q119" s="26"/>
      <c r="R119" s="26"/>
      <c r="S119" s="26"/>
      <c r="T119" s="26"/>
      <c r="U119" s="26"/>
      <c r="V119" s="26"/>
      <c r="W119" s="26"/>
      <c r="X119" s="26"/>
      <c r="Y119" s="26"/>
      <c r="Z119" s="26"/>
      <c r="AA119" s="26"/>
      <c r="AB119" s="26"/>
      <c r="AC119" s="26"/>
      <c r="AD119" s="26"/>
      <c r="AE119" s="26"/>
      <c r="AF119" s="26"/>
      <c r="AG119" s="26"/>
      <c r="AH119" s="26"/>
      <c r="AI119" s="26"/>
      <c r="AJ119" s="26"/>
      <c r="AK119" s="26"/>
      <c r="AL119" s="26"/>
      <c r="AM119" s="26"/>
      <c r="AN119" s="26"/>
      <c r="AO119" s="26"/>
      <c r="AP119" s="26"/>
      <c r="AQ119" s="26"/>
      <c r="AR119" s="26"/>
      <c r="AS119" s="26"/>
      <c r="AT119" s="26"/>
      <c r="AU119" s="26"/>
      <c r="AV119" s="26"/>
      <c r="AW119" s="26"/>
      <c r="AX119" s="26"/>
      <c r="AY119" s="26"/>
      <c r="AZ119" s="26"/>
      <c r="BA119" s="26"/>
      <c r="BB119" s="26"/>
      <c r="BC119" s="26"/>
      <c r="BD119" s="26"/>
      <c r="BE119" s="26"/>
      <c r="BF119" s="26"/>
      <c r="BG119" s="26"/>
      <c r="BH119" s="26"/>
      <c r="BI119" s="26"/>
      <c r="BJ119" s="26"/>
      <c r="BK119" s="26"/>
      <c r="BL119" s="26"/>
      <c r="BM119" s="26"/>
      <c r="BN119" s="26"/>
      <c r="BO119" s="26"/>
      <c r="BP119" s="26"/>
      <c r="BQ119" s="26"/>
    </row>
    <row r="120" spans="7:69" ht="12.75" customHeight="1">
      <c r="G120" s="451"/>
      <c r="H120" s="26"/>
      <c r="I120" s="151"/>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c r="AJ120" s="26"/>
      <c r="AK120" s="26"/>
      <c r="AL120" s="26"/>
      <c r="AM120" s="26"/>
      <c r="AN120" s="26"/>
      <c r="AO120" s="26"/>
      <c r="AP120" s="26"/>
      <c r="AQ120" s="26"/>
      <c r="AR120" s="26"/>
      <c r="AS120" s="26"/>
      <c r="AT120" s="26"/>
      <c r="AU120" s="26"/>
      <c r="AV120" s="26"/>
      <c r="AW120" s="26"/>
      <c r="AX120" s="26"/>
      <c r="AY120" s="26"/>
      <c r="AZ120" s="26"/>
      <c r="BA120" s="26"/>
      <c r="BB120" s="26"/>
      <c r="BC120" s="26"/>
      <c r="BD120" s="26"/>
      <c r="BE120" s="26"/>
      <c r="BF120" s="26"/>
      <c r="BG120" s="26"/>
      <c r="BH120" s="26"/>
      <c r="BI120" s="26"/>
      <c r="BJ120" s="26"/>
      <c r="BK120" s="26"/>
      <c r="BL120" s="26"/>
      <c r="BM120" s="26"/>
      <c r="BN120" s="26"/>
      <c r="BO120" s="26"/>
      <c r="BP120" s="26"/>
      <c r="BQ120" s="26"/>
    </row>
    <row r="121" spans="7:69" ht="12.75" customHeight="1">
      <c r="G121" s="451"/>
      <c r="H121" s="26"/>
      <c r="I121" s="151"/>
      <c r="K121" s="26"/>
      <c r="L121" s="26"/>
      <c r="M121" s="26"/>
      <c r="N121" s="26"/>
      <c r="O121" s="26"/>
      <c r="P121" s="26"/>
      <c r="Q121" s="26"/>
      <c r="R121" s="26"/>
      <c r="S121" s="26"/>
      <c r="T121" s="26"/>
      <c r="U121" s="26"/>
      <c r="V121" s="26"/>
      <c r="W121" s="26"/>
      <c r="X121" s="26"/>
      <c r="Y121" s="26"/>
      <c r="Z121" s="26"/>
      <c r="AA121" s="26"/>
      <c r="AB121" s="26"/>
      <c r="AC121" s="26"/>
      <c r="AD121" s="26"/>
      <c r="AE121" s="26"/>
      <c r="AF121" s="26"/>
      <c r="AG121" s="26"/>
      <c r="AH121" s="26"/>
      <c r="AI121" s="26"/>
      <c r="AJ121" s="26"/>
      <c r="AK121" s="26"/>
      <c r="AL121" s="26"/>
      <c r="AM121" s="26"/>
      <c r="AN121" s="26"/>
      <c r="AO121" s="26"/>
      <c r="AP121" s="26"/>
      <c r="AQ121" s="26"/>
      <c r="AR121" s="26"/>
      <c r="AS121" s="26"/>
      <c r="AT121" s="26"/>
      <c r="AU121" s="26"/>
      <c r="AV121" s="26"/>
      <c r="AW121" s="26"/>
      <c r="AX121" s="26"/>
      <c r="AY121" s="26"/>
      <c r="AZ121" s="26"/>
      <c r="BA121" s="26"/>
      <c r="BB121" s="26"/>
      <c r="BC121" s="26"/>
      <c r="BD121" s="26"/>
      <c r="BE121" s="26"/>
      <c r="BF121" s="26"/>
      <c r="BG121" s="26"/>
      <c r="BH121" s="26"/>
      <c r="BI121" s="26"/>
      <c r="BJ121" s="26"/>
      <c r="BK121" s="26"/>
      <c r="BL121" s="26"/>
      <c r="BM121" s="26"/>
      <c r="BN121" s="26"/>
      <c r="BO121" s="26"/>
      <c r="BP121" s="26"/>
      <c r="BQ121" s="26"/>
    </row>
    <row r="122" spans="7:69" ht="12.75" customHeight="1">
      <c r="G122" s="451"/>
      <c r="H122" s="26"/>
      <c r="I122" s="151"/>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c r="AJ122" s="26"/>
      <c r="AK122" s="26"/>
      <c r="AL122" s="26"/>
      <c r="AM122" s="26"/>
      <c r="AN122" s="26"/>
      <c r="AO122" s="26"/>
      <c r="AP122" s="26"/>
      <c r="AQ122" s="26"/>
      <c r="AR122" s="26"/>
      <c r="AS122" s="26"/>
      <c r="AT122" s="26"/>
      <c r="AU122" s="26"/>
      <c r="AV122" s="26"/>
      <c r="AW122" s="26"/>
      <c r="AX122" s="26"/>
      <c r="AY122" s="26"/>
      <c r="AZ122" s="26"/>
      <c r="BA122" s="26"/>
      <c r="BB122" s="26"/>
      <c r="BC122" s="26"/>
      <c r="BD122" s="26"/>
      <c r="BE122" s="26"/>
      <c r="BF122" s="26"/>
      <c r="BG122" s="26"/>
      <c r="BH122" s="26"/>
      <c r="BI122" s="26"/>
      <c r="BJ122" s="26"/>
      <c r="BK122" s="26"/>
      <c r="BL122" s="26"/>
      <c r="BM122" s="26"/>
      <c r="BN122" s="26"/>
      <c r="BO122" s="26"/>
      <c r="BP122" s="26"/>
      <c r="BQ122" s="26"/>
    </row>
    <row r="123" spans="7:69" ht="12.75" customHeight="1">
      <c r="G123" s="451"/>
      <c r="H123" s="26"/>
      <c r="I123" s="151"/>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c r="AJ123" s="26"/>
      <c r="AK123" s="26"/>
      <c r="AL123" s="26"/>
      <c r="AM123" s="26"/>
      <c r="AN123" s="26"/>
      <c r="AO123" s="26"/>
      <c r="AP123" s="26"/>
      <c r="AQ123" s="26"/>
      <c r="AR123" s="26"/>
      <c r="AS123" s="26"/>
      <c r="AT123" s="26"/>
      <c r="AU123" s="26"/>
      <c r="AV123" s="26"/>
      <c r="AW123" s="26"/>
      <c r="AX123" s="26"/>
      <c r="AY123" s="26"/>
      <c r="AZ123" s="26"/>
      <c r="BA123" s="26"/>
      <c r="BB123" s="26"/>
      <c r="BC123" s="26"/>
      <c r="BD123" s="26"/>
      <c r="BE123" s="26"/>
      <c r="BF123" s="26"/>
      <c r="BG123" s="26"/>
      <c r="BH123" s="26"/>
      <c r="BI123" s="26"/>
      <c r="BJ123" s="26"/>
      <c r="BK123" s="26"/>
      <c r="BL123" s="26"/>
      <c r="BM123" s="26"/>
      <c r="BN123" s="26"/>
      <c r="BO123" s="26"/>
      <c r="BP123" s="26"/>
      <c r="BQ123" s="26"/>
    </row>
    <row r="124" spans="7:69" ht="12.75" customHeight="1">
      <c r="G124" s="451"/>
      <c r="H124" s="26"/>
      <c r="I124" s="151"/>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c r="AJ124" s="26"/>
      <c r="AK124" s="26"/>
      <c r="AL124" s="26"/>
      <c r="AM124" s="26"/>
      <c r="AN124" s="26"/>
      <c r="AO124" s="26"/>
      <c r="AP124" s="26"/>
      <c r="AQ124" s="26"/>
      <c r="AR124" s="26"/>
      <c r="AS124" s="26"/>
      <c r="AT124" s="26"/>
      <c r="AU124" s="26"/>
      <c r="AV124" s="26"/>
      <c r="AW124" s="26"/>
      <c r="AX124" s="26"/>
      <c r="AY124" s="26"/>
      <c r="AZ124" s="26"/>
      <c r="BA124" s="26"/>
      <c r="BB124" s="26"/>
      <c r="BC124" s="26"/>
      <c r="BD124" s="26"/>
      <c r="BE124" s="26"/>
      <c r="BF124" s="26"/>
      <c r="BG124" s="26"/>
      <c r="BH124" s="26"/>
      <c r="BI124" s="26"/>
      <c r="BJ124" s="26"/>
      <c r="BK124" s="26"/>
      <c r="BL124" s="26"/>
      <c r="BM124" s="26"/>
      <c r="BN124" s="26"/>
      <c r="BO124" s="26"/>
      <c r="BP124" s="26"/>
      <c r="BQ124" s="26"/>
    </row>
    <row r="125" spans="7:69" ht="12.75" customHeight="1">
      <c r="G125" s="451"/>
      <c r="H125" s="26"/>
      <c r="I125" s="151"/>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c r="AJ125" s="26"/>
      <c r="AK125" s="26"/>
      <c r="AL125" s="26"/>
      <c r="AM125" s="26"/>
      <c r="AN125" s="26"/>
      <c r="AO125" s="26"/>
      <c r="AP125" s="26"/>
      <c r="AQ125" s="26"/>
      <c r="AR125" s="26"/>
      <c r="AS125" s="26"/>
      <c r="AT125" s="26"/>
      <c r="AU125" s="26"/>
      <c r="AV125" s="26"/>
      <c r="AW125" s="26"/>
      <c r="AX125" s="26"/>
      <c r="AY125" s="26"/>
      <c r="AZ125" s="26"/>
      <c r="BA125" s="26"/>
      <c r="BB125" s="26"/>
      <c r="BC125" s="26"/>
      <c r="BD125" s="26"/>
      <c r="BE125" s="26"/>
      <c r="BF125" s="26"/>
      <c r="BG125" s="26"/>
      <c r="BH125" s="26"/>
      <c r="BI125" s="26"/>
      <c r="BJ125" s="26"/>
      <c r="BK125" s="26"/>
      <c r="BL125" s="26"/>
      <c r="BM125" s="26"/>
      <c r="BN125" s="26"/>
      <c r="BO125" s="26"/>
      <c r="BP125" s="26"/>
      <c r="BQ125" s="26"/>
    </row>
    <row r="126" spans="7:69" ht="12.75" customHeight="1">
      <c r="G126" s="451"/>
      <c r="H126" s="26"/>
      <c r="I126" s="151"/>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c r="AK126" s="26"/>
      <c r="AL126" s="26"/>
      <c r="AM126" s="26"/>
      <c r="AN126" s="26"/>
      <c r="AO126" s="26"/>
      <c r="AP126" s="26"/>
      <c r="AQ126" s="26"/>
      <c r="AR126" s="26"/>
      <c r="AS126" s="26"/>
      <c r="AT126" s="26"/>
      <c r="AU126" s="26"/>
      <c r="AV126" s="26"/>
      <c r="AW126" s="26"/>
      <c r="AX126" s="26"/>
      <c r="AY126" s="26"/>
      <c r="AZ126" s="26"/>
      <c r="BA126" s="26"/>
      <c r="BB126" s="26"/>
      <c r="BC126" s="26"/>
      <c r="BD126" s="26"/>
      <c r="BE126" s="26"/>
      <c r="BF126" s="26"/>
      <c r="BG126" s="26"/>
      <c r="BH126" s="26"/>
      <c r="BI126" s="26"/>
      <c r="BJ126" s="26"/>
      <c r="BK126" s="26"/>
      <c r="BL126" s="26"/>
      <c r="BM126" s="26"/>
      <c r="BN126" s="26"/>
      <c r="BO126" s="26"/>
      <c r="BP126" s="26"/>
      <c r="BQ126" s="26"/>
    </row>
    <row r="127" spans="7:69" ht="12.75" customHeight="1">
      <c r="G127" s="451"/>
      <c r="H127" s="26"/>
      <c r="I127" s="151"/>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6"/>
      <c r="AS127" s="26"/>
      <c r="AT127" s="26"/>
      <c r="AU127" s="26"/>
      <c r="AV127" s="26"/>
      <c r="AW127" s="26"/>
      <c r="AX127" s="26"/>
      <c r="AY127" s="26"/>
      <c r="AZ127" s="26"/>
      <c r="BA127" s="26"/>
      <c r="BB127" s="26"/>
      <c r="BC127" s="26"/>
      <c r="BD127" s="26"/>
      <c r="BE127" s="26"/>
      <c r="BF127" s="26"/>
      <c r="BG127" s="26"/>
      <c r="BH127" s="26"/>
      <c r="BI127" s="26"/>
      <c r="BJ127" s="26"/>
      <c r="BK127" s="26"/>
      <c r="BL127" s="26"/>
      <c r="BM127" s="26"/>
      <c r="BN127" s="26"/>
      <c r="BO127" s="26"/>
      <c r="BP127" s="26"/>
      <c r="BQ127" s="26"/>
    </row>
    <row r="128" spans="7:69" ht="12.75" customHeight="1">
      <c r="G128" s="451"/>
      <c r="H128" s="26"/>
      <c r="I128" s="151"/>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c r="AJ128" s="26"/>
      <c r="AK128" s="26"/>
      <c r="AL128" s="26"/>
      <c r="AM128" s="26"/>
      <c r="AN128" s="26"/>
      <c r="AO128" s="26"/>
      <c r="AP128" s="26"/>
      <c r="AQ128" s="26"/>
      <c r="AR128" s="26"/>
      <c r="AS128" s="26"/>
      <c r="AT128" s="26"/>
      <c r="AU128" s="26"/>
      <c r="AV128" s="26"/>
      <c r="AW128" s="26"/>
      <c r="AX128" s="26"/>
      <c r="AY128" s="26"/>
      <c r="AZ128" s="26"/>
      <c r="BA128" s="26"/>
      <c r="BB128" s="26"/>
      <c r="BC128" s="26"/>
      <c r="BD128" s="26"/>
      <c r="BE128" s="26"/>
      <c r="BF128" s="26"/>
      <c r="BG128" s="26"/>
      <c r="BH128" s="26"/>
      <c r="BI128" s="26"/>
      <c r="BJ128" s="26"/>
      <c r="BK128" s="26"/>
      <c r="BL128" s="26"/>
      <c r="BM128" s="26"/>
      <c r="BN128" s="26"/>
      <c r="BO128" s="26"/>
      <c r="BP128" s="26"/>
      <c r="BQ128" s="26"/>
    </row>
    <row r="129" spans="7:69" ht="12.75" customHeight="1">
      <c r="G129" s="451"/>
      <c r="H129" s="26"/>
      <c r="I129" s="151"/>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c r="AJ129" s="26"/>
      <c r="AK129" s="26"/>
      <c r="AL129" s="26"/>
      <c r="AM129" s="26"/>
      <c r="AN129" s="26"/>
      <c r="AO129" s="26"/>
      <c r="AP129" s="26"/>
      <c r="AQ129" s="26"/>
      <c r="AR129" s="26"/>
      <c r="AS129" s="26"/>
      <c r="AT129" s="26"/>
      <c r="AU129" s="26"/>
      <c r="AV129" s="26"/>
      <c r="AW129" s="26"/>
      <c r="AX129" s="26"/>
      <c r="AY129" s="26"/>
      <c r="AZ129" s="26"/>
      <c r="BA129" s="26"/>
      <c r="BB129" s="26"/>
      <c r="BC129" s="26"/>
      <c r="BD129" s="26"/>
      <c r="BE129" s="26"/>
      <c r="BF129" s="26"/>
      <c r="BG129" s="26"/>
      <c r="BH129" s="26"/>
      <c r="BI129" s="26"/>
      <c r="BJ129" s="26"/>
      <c r="BK129" s="26"/>
      <c r="BL129" s="26"/>
      <c r="BM129" s="26"/>
      <c r="BN129" s="26"/>
      <c r="BO129" s="26"/>
      <c r="BP129" s="26"/>
      <c r="BQ129" s="26"/>
    </row>
    <row r="130" spans="7:69" ht="12.75" customHeight="1">
      <c r="G130" s="451"/>
      <c r="H130" s="26"/>
      <c r="I130" s="151"/>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c r="AK130" s="26"/>
      <c r="AL130" s="26"/>
      <c r="AM130" s="26"/>
      <c r="AN130" s="26"/>
      <c r="AO130" s="26"/>
      <c r="AP130" s="26"/>
      <c r="AQ130" s="26"/>
      <c r="AR130" s="26"/>
      <c r="AS130" s="26"/>
      <c r="AT130" s="26"/>
      <c r="AU130" s="26"/>
      <c r="AV130" s="26"/>
      <c r="AW130" s="26"/>
      <c r="AX130" s="26"/>
      <c r="AY130" s="26"/>
      <c r="AZ130" s="26"/>
      <c r="BA130" s="26"/>
      <c r="BB130" s="26"/>
      <c r="BC130" s="26"/>
      <c r="BD130" s="26"/>
      <c r="BE130" s="26"/>
      <c r="BF130" s="26"/>
      <c r="BG130" s="26"/>
      <c r="BH130" s="26"/>
      <c r="BI130" s="26"/>
      <c r="BJ130" s="26"/>
      <c r="BK130" s="26"/>
      <c r="BL130" s="26"/>
      <c r="BM130" s="26"/>
      <c r="BN130" s="26"/>
      <c r="BO130" s="26"/>
      <c r="BP130" s="26"/>
      <c r="BQ130" s="26"/>
    </row>
    <row r="131" spans="7:69" ht="12.75" customHeight="1">
      <c r="G131" s="451"/>
      <c r="H131" s="26"/>
      <c r="I131" s="151"/>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c r="AK131" s="26"/>
      <c r="AL131" s="26"/>
      <c r="AM131" s="26"/>
      <c r="AN131" s="26"/>
      <c r="AO131" s="26"/>
      <c r="AP131" s="26"/>
      <c r="AQ131" s="26"/>
      <c r="AR131" s="26"/>
      <c r="AS131" s="26"/>
      <c r="AT131" s="26"/>
      <c r="AU131" s="26"/>
      <c r="AV131" s="26"/>
      <c r="AW131" s="26"/>
      <c r="AX131" s="26"/>
      <c r="AY131" s="26"/>
      <c r="AZ131" s="26"/>
      <c r="BA131" s="26"/>
      <c r="BB131" s="26"/>
      <c r="BC131" s="26"/>
      <c r="BD131" s="26"/>
      <c r="BE131" s="26"/>
      <c r="BF131" s="26"/>
      <c r="BG131" s="26"/>
      <c r="BH131" s="26"/>
      <c r="BI131" s="26"/>
      <c r="BJ131" s="26"/>
      <c r="BK131" s="26"/>
      <c r="BL131" s="26"/>
      <c r="BM131" s="26"/>
      <c r="BN131" s="26"/>
      <c r="BO131" s="26"/>
      <c r="BP131" s="26"/>
      <c r="BQ131" s="26"/>
    </row>
    <row r="132" spans="7:69" ht="12.75" customHeight="1">
      <c r="G132" s="451"/>
      <c r="H132" s="26"/>
      <c r="I132" s="151"/>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c r="AJ132" s="26"/>
      <c r="AK132" s="26"/>
      <c r="AL132" s="26"/>
      <c r="AM132" s="26"/>
      <c r="AN132" s="26"/>
      <c r="AO132" s="26"/>
      <c r="AP132" s="26"/>
      <c r="AQ132" s="26"/>
      <c r="AR132" s="26"/>
      <c r="AS132" s="26"/>
      <c r="AT132" s="26"/>
      <c r="AU132" s="26"/>
      <c r="AV132" s="26"/>
      <c r="AW132" s="26"/>
      <c r="AX132" s="26"/>
      <c r="AY132" s="26"/>
      <c r="AZ132" s="26"/>
      <c r="BA132" s="26"/>
      <c r="BB132" s="26"/>
      <c r="BC132" s="26"/>
      <c r="BD132" s="26"/>
      <c r="BE132" s="26"/>
      <c r="BF132" s="26"/>
      <c r="BG132" s="26"/>
      <c r="BH132" s="26"/>
      <c r="BI132" s="26"/>
      <c r="BJ132" s="26"/>
      <c r="BK132" s="26"/>
      <c r="BL132" s="26"/>
      <c r="BM132" s="26"/>
      <c r="BN132" s="26"/>
      <c r="BO132" s="26"/>
      <c r="BP132" s="26"/>
      <c r="BQ132" s="26"/>
    </row>
    <row r="133" spans="7:69" ht="12.75" customHeight="1">
      <c r="G133" s="451"/>
      <c r="H133" s="26"/>
      <c r="I133" s="151"/>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c r="AK133" s="26"/>
      <c r="AL133" s="26"/>
      <c r="AM133" s="26"/>
      <c r="AN133" s="26"/>
      <c r="AO133" s="26"/>
      <c r="AP133" s="26"/>
      <c r="AQ133" s="26"/>
      <c r="AR133" s="26"/>
      <c r="AS133" s="26"/>
      <c r="AT133" s="26"/>
      <c r="AU133" s="26"/>
      <c r="AV133" s="26"/>
      <c r="AW133" s="26"/>
      <c r="AX133" s="26"/>
      <c r="AY133" s="26"/>
      <c r="AZ133" s="26"/>
      <c r="BA133" s="26"/>
      <c r="BB133" s="26"/>
      <c r="BC133" s="26"/>
      <c r="BD133" s="26"/>
      <c r="BE133" s="26"/>
      <c r="BF133" s="26"/>
      <c r="BG133" s="26"/>
      <c r="BH133" s="26"/>
      <c r="BI133" s="26"/>
      <c r="BJ133" s="26"/>
      <c r="BK133" s="26"/>
      <c r="BL133" s="26"/>
      <c r="BM133" s="26"/>
      <c r="BN133" s="26"/>
      <c r="BO133" s="26"/>
      <c r="BP133" s="26"/>
      <c r="BQ133" s="26"/>
    </row>
    <row r="134" spans="7:69" ht="12.75" customHeight="1">
      <c r="G134" s="451"/>
      <c r="H134" s="26"/>
      <c r="I134" s="151"/>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F134" s="26"/>
      <c r="BG134" s="26"/>
      <c r="BH134" s="26"/>
      <c r="BI134" s="26"/>
      <c r="BJ134" s="26"/>
      <c r="BK134" s="26"/>
      <c r="BL134" s="26"/>
      <c r="BM134" s="26"/>
      <c r="BN134" s="26"/>
      <c r="BO134" s="26"/>
      <c r="BP134" s="26"/>
      <c r="BQ134" s="26"/>
    </row>
    <row r="135" spans="7:69" ht="12.75" customHeight="1">
      <c r="G135" s="451"/>
      <c r="H135" s="26"/>
      <c r="I135" s="151"/>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c r="AJ135" s="26"/>
      <c r="AK135" s="26"/>
      <c r="AL135" s="26"/>
      <c r="AM135" s="26"/>
      <c r="AN135" s="26"/>
      <c r="AO135" s="26"/>
      <c r="AP135" s="26"/>
      <c r="AQ135" s="26"/>
      <c r="AR135" s="26"/>
      <c r="AS135" s="26"/>
      <c r="AT135" s="26"/>
      <c r="AU135" s="26"/>
      <c r="AV135" s="26"/>
      <c r="AW135" s="26"/>
      <c r="AX135" s="26"/>
      <c r="AY135" s="26"/>
      <c r="AZ135" s="26"/>
      <c r="BA135" s="26"/>
      <c r="BB135" s="26"/>
      <c r="BC135" s="26"/>
      <c r="BD135" s="26"/>
      <c r="BE135" s="26"/>
      <c r="BF135" s="26"/>
      <c r="BG135" s="26"/>
      <c r="BH135" s="26"/>
      <c r="BI135" s="26"/>
      <c r="BJ135" s="26"/>
      <c r="BK135" s="26"/>
      <c r="BL135" s="26"/>
      <c r="BM135" s="26"/>
      <c r="BN135" s="26"/>
      <c r="BO135" s="26"/>
      <c r="BP135" s="26"/>
      <c r="BQ135" s="26"/>
    </row>
    <row r="136" spans="7:69" ht="12.75" customHeight="1">
      <c r="G136" s="451"/>
      <c r="H136" s="26"/>
      <c r="I136" s="151"/>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c r="AJ136" s="26"/>
      <c r="AK136" s="26"/>
      <c r="AL136" s="26"/>
      <c r="AM136" s="26"/>
      <c r="AN136" s="26"/>
      <c r="AO136" s="26"/>
      <c r="AP136" s="26"/>
      <c r="AQ136" s="26"/>
      <c r="AR136" s="26"/>
      <c r="AS136" s="26"/>
      <c r="AT136" s="26"/>
      <c r="AU136" s="26"/>
      <c r="AV136" s="26"/>
      <c r="AW136" s="26"/>
      <c r="AX136" s="26"/>
      <c r="AY136" s="26"/>
      <c r="AZ136" s="26"/>
      <c r="BA136" s="26"/>
      <c r="BB136" s="26"/>
      <c r="BC136" s="26"/>
      <c r="BD136" s="26"/>
      <c r="BE136" s="26"/>
      <c r="BF136" s="26"/>
      <c r="BG136" s="26"/>
      <c r="BH136" s="26"/>
      <c r="BI136" s="26"/>
      <c r="BJ136" s="26"/>
      <c r="BK136" s="26"/>
      <c r="BL136" s="26"/>
      <c r="BM136" s="26"/>
      <c r="BN136" s="26"/>
      <c r="BO136" s="26"/>
      <c r="BP136" s="26"/>
      <c r="BQ136" s="26"/>
    </row>
    <row r="137" spans="7:69" ht="12.75" customHeight="1">
      <c r="G137" s="451"/>
      <c r="H137" s="26"/>
      <c r="I137" s="151"/>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c r="AJ137" s="26"/>
      <c r="AK137" s="26"/>
      <c r="AL137" s="26"/>
      <c r="AM137" s="26"/>
      <c r="AN137" s="26"/>
      <c r="AO137" s="26"/>
      <c r="AP137" s="26"/>
      <c r="AQ137" s="26"/>
      <c r="AR137" s="26"/>
      <c r="AS137" s="26"/>
      <c r="AT137" s="26"/>
      <c r="AU137" s="26"/>
      <c r="AV137" s="26"/>
      <c r="AW137" s="26"/>
      <c r="AX137" s="26"/>
      <c r="AY137" s="26"/>
      <c r="AZ137" s="26"/>
      <c r="BA137" s="26"/>
      <c r="BB137" s="26"/>
      <c r="BC137" s="26"/>
      <c r="BD137" s="26"/>
      <c r="BE137" s="26"/>
      <c r="BF137" s="26"/>
      <c r="BG137" s="26"/>
      <c r="BH137" s="26"/>
      <c r="BI137" s="26"/>
      <c r="BJ137" s="26"/>
      <c r="BK137" s="26"/>
      <c r="BL137" s="26"/>
      <c r="BM137" s="26"/>
      <c r="BN137" s="26"/>
      <c r="BO137" s="26"/>
      <c r="BP137" s="26"/>
      <c r="BQ137" s="26"/>
    </row>
    <row r="138" spans="7:69" ht="12.75" customHeight="1">
      <c r="G138" s="451"/>
      <c r="H138" s="26"/>
      <c r="I138" s="151"/>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c r="AJ138" s="26"/>
      <c r="AK138" s="26"/>
      <c r="AL138" s="26"/>
      <c r="AM138" s="26"/>
      <c r="AN138" s="26"/>
      <c r="AO138" s="26"/>
      <c r="AP138" s="26"/>
      <c r="AQ138" s="26"/>
      <c r="AR138" s="26"/>
      <c r="AS138" s="26"/>
      <c r="AT138" s="26"/>
      <c r="AU138" s="26"/>
      <c r="AV138" s="26"/>
      <c r="AW138" s="26"/>
      <c r="AX138" s="26"/>
      <c r="AY138" s="26"/>
      <c r="AZ138" s="26"/>
      <c r="BA138" s="26"/>
      <c r="BB138" s="26"/>
      <c r="BC138" s="26"/>
      <c r="BD138" s="26"/>
      <c r="BE138" s="26"/>
      <c r="BF138" s="26"/>
      <c r="BG138" s="26"/>
      <c r="BH138" s="26"/>
      <c r="BI138" s="26"/>
      <c r="BJ138" s="26"/>
      <c r="BK138" s="26"/>
      <c r="BL138" s="26"/>
      <c r="BM138" s="26"/>
      <c r="BN138" s="26"/>
      <c r="BO138" s="26"/>
      <c r="BP138" s="26"/>
      <c r="BQ138" s="26"/>
    </row>
    <row r="139" spans="7:69" ht="12.75" customHeight="1">
      <c r="G139" s="451"/>
      <c r="H139" s="26"/>
      <c r="I139" s="151"/>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c r="AJ139" s="26"/>
      <c r="AK139" s="26"/>
      <c r="AL139" s="26"/>
      <c r="AM139" s="26"/>
      <c r="AN139" s="26"/>
      <c r="AO139" s="26"/>
      <c r="AP139" s="26"/>
      <c r="AQ139" s="26"/>
      <c r="AR139" s="26"/>
      <c r="AS139" s="26"/>
      <c r="AT139" s="26"/>
      <c r="AU139" s="26"/>
      <c r="AV139" s="26"/>
      <c r="AW139" s="26"/>
      <c r="AX139" s="26"/>
      <c r="AY139" s="26"/>
      <c r="AZ139" s="26"/>
      <c r="BA139" s="26"/>
      <c r="BB139" s="26"/>
      <c r="BC139" s="26"/>
      <c r="BD139" s="26"/>
      <c r="BE139" s="26"/>
      <c r="BF139" s="26"/>
      <c r="BG139" s="26"/>
      <c r="BH139" s="26"/>
      <c r="BI139" s="26"/>
      <c r="BJ139" s="26"/>
      <c r="BK139" s="26"/>
      <c r="BL139" s="26"/>
      <c r="BM139" s="26"/>
      <c r="BN139" s="26"/>
      <c r="BO139" s="26"/>
      <c r="BP139" s="26"/>
      <c r="BQ139" s="26"/>
    </row>
    <row r="140" spans="7:69" ht="12.75" customHeight="1">
      <c r="G140" s="451"/>
      <c r="H140" s="26"/>
      <c r="I140" s="151"/>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c r="AK140" s="26"/>
      <c r="AL140" s="26"/>
      <c r="AM140" s="26"/>
      <c r="AN140" s="26"/>
      <c r="AO140" s="26"/>
      <c r="AP140" s="26"/>
      <c r="AQ140" s="26"/>
      <c r="AR140" s="26"/>
      <c r="AS140" s="26"/>
      <c r="AT140" s="26"/>
      <c r="AU140" s="26"/>
      <c r="AV140" s="26"/>
      <c r="AW140" s="26"/>
      <c r="AX140" s="26"/>
      <c r="AY140" s="26"/>
      <c r="AZ140" s="26"/>
      <c r="BA140" s="26"/>
      <c r="BB140" s="26"/>
      <c r="BC140" s="26"/>
      <c r="BD140" s="26"/>
      <c r="BE140" s="26"/>
      <c r="BF140" s="26"/>
      <c r="BG140" s="26"/>
      <c r="BH140" s="26"/>
      <c r="BI140" s="26"/>
      <c r="BJ140" s="26"/>
      <c r="BK140" s="26"/>
      <c r="BL140" s="26"/>
      <c r="BM140" s="26"/>
      <c r="BN140" s="26"/>
      <c r="BO140" s="26"/>
      <c r="BP140" s="26"/>
      <c r="BQ140" s="26"/>
    </row>
    <row r="141" spans="7:69" ht="12.75" customHeight="1">
      <c r="G141" s="451"/>
      <c r="H141" s="26"/>
      <c r="I141" s="151"/>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c r="AJ141" s="26"/>
      <c r="AK141" s="26"/>
      <c r="AL141" s="26"/>
      <c r="AM141" s="26"/>
      <c r="AN141" s="26"/>
      <c r="AO141" s="26"/>
      <c r="AP141" s="26"/>
      <c r="AQ141" s="26"/>
      <c r="AR141" s="26"/>
      <c r="AS141" s="26"/>
      <c r="AT141" s="26"/>
      <c r="AU141" s="26"/>
      <c r="AV141" s="26"/>
      <c r="AW141" s="26"/>
      <c r="AX141" s="26"/>
      <c r="AY141" s="26"/>
      <c r="AZ141" s="26"/>
      <c r="BA141" s="26"/>
      <c r="BB141" s="26"/>
      <c r="BC141" s="26"/>
      <c r="BD141" s="26"/>
      <c r="BE141" s="26"/>
      <c r="BF141" s="26"/>
      <c r="BG141" s="26"/>
      <c r="BH141" s="26"/>
      <c r="BI141" s="26"/>
      <c r="BJ141" s="26"/>
      <c r="BK141" s="26"/>
      <c r="BL141" s="26"/>
      <c r="BM141" s="26"/>
      <c r="BN141" s="26"/>
      <c r="BO141" s="26"/>
      <c r="BP141" s="26"/>
      <c r="BQ141" s="26"/>
    </row>
    <row r="142" spans="7:69" ht="12.75" customHeight="1">
      <c r="G142" s="451"/>
      <c r="H142" s="26"/>
      <c r="I142" s="151"/>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c r="AK142" s="26"/>
      <c r="AL142" s="26"/>
      <c r="AM142" s="26"/>
      <c r="AN142" s="26"/>
      <c r="AO142" s="26"/>
      <c r="AP142" s="26"/>
      <c r="AQ142" s="26"/>
      <c r="AR142" s="26"/>
      <c r="AS142" s="26"/>
      <c r="AT142" s="26"/>
      <c r="AU142" s="26"/>
      <c r="AV142" s="26"/>
      <c r="AW142" s="26"/>
      <c r="AX142" s="26"/>
      <c r="AY142" s="26"/>
      <c r="AZ142" s="26"/>
      <c r="BA142" s="26"/>
      <c r="BB142" s="26"/>
      <c r="BC142" s="26"/>
      <c r="BD142" s="26"/>
      <c r="BE142" s="26"/>
      <c r="BF142" s="26"/>
      <c r="BG142" s="26"/>
      <c r="BH142" s="26"/>
      <c r="BI142" s="26"/>
      <c r="BJ142" s="26"/>
      <c r="BK142" s="26"/>
      <c r="BL142" s="26"/>
      <c r="BM142" s="26"/>
      <c r="BN142" s="26"/>
      <c r="BO142" s="26"/>
      <c r="BP142" s="26"/>
      <c r="BQ142" s="26"/>
    </row>
    <row r="143" spans="7:69" ht="12.75" customHeight="1">
      <c r="G143" s="451"/>
      <c r="H143" s="26"/>
      <c r="I143" s="151"/>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c r="AJ143" s="26"/>
      <c r="AK143" s="26"/>
      <c r="AL143" s="26"/>
      <c r="AM143" s="26"/>
      <c r="AN143" s="26"/>
      <c r="AO143" s="26"/>
      <c r="AP143" s="26"/>
      <c r="AQ143" s="26"/>
      <c r="AR143" s="26"/>
      <c r="AS143" s="26"/>
      <c r="AT143" s="26"/>
      <c r="AU143" s="26"/>
      <c r="AV143" s="26"/>
      <c r="AW143" s="26"/>
      <c r="AX143" s="26"/>
      <c r="AY143" s="26"/>
      <c r="AZ143" s="26"/>
      <c r="BA143" s="26"/>
      <c r="BB143" s="26"/>
      <c r="BC143" s="26"/>
      <c r="BD143" s="26"/>
      <c r="BE143" s="26"/>
      <c r="BF143" s="26"/>
      <c r="BG143" s="26"/>
      <c r="BH143" s="26"/>
      <c r="BI143" s="26"/>
      <c r="BJ143" s="26"/>
      <c r="BK143" s="26"/>
      <c r="BL143" s="26"/>
      <c r="BM143" s="26"/>
      <c r="BN143" s="26"/>
      <c r="BO143" s="26"/>
      <c r="BP143" s="26"/>
      <c r="BQ143" s="26"/>
    </row>
    <row r="144" spans="7:69" ht="12.75" customHeight="1">
      <c r="G144" s="451"/>
      <c r="H144" s="26"/>
      <c r="I144" s="151"/>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c r="AJ144" s="26"/>
      <c r="AK144" s="26"/>
      <c r="AL144" s="26"/>
      <c r="AM144" s="26"/>
      <c r="AN144" s="26"/>
      <c r="AO144" s="26"/>
      <c r="AP144" s="26"/>
      <c r="AQ144" s="26"/>
      <c r="AR144" s="26"/>
      <c r="AS144" s="26"/>
      <c r="AT144" s="26"/>
      <c r="AU144" s="26"/>
      <c r="AV144" s="26"/>
      <c r="AW144" s="26"/>
      <c r="AX144" s="26"/>
      <c r="AY144" s="26"/>
      <c r="AZ144" s="26"/>
      <c r="BA144" s="26"/>
      <c r="BB144" s="26"/>
      <c r="BC144" s="26"/>
      <c r="BD144" s="26"/>
      <c r="BE144" s="26"/>
      <c r="BF144" s="26"/>
      <c r="BG144" s="26"/>
      <c r="BH144" s="26"/>
      <c r="BI144" s="26"/>
      <c r="BJ144" s="26"/>
      <c r="BK144" s="26"/>
      <c r="BL144" s="26"/>
      <c r="BM144" s="26"/>
      <c r="BN144" s="26"/>
      <c r="BO144" s="26"/>
      <c r="BP144" s="26"/>
      <c r="BQ144" s="26"/>
    </row>
    <row r="145" spans="7:69" ht="12.75" customHeight="1">
      <c r="G145" s="451"/>
      <c r="H145" s="26"/>
      <c r="I145" s="151"/>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c r="AJ145" s="26"/>
      <c r="AK145" s="26"/>
      <c r="AL145" s="26"/>
      <c r="AM145" s="26"/>
      <c r="AN145" s="26"/>
      <c r="AO145" s="26"/>
      <c r="AP145" s="26"/>
      <c r="AQ145" s="26"/>
      <c r="AR145" s="26"/>
      <c r="AS145" s="26"/>
      <c r="AT145" s="26"/>
      <c r="AU145" s="26"/>
      <c r="AV145" s="26"/>
      <c r="AW145" s="26"/>
      <c r="AX145" s="26"/>
      <c r="AY145" s="26"/>
      <c r="AZ145" s="26"/>
      <c r="BA145" s="26"/>
      <c r="BB145" s="26"/>
      <c r="BC145" s="26"/>
      <c r="BD145" s="26"/>
      <c r="BE145" s="26"/>
      <c r="BF145" s="26"/>
      <c r="BG145" s="26"/>
      <c r="BH145" s="26"/>
      <c r="BI145" s="26"/>
      <c r="BJ145" s="26"/>
      <c r="BK145" s="26"/>
      <c r="BL145" s="26"/>
      <c r="BM145" s="26"/>
      <c r="BN145" s="26"/>
      <c r="BO145" s="26"/>
      <c r="BP145" s="26"/>
      <c r="BQ145" s="26"/>
    </row>
    <row r="146" spans="7:69" ht="12.75" customHeight="1">
      <c r="G146" s="451"/>
      <c r="H146" s="26"/>
      <c r="I146" s="151"/>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c r="BO146" s="26"/>
      <c r="BP146" s="26"/>
      <c r="BQ146" s="26"/>
    </row>
    <row r="147" spans="7:69" ht="12.75" customHeight="1">
      <c r="G147" s="451"/>
      <c r="H147" s="26"/>
      <c r="I147" s="151"/>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c r="AK147" s="26"/>
      <c r="AL147" s="26"/>
      <c r="AM147" s="26"/>
      <c r="AN147" s="26"/>
      <c r="AO147" s="26"/>
      <c r="AP147" s="26"/>
      <c r="AQ147" s="26"/>
      <c r="AR147" s="26"/>
      <c r="AS147" s="26"/>
      <c r="AT147" s="26"/>
      <c r="AU147" s="26"/>
      <c r="AV147" s="26"/>
      <c r="AW147" s="26"/>
      <c r="AX147" s="26"/>
      <c r="AY147" s="26"/>
      <c r="AZ147" s="26"/>
      <c r="BA147" s="26"/>
      <c r="BB147" s="26"/>
      <c r="BC147" s="26"/>
      <c r="BD147" s="26"/>
      <c r="BE147" s="26"/>
      <c r="BF147" s="26"/>
      <c r="BG147" s="26"/>
      <c r="BH147" s="26"/>
      <c r="BI147" s="26"/>
      <c r="BJ147" s="26"/>
      <c r="BK147" s="26"/>
      <c r="BL147" s="26"/>
      <c r="BM147" s="26"/>
      <c r="BN147" s="26"/>
      <c r="BO147" s="26"/>
      <c r="BP147" s="26"/>
      <c r="BQ147" s="26"/>
    </row>
    <row r="148" spans="7:69" ht="12.75" customHeight="1">
      <c r="G148" s="451"/>
      <c r="H148" s="26"/>
      <c r="I148" s="151"/>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c r="AJ148" s="26"/>
      <c r="AK148" s="26"/>
      <c r="AL148" s="26"/>
      <c r="AM148" s="26"/>
      <c r="AN148" s="26"/>
      <c r="AO148" s="26"/>
      <c r="AP148" s="26"/>
      <c r="AQ148" s="26"/>
      <c r="AR148" s="26"/>
      <c r="AS148" s="26"/>
      <c r="AT148" s="26"/>
      <c r="AU148" s="26"/>
      <c r="AV148" s="26"/>
      <c r="AW148" s="26"/>
      <c r="AX148" s="26"/>
      <c r="AY148" s="26"/>
      <c r="AZ148" s="26"/>
      <c r="BA148" s="26"/>
      <c r="BB148" s="26"/>
      <c r="BC148" s="26"/>
      <c r="BD148" s="26"/>
      <c r="BE148" s="26"/>
      <c r="BF148" s="26"/>
      <c r="BG148" s="26"/>
      <c r="BH148" s="26"/>
      <c r="BI148" s="26"/>
      <c r="BJ148" s="26"/>
      <c r="BK148" s="26"/>
      <c r="BL148" s="26"/>
      <c r="BM148" s="26"/>
      <c r="BN148" s="26"/>
      <c r="BO148" s="26"/>
      <c r="BP148" s="26"/>
      <c r="BQ148" s="26"/>
    </row>
    <row r="149" spans="7:69" ht="12.75" customHeight="1">
      <c r="G149" s="451"/>
      <c r="H149" s="26"/>
      <c r="I149" s="151"/>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c r="AJ149" s="26"/>
      <c r="AK149" s="26"/>
      <c r="AL149" s="26"/>
      <c r="AM149" s="26"/>
      <c r="AN149" s="26"/>
      <c r="AO149" s="26"/>
      <c r="AP149" s="26"/>
      <c r="AQ149" s="26"/>
      <c r="AR149" s="26"/>
      <c r="AS149" s="26"/>
      <c r="AT149" s="26"/>
      <c r="AU149" s="26"/>
      <c r="AV149" s="26"/>
      <c r="AW149" s="26"/>
      <c r="AX149" s="26"/>
      <c r="AY149" s="26"/>
      <c r="AZ149" s="26"/>
      <c r="BA149" s="26"/>
      <c r="BB149" s="26"/>
      <c r="BC149" s="26"/>
      <c r="BD149" s="26"/>
      <c r="BE149" s="26"/>
      <c r="BF149" s="26"/>
      <c r="BG149" s="26"/>
      <c r="BH149" s="26"/>
      <c r="BI149" s="26"/>
      <c r="BJ149" s="26"/>
      <c r="BK149" s="26"/>
      <c r="BL149" s="26"/>
      <c r="BM149" s="26"/>
      <c r="BN149" s="26"/>
      <c r="BO149" s="26"/>
      <c r="BP149" s="26"/>
      <c r="BQ149" s="26"/>
    </row>
    <row r="150" spans="7:69" ht="12.75" customHeight="1">
      <c r="G150" s="451"/>
      <c r="H150" s="26"/>
      <c r="I150" s="151"/>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c r="BO150" s="26"/>
      <c r="BP150" s="26"/>
      <c r="BQ150" s="26"/>
    </row>
    <row r="151" spans="7:69" ht="12.75" customHeight="1">
      <c r="G151" s="451"/>
      <c r="H151" s="26"/>
      <c r="I151" s="151"/>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c r="AJ151" s="26"/>
      <c r="AK151" s="26"/>
      <c r="AL151" s="26"/>
      <c r="AM151" s="26"/>
      <c r="AN151" s="26"/>
      <c r="AO151" s="26"/>
      <c r="AP151" s="26"/>
      <c r="AQ151" s="26"/>
      <c r="AR151" s="26"/>
      <c r="AS151" s="26"/>
      <c r="AT151" s="26"/>
      <c r="AU151" s="26"/>
      <c r="AV151" s="26"/>
      <c r="AW151" s="26"/>
      <c r="AX151" s="26"/>
      <c r="AY151" s="26"/>
      <c r="AZ151" s="26"/>
      <c r="BA151" s="26"/>
      <c r="BB151" s="26"/>
      <c r="BC151" s="26"/>
      <c r="BD151" s="26"/>
      <c r="BE151" s="26"/>
      <c r="BF151" s="26"/>
      <c r="BG151" s="26"/>
      <c r="BH151" s="26"/>
      <c r="BI151" s="26"/>
      <c r="BJ151" s="26"/>
      <c r="BK151" s="26"/>
      <c r="BL151" s="26"/>
      <c r="BM151" s="26"/>
      <c r="BN151" s="26"/>
      <c r="BO151" s="26"/>
      <c r="BP151" s="26"/>
      <c r="BQ151" s="26"/>
    </row>
    <row r="152" spans="7:69" ht="12.75" customHeight="1">
      <c r="G152" s="451"/>
      <c r="H152" s="26"/>
      <c r="I152" s="151"/>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c r="AJ152" s="26"/>
      <c r="AK152" s="26"/>
      <c r="AL152" s="26"/>
      <c r="AM152" s="26"/>
      <c r="AN152" s="26"/>
      <c r="AO152" s="26"/>
      <c r="AP152" s="26"/>
      <c r="AQ152" s="26"/>
      <c r="AR152" s="26"/>
      <c r="AS152" s="26"/>
      <c r="AT152" s="26"/>
      <c r="AU152" s="26"/>
      <c r="AV152" s="26"/>
      <c r="AW152" s="26"/>
      <c r="AX152" s="26"/>
      <c r="AY152" s="26"/>
      <c r="AZ152" s="26"/>
      <c r="BA152" s="26"/>
      <c r="BB152" s="26"/>
      <c r="BC152" s="26"/>
      <c r="BD152" s="26"/>
      <c r="BE152" s="26"/>
      <c r="BF152" s="26"/>
      <c r="BG152" s="26"/>
      <c r="BH152" s="26"/>
      <c r="BI152" s="26"/>
      <c r="BJ152" s="26"/>
      <c r="BK152" s="26"/>
      <c r="BL152" s="26"/>
      <c r="BM152" s="26"/>
      <c r="BN152" s="26"/>
      <c r="BO152" s="26"/>
      <c r="BP152" s="26"/>
      <c r="BQ152" s="26"/>
    </row>
    <row r="153" spans="7:69" ht="12.75" customHeight="1">
      <c r="G153" s="451"/>
      <c r="H153" s="26"/>
      <c r="I153" s="151"/>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c r="AJ153" s="26"/>
      <c r="AK153" s="26"/>
      <c r="AL153" s="26"/>
      <c r="AM153" s="26"/>
      <c r="AN153" s="26"/>
      <c r="AO153" s="26"/>
      <c r="AP153" s="26"/>
      <c r="AQ153" s="26"/>
      <c r="AR153" s="26"/>
      <c r="AS153" s="26"/>
      <c r="AT153" s="26"/>
      <c r="AU153" s="26"/>
      <c r="AV153" s="26"/>
      <c r="AW153" s="26"/>
      <c r="AX153" s="26"/>
      <c r="AY153" s="26"/>
      <c r="AZ153" s="26"/>
      <c r="BA153" s="26"/>
      <c r="BB153" s="26"/>
      <c r="BC153" s="26"/>
      <c r="BD153" s="26"/>
      <c r="BE153" s="26"/>
      <c r="BF153" s="26"/>
      <c r="BG153" s="26"/>
      <c r="BH153" s="26"/>
      <c r="BI153" s="26"/>
      <c r="BJ153" s="26"/>
      <c r="BK153" s="26"/>
      <c r="BL153" s="26"/>
      <c r="BM153" s="26"/>
      <c r="BN153" s="26"/>
      <c r="BO153" s="26"/>
      <c r="BP153" s="26"/>
      <c r="BQ153" s="26"/>
    </row>
    <row r="154" spans="7:69" ht="12.75" customHeight="1">
      <c r="G154" s="451"/>
      <c r="H154" s="26"/>
      <c r="I154" s="151"/>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c r="AK154" s="26"/>
      <c r="AL154" s="26"/>
      <c r="AM154" s="26"/>
      <c r="AN154" s="26"/>
      <c r="AO154" s="26"/>
      <c r="AP154" s="26"/>
      <c r="AQ154" s="26"/>
      <c r="AR154" s="26"/>
      <c r="AS154" s="26"/>
      <c r="AT154" s="26"/>
      <c r="AU154" s="26"/>
      <c r="AV154" s="26"/>
      <c r="AW154" s="26"/>
      <c r="AX154" s="26"/>
      <c r="AY154" s="26"/>
      <c r="AZ154" s="26"/>
      <c r="BA154" s="26"/>
      <c r="BB154" s="26"/>
      <c r="BC154" s="26"/>
      <c r="BD154" s="26"/>
      <c r="BE154" s="26"/>
      <c r="BF154" s="26"/>
      <c r="BG154" s="26"/>
      <c r="BH154" s="26"/>
      <c r="BI154" s="26"/>
      <c r="BJ154" s="26"/>
      <c r="BK154" s="26"/>
      <c r="BL154" s="26"/>
      <c r="BM154" s="26"/>
      <c r="BN154" s="26"/>
      <c r="BO154" s="26"/>
      <c r="BP154" s="26"/>
      <c r="BQ154" s="26"/>
    </row>
    <row r="155" spans="7:69" ht="12.75" customHeight="1">
      <c r="G155" s="451"/>
      <c r="H155" s="26"/>
      <c r="I155" s="151"/>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c r="AJ155" s="26"/>
      <c r="AK155" s="26"/>
      <c r="AL155" s="26"/>
      <c r="AM155" s="26"/>
      <c r="AN155" s="26"/>
      <c r="AO155" s="26"/>
      <c r="AP155" s="26"/>
      <c r="AQ155" s="26"/>
      <c r="AR155" s="26"/>
      <c r="AS155" s="26"/>
      <c r="AT155" s="26"/>
      <c r="AU155" s="26"/>
      <c r="AV155" s="26"/>
      <c r="AW155" s="26"/>
      <c r="AX155" s="26"/>
      <c r="AY155" s="26"/>
      <c r="AZ155" s="26"/>
      <c r="BA155" s="26"/>
      <c r="BB155" s="26"/>
      <c r="BC155" s="26"/>
      <c r="BD155" s="26"/>
      <c r="BE155" s="26"/>
      <c r="BF155" s="26"/>
      <c r="BG155" s="26"/>
      <c r="BH155" s="26"/>
      <c r="BI155" s="26"/>
      <c r="BJ155" s="26"/>
      <c r="BK155" s="26"/>
      <c r="BL155" s="26"/>
      <c r="BM155" s="26"/>
      <c r="BN155" s="26"/>
      <c r="BO155" s="26"/>
      <c r="BP155" s="26"/>
      <c r="BQ155" s="26"/>
    </row>
    <row r="156" spans="7:69" ht="12.75" customHeight="1">
      <c r="G156" s="451"/>
      <c r="H156" s="26"/>
      <c r="I156" s="151"/>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c r="AJ156" s="26"/>
      <c r="AK156" s="26"/>
      <c r="AL156" s="26"/>
      <c r="AM156" s="26"/>
      <c r="AN156" s="26"/>
      <c r="AO156" s="26"/>
      <c r="AP156" s="26"/>
      <c r="AQ156" s="26"/>
      <c r="AR156" s="26"/>
      <c r="AS156" s="26"/>
      <c r="AT156" s="26"/>
      <c r="AU156" s="26"/>
      <c r="AV156" s="26"/>
      <c r="AW156" s="26"/>
      <c r="AX156" s="26"/>
      <c r="AY156" s="26"/>
      <c r="AZ156" s="26"/>
      <c r="BA156" s="26"/>
      <c r="BB156" s="26"/>
      <c r="BC156" s="26"/>
      <c r="BD156" s="26"/>
      <c r="BE156" s="26"/>
      <c r="BF156" s="26"/>
      <c r="BG156" s="26"/>
      <c r="BH156" s="26"/>
      <c r="BI156" s="26"/>
      <c r="BJ156" s="26"/>
      <c r="BK156" s="26"/>
      <c r="BL156" s="26"/>
      <c r="BM156" s="26"/>
      <c r="BN156" s="26"/>
      <c r="BO156" s="26"/>
      <c r="BP156" s="26"/>
      <c r="BQ156" s="26"/>
    </row>
    <row r="157" spans="7:69" ht="12.75" customHeight="1">
      <c r="G157" s="451"/>
      <c r="H157" s="26"/>
      <c r="I157" s="151"/>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c r="BO157" s="26"/>
      <c r="BP157" s="26"/>
      <c r="BQ157" s="26"/>
    </row>
    <row r="158" spans="7:69" ht="12.75" customHeight="1">
      <c r="G158" s="451"/>
      <c r="H158" s="26"/>
      <c r="I158" s="151"/>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c r="AJ158" s="26"/>
      <c r="AK158" s="26"/>
      <c r="AL158" s="26"/>
      <c r="AM158" s="26"/>
      <c r="AN158" s="26"/>
      <c r="AO158" s="26"/>
      <c r="AP158" s="26"/>
      <c r="AQ158" s="26"/>
      <c r="AR158" s="26"/>
      <c r="AS158" s="26"/>
      <c r="AT158" s="26"/>
      <c r="AU158" s="26"/>
      <c r="AV158" s="26"/>
      <c r="AW158" s="26"/>
      <c r="AX158" s="26"/>
      <c r="AY158" s="26"/>
      <c r="AZ158" s="26"/>
      <c r="BA158" s="26"/>
      <c r="BB158" s="26"/>
      <c r="BC158" s="26"/>
      <c r="BD158" s="26"/>
      <c r="BE158" s="26"/>
      <c r="BF158" s="26"/>
      <c r="BG158" s="26"/>
      <c r="BH158" s="26"/>
      <c r="BI158" s="26"/>
      <c r="BJ158" s="26"/>
      <c r="BK158" s="26"/>
      <c r="BL158" s="26"/>
      <c r="BM158" s="26"/>
      <c r="BN158" s="26"/>
      <c r="BO158" s="26"/>
      <c r="BP158" s="26"/>
      <c r="BQ158" s="26"/>
    </row>
    <row r="159" spans="7:69" ht="12.75" customHeight="1">
      <c r="G159" s="451"/>
      <c r="H159" s="26"/>
      <c r="I159" s="151"/>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c r="AJ159" s="26"/>
      <c r="AK159" s="26"/>
      <c r="AL159" s="26"/>
      <c r="AM159" s="26"/>
      <c r="AN159" s="26"/>
      <c r="AO159" s="26"/>
      <c r="AP159" s="26"/>
      <c r="AQ159" s="26"/>
      <c r="AR159" s="26"/>
      <c r="AS159" s="26"/>
      <c r="AT159" s="26"/>
      <c r="AU159" s="26"/>
      <c r="AV159" s="26"/>
      <c r="AW159" s="26"/>
      <c r="AX159" s="26"/>
      <c r="AY159" s="26"/>
      <c r="AZ159" s="26"/>
      <c r="BA159" s="26"/>
      <c r="BB159" s="26"/>
      <c r="BC159" s="26"/>
      <c r="BD159" s="26"/>
      <c r="BE159" s="26"/>
      <c r="BF159" s="26"/>
      <c r="BG159" s="26"/>
      <c r="BH159" s="26"/>
      <c r="BI159" s="26"/>
      <c r="BJ159" s="26"/>
      <c r="BK159" s="26"/>
      <c r="BL159" s="26"/>
      <c r="BM159" s="26"/>
      <c r="BN159" s="26"/>
      <c r="BO159" s="26"/>
      <c r="BP159" s="26"/>
      <c r="BQ159" s="26"/>
    </row>
    <row r="160" spans="7:69" ht="12.75" customHeight="1">
      <c r="G160" s="451"/>
      <c r="H160" s="26"/>
      <c r="I160" s="151"/>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c r="BO160" s="26"/>
      <c r="BP160" s="26"/>
      <c r="BQ160" s="26"/>
    </row>
    <row r="161" spans="7:69" ht="12.75" customHeight="1">
      <c r="G161" s="451"/>
      <c r="H161" s="26"/>
      <c r="I161" s="151"/>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c r="AJ161" s="26"/>
      <c r="AK161" s="26"/>
      <c r="AL161" s="26"/>
      <c r="AM161" s="26"/>
      <c r="AN161" s="26"/>
      <c r="AO161" s="26"/>
      <c r="AP161" s="26"/>
      <c r="AQ161" s="26"/>
      <c r="AR161" s="26"/>
      <c r="AS161" s="26"/>
      <c r="AT161" s="26"/>
      <c r="AU161" s="26"/>
      <c r="AV161" s="26"/>
      <c r="AW161" s="26"/>
      <c r="AX161" s="26"/>
      <c r="AY161" s="26"/>
      <c r="AZ161" s="26"/>
      <c r="BA161" s="26"/>
      <c r="BB161" s="26"/>
      <c r="BC161" s="26"/>
      <c r="BD161" s="26"/>
      <c r="BE161" s="26"/>
      <c r="BF161" s="26"/>
      <c r="BG161" s="26"/>
      <c r="BH161" s="26"/>
      <c r="BI161" s="26"/>
      <c r="BJ161" s="26"/>
      <c r="BK161" s="26"/>
      <c r="BL161" s="26"/>
      <c r="BM161" s="26"/>
      <c r="BN161" s="26"/>
      <c r="BO161" s="26"/>
      <c r="BP161" s="26"/>
      <c r="BQ161" s="26"/>
    </row>
    <row r="162" spans="7:69" ht="12.75" customHeight="1">
      <c r="G162" s="451"/>
      <c r="H162" s="26"/>
      <c r="I162" s="151"/>
      <c r="K162" s="26"/>
      <c r="L162" s="26"/>
      <c r="M162" s="26"/>
      <c r="N162" s="26"/>
      <c r="O162" s="26"/>
      <c r="P162" s="26"/>
      <c r="Q162" s="26"/>
      <c r="R162" s="26"/>
      <c r="S162" s="26"/>
      <c r="T162" s="26"/>
      <c r="U162" s="26"/>
      <c r="V162" s="26"/>
      <c r="W162" s="26"/>
      <c r="X162" s="26"/>
      <c r="Y162" s="26"/>
      <c r="Z162" s="26"/>
      <c r="AA162" s="26"/>
      <c r="AB162" s="26"/>
      <c r="AC162" s="26"/>
      <c r="AD162" s="26"/>
      <c r="AE162" s="26"/>
      <c r="AF162" s="26"/>
      <c r="AG162" s="26"/>
      <c r="AH162" s="26"/>
      <c r="AI162" s="26"/>
      <c r="AJ162" s="26"/>
      <c r="AK162" s="26"/>
      <c r="AL162" s="26"/>
      <c r="AM162" s="26"/>
      <c r="AN162" s="26"/>
      <c r="AO162" s="26"/>
      <c r="AP162" s="26"/>
      <c r="AQ162" s="26"/>
      <c r="AR162" s="26"/>
      <c r="AS162" s="26"/>
      <c r="AT162" s="26"/>
      <c r="AU162" s="26"/>
      <c r="AV162" s="26"/>
      <c r="AW162" s="26"/>
      <c r="AX162" s="26"/>
      <c r="AY162" s="26"/>
      <c r="AZ162" s="26"/>
      <c r="BA162" s="26"/>
      <c r="BB162" s="26"/>
      <c r="BC162" s="26"/>
      <c r="BD162" s="26"/>
      <c r="BE162" s="26"/>
      <c r="BF162" s="26"/>
      <c r="BG162" s="26"/>
      <c r="BH162" s="26"/>
      <c r="BI162" s="26"/>
      <c r="BJ162" s="26"/>
      <c r="BK162" s="26"/>
      <c r="BL162" s="26"/>
      <c r="BM162" s="26"/>
      <c r="BN162" s="26"/>
      <c r="BO162" s="26"/>
      <c r="BP162" s="26"/>
      <c r="BQ162" s="26"/>
    </row>
    <row r="163" spans="7:69" ht="12.75" customHeight="1">
      <c r="G163" s="451"/>
      <c r="H163" s="26"/>
      <c r="I163" s="151"/>
      <c r="K163" s="26"/>
      <c r="L163" s="26"/>
      <c r="M163" s="26"/>
      <c r="N163" s="26"/>
      <c r="O163" s="26"/>
      <c r="P163" s="26"/>
      <c r="Q163" s="26"/>
      <c r="R163" s="26"/>
      <c r="S163" s="26"/>
      <c r="T163" s="26"/>
      <c r="U163" s="26"/>
      <c r="V163" s="26"/>
      <c r="W163" s="26"/>
      <c r="X163" s="26"/>
      <c r="Y163" s="26"/>
      <c r="Z163" s="26"/>
      <c r="AA163" s="26"/>
      <c r="AB163" s="26"/>
      <c r="AC163" s="26"/>
      <c r="AD163" s="26"/>
      <c r="AE163" s="26"/>
      <c r="AF163" s="26"/>
      <c r="AG163" s="26"/>
      <c r="AH163" s="26"/>
      <c r="AI163" s="26"/>
      <c r="AJ163" s="26"/>
      <c r="AK163" s="26"/>
      <c r="AL163" s="26"/>
      <c r="AM163" s="26"/>
      <c r="AN163" s="26"/>
      <c r="AO163" s="26"/>
      <c r="AP163" s="26"/>
      <c r="AQ163" s="26"/>
      <c r="AR163" s="26"/>
      <c r="AS163" s="26"/>
      <c r="AT163" s="26"/>
      <c r="AU163" s="26"/>
      <c r="AV163" s="26"/>
      <c r="AW163" s="26"/>
      <c r="AX163" s="26"/>
      <c r="AY163" s="26"/>
      <c r="AZ163" s="26"/>
      <c r="BA163" s="26"/>
      <c r="BB163" s="26"/>
      <c r="BC163" s="26"/>
      <c r="BD163" s="26"/>
      <c r="BE163" s="26"/>
      <c r="BF163" s="26"/>
      <c r="BG163" s="26"/>
      <c r="BH163" s="26"/>
      <c r="BI163" s="26"/>
      <c r="BJ163" s="26"/>
      <c r="BK163" s="26"/>
      <c r="BL163" s="26"/>
      <c r="BM163" s="26"/>
      <c r="BN163" s="26"/>
      <c r="BO163" s="26"/>
      <c r="BP163" s="26"/>
      <c r="BQ163" s="26"/>
    </row>
    <row r="164" spans="7:69" ht="12.75" customHeight="1">
      <c r="G164" s="451"/>
      <c r="H164" s="26"/>
      <c r="I164" s="151"/>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c r="AK164" s="26"/>
      <c r="AL164" s="26"/>
      <c r="AM164" s="26"/>
      <c r="AN164" s="26"/>
      <c r="AO164" s="26"/>
      <c r="AP164" s="26"/>
      <c r="AQ164" s="26"/>
      <c r="AR164" s="26"/>
      <c r="AS164" s="26"/>
      <c r="AT164" s="26"/>
      <c r="AU164" s="26"/>
      <c r="AV164" s="26"/>
      <c r="AW164" s="26"/>
      <c r="AX164" s="26"/>
      <c r="AY164" s="26"/>
      <c r="AZ164" s="26"/>
      <c r="BA164" s="26"/>
      <c r="BB164" s="26"/>
      <c r="BC164" s="26"/>
      <c r="BD164" s="26"/>
      <c r="BE164" s="26"/>
      <c r="BF164" s="26"/>
      <c r="BG164" s="26"/>
      <c r="BH164" s="26"/>
      <c r="BI164" s="26"/>
      <c r="BJ164" s="26"/>
      <c r="BK164" s="26"/>
      <c r="BL164" s="26"/>
      <c r="BM164" s="26"/>
      <c r="BN164" s="26"/>
      <c r="BO164" s="26"/>
      <c r="BP164" s="26"/>
      <c r="BQ164" s="26"/>
    </row>
    <row r="165" spans="7:69" ht="12.75" customHeight="1">
      <c r="G165" s="451"/>
      <c r="H165" s="26"/>
      <c r="I165" s="151"/>
      <c r="K165" s="26"/>
      <c r="L165" s="26"/>
      <c r="M165" s="26"/>
      <c r="N165" s="26"/>
      <c r="O165" s="26"/>
      <c r="P165" s="26"/>
      <c r="Q165" s="26"/>
      <c r="R165" s="26"/>
      <c r="S165" s="26"/>
      <c r="T165" s="26"/>
      <c r="U165" s="26"/>
      <c r="V165" s="26"/>
      <c r="W165" s="26"/>
      <c r="X165" s="26"/>
      <c r="Y165" s="26"/>
      <c r="Z165" s="26"/>
      <c r="AA165" s="26"/>
      <c r="AB165" s="26"/>
      <c r="AC165" s="26"/>
      <c r="AD165" s="26"/>
      <c r="AE165" s="26"/>
      <c r="AF165" s="26"/>
      <c r="AG165" s="26"/>
      <c r="AH165" s="26"/>
      <c r="AI165" s="26"/>
      <c r="AJ165" s="26"/>
      <c r="AK165" s="26"/>
      <c r="AL165" s="26"/>
      <c r="AM165" s="26"/>
      <c r="AN165" s="26"/>
      <c r="AO165" s="26"/>
      <c r="AP165" s="26"/>
      <c r="AQ165" s="26"/>
      <c r="AR165" s="26"/>
      <c r="AS165" s="26"/>
      <c r="AT165" s="26"/>
      <c r="AU165" s="26"/>
      <c r="AV165" s="26"/>
      <c r="AW165" s="26"/>
      <c r="AX165" s="26"/>
      <c r="AY165" s="26"/>
      <c r="AZ165" s="26"/>
      <c r="BA165" s="26"/>
      <c r="BB165" s="26"/>
      <c r="BC165" s="26"/>
      <c r="BD165" s="26"/>
      <c r="BE165" s="26"/>
      <c r="BF165" s="26"/>
      <c r="BG165" s="26"/>
      <c r="BH165" s="26"/>
      <c r="BI165" s="26"/>
      <c r="BJ165" s="26"/>
      <c r="BK165" s="26"/>
      <c r="BL165" s="26"/>
      <c r="BM165" s="26"/>
      <c r="BN165" s="26"/>
      <c r="BO165" s="26"/>
      <c r="BP165" s="26"/>
      <c r="BQ165" s="26"/>
    </row>
    <row r="166" spans="7:69" ht="12.75" customHeight="1">
      <c r="G166" s="451"/>
      <c r="H166" s="26"/>
      <c r="I166" s="151"/>
      <c r="K166" s="26"/>
      <c r="L166" s="26"/>
      <c r="M166" s="26"/>
      <c r="N166" s="26"/>
      <c r="O166" s="26"/>
      <c r="P166" s="26"/>
      <c r="Q166" s="26"/>
      <c r="R166" s="26"/>
      <c r="S166" s="26"/>
      <c r="T166" s="26"/>
      <c r="U166" s="26"/>
      <c r="V166" s="26"/>
      <c r="W166" s="26"/>
      <c r="X166" s="26"/>
      <c r="Y166" s="26"/>
      <c r="Z166" s="26"/>
      <c r="AA166" s="26"/>
      <c r="AB166" s="26"/>
      <c r="AC166" s="26"/>
      <c r="AD166" s="26"/>
      <c r="AE166" s="26"/>
      <c r="AF166" s="26"/>
      <c r="AG166" s="26"/>
      <c r="AH166" s="26"/>
      <c r="AI166" s="26"/>
      <c r="AJ166" s="26"/>
      <c r="AK166" s="26"/>
      <c r="AL166" s="26"/>
      <c r="AM166" s="26"/>
      <c r="AN166" s="26"/>
      <c r="AO166" s="26"/>
      <c r="AP166" s="26"/>
      <c r="AQ166" s="26"/>
      <c r="AR166" s="26"/>
      <c r="AS166" s="26"/>
      <c r="AT166" s="26"/>
      <c r="AU166" s="26"/>
      <c r="AV166" s="26"/>
      <c r="AW166" s="26"/>
      <c r="AX166" s="26"/>
      <c r="AY166" s="26"/>
      <c r="AZ166" s="26"/>
      <c r="BA166" s="26"/>
      <c r="BB166" s="26"/>
      <c r="BC166" s="26"/>
      <c r="BD166" s="26"/>
      <c r="BE166" s="26"/>
      <c r="BF166" s="26"/>
      <c r="BG166" s="26"/>
      <c r="BH166" s="26"/>
      <c r="BI166" s="26"/>
      <c r="BJ166" s="26"/>
      <c r="BK166" s="26"/>
      <c r="BL166" s="26"/>
      <c r="BM166" s="26"/>
      <c r="BN166" s="26"/>
      <c r="BO166" s="26"/>
      <c r="BP166" s="26"/>
      <c r="BQ166" s="26"/>
    </row>
    <row r="167" spans="7:69" ht="12.75" customHeight="1">
      <c r="G167" s="451"/>
      <c r="H167" s="26"/>
      <c r="I167" s="151"/>
      <c r="K167" s="26"/>
      <c r="L167" s="26"/>
      <c r="M167" s="26"/>
      <c r="N167" s="26"/>
      <c r="O167" s="26"/>
      <c r="P167" s="26"/>
      <c r="Q167" s="26"/>
      <c r="R167" s="26"/>
      <c r="S167" s="26"/>
      <c r="T167" s="26"/>
      <c r="U167" s="26"/>
      <c r="V167" s="26"/>
      <c r="W167" s="26"/>
      <c r="X167" s="26"/>
      <c r="Y167" s="26"/>
      <c r="Z167" s="26"/>
      <c r="AA167" s="26"/>
      <c r="AB167" s="26"/>
      <c r="AC167" s="26"/>
      <c r="AD167" s="26"/>
      <c r="AE167" s="26"/>
      <c r="AF167" s="26"/>
      <c r="AG167" s="26"/>
      <c r="AH167" s="26"/>
      <c r="AI167" s="26"/>
      <c r="AJ167" s="26"/>
      <c r="AK167" s="26"/>
      <c r="AL167" s="26"/>
      <c r="AM167" s="26"/>
      <c r="AN167" s="26"/>
      <c r="AO167" s="26"/>
      <c r="AP167" s="26"/>
      <c r="AQ167" s="26"/>
      <c r="AR167" s="26"/>
      <c r="AS167" s="26"/>
      <c r="AT167" s="26"/>
      <c r="AU167" s="26"/>
      <c r="AV167" s="26"/>
      <c r="AW167" s="26"/>
      <c r="AX167" s="26"/>
      <c r="AY167" s="26"/>
      <c r="AZ167" s="26"/>
      <c r="BA167" s="26"/>
      <c r="BB167" s="26"/>
      <c r="BC167" s="26"/>
      <c r="BD167" s="26"/>
      <c r="BE167" s="26"/>
      <c r="BF167" s="26"/>
      <c r="BG167" s="26"/>
      <c r="BH167" s="26"/>
      <c r="BI167" s="26"/>
      <c r="BJ167" s="26"/>
      <c r="BK167" s="26"/>
      <c r="BL167" s="26"/>
      <c r="BM167" s="26"/>
      <c r="BN167" s="26"/>
      <c r="BO167" s="26"/>
      <c r="BP167" s="26"/>
      <c r="BQ167" s="26"/>
    </row>
    <row r="168" spans="7:69" ht="12.75" customHeight="1">
      <c r="G168" s="451"/>
      <c r="H168" s="26"/>
      <c r="I168" s="151"/>
      <c r="K168" s="26"/>
      <c r="L168" s="26"/>
      <c r="M168" s="26"/>
      <c r="N168" s="26"/>
      <c r="O168" s="26"/>
      <c r="P168" s="26"/>
      <c r="Q168" s="26"/>
      <c r="R168" s="26"/>
      <c r="S168" s="26"/>
      <c r="T168" s="26"/>
      <c r="U168" s="26"/>
      <c r="V168" s="26"/>
      <c r="W168" s="26"/>
      <c r="X168" s="26"/>
      <c r="Y168" s="26"/>
      <c r="Z168" s="26"/>
      <c r="AA168" s="26"/>
      <c r="AB168" s="26"/>
      <c r="AC168" s="26"/>
      <c r="AD168" s="26"/>
      <c r="AE168" s="26"/>
      <c r="AF168" s="26"/>
      <c r="AG168" s="26"/>
      <c r="AH168" s="26"/>
      <c r="AI168" s="26"/>
      <c r="AJ168" s="26"/>
      <c r="AK168" s="26"/>
      <c r="AL168" s="26"/>
      <c r="AM168" s="26"/>
      <c r="AN168" s="26"/>
      <c r="AO168" s="26"/>
      <c r="AP168" s="26"/>
      <c r="AQ168" s="26"/>
      <c r="AR168" s="26"/>
      <c r="AS168" s="26"/>
      <c r="AT168" s="26"/>
      <c r="AU168" s="26"/>
      <c r="AV168" s="26"/>
      <c r="AW168" s="26"/>
      <c r="AX168" s="26"/>
      <c r="AY168" s="26"/>
      <c r="AZ168" s="26"/>
      <c r="BA168" s="26"/>
      <c r="BB168" s="26"/>
      <c r="BC168" s="26"/>
      <c r="BD168" s="26"/>
      <c r="BE168" s="26"/>
      <c r="BF168" s="26"/>
      <c r="BG168" s="26"/>
      <c r="BH168" s="26"/>
      <c r="BI168" s="26"/>
      <c r="BJ168" s="26"/>
      <c r="BK168" s="26"/>
      <c r="BL168" s="26"/>
      <c r="BM168" s="26"/>
      <c r="BN168" s="26"/>
      <c r="BO168" s="26"/>
      <c r="BP168" s="26"/>
      <c r="BQ168" s="26"/>
    </row>
    <row r="169" spans="7:69" ht="12.75" customHeight="1">
      <c r="G169" s="451"/>
      <c r="H169" s="26"/>
      <c r="I169" s="151"/>
      <c r="K169" s="26"/>
      <c r="L169" s="26"/>
      <c r="M169" s="26"/>
      <c r="N169" s="26"/>
      <c r="O169" s="26"/>
      <c r="P169" s="26"/>
      <c r="Q169" s="26"/>
      <c r="R169" s="26"/>
      <c r="S169" s="26"/>
      <c r="T169" s="26"/>
      <c r="U169" s="26"/>
      <c r="V169" s="26"/>
      <c r="W169" s="26"/>
      <c r="X169" s="26"/>
      <c r="Y169" s="26"/>
      <c r="Z169" s="26"/>
      <c r="AA169" s="26"/>
      <c r="AB169" s="26"/>
      <c r="AC169" s="26"/>
      <c r="AD169" s="26"/>
      <c r="AE169" s="26"/>
      <c r="AF169" s="26"/>
      <c r="AG169" s="26"/>
      <c r="AH169" s="26"/>
      <c r="AI169" s="26"/>
      <c r="AJ169" s="26"/>
      <c r="AK169" s="26"/>
      <c r="AL169" s="26"/>
      <c r="AM169" s="26"/>
      <c r="AN169" s="26"/>
      <c r="AO169" s="26"/>
      <c r="AP169" s="26"/>
      <c r="AQ169" s="26"/>
      <c r="AR169" s="26"/>
      <c r="AS169" s="26"/>
      <c r="AT169" s="26"/>
      <c r="AU169" s="26"/>
      <c r="AV169" s="26"/>
      <c r="AW169" s="26"/>
      <c r="AX169" s="26"/>
      <c r="AY169" s="26"/>
      <c r="AZ169" s="26"/>
      <c r="BA169" s="26"/>
      <c r="BB169" s="26"/>
      <c r="BC169" s="26"/>
      <c r="BD169" s="26"/>
      <c r="BE169" s="26"/>
      <c r="BF169" s="26"/>
      <c r="BG169" s="26"/>
      <c r="BH169" s="26"/>
      <c r="BI169" s="26"/>
      <c r="BJ169" s="26"/>
      <c r="BK169" s="26"/>
      <c r="BL169" s="26"/>
      <c r="BM169" s="26"/>
      <c r="BN169" s="26"/>
      <c r="BO169" s="26"/>
      <c r="BP169" s="26"/>
      <c r="BQ169" s="26"/>
    </row>
    <row r="170" spans="7:69" ht="12.75" customHeight="1">
      <c r="G170" s="451"/>
      <c r="H170" s="26"/>
      <c r="I170" s="151"/>
      <c r="K170" s="26"/>
      <c r="L170" s="26"/>
      <c r="M170" s="26"/>
      <c r="N170" s="26"/>
      <c r="O170" s="26"/>
      <c r="P170" s="26"/>
      <c r="Q170" s="26"/>
      <c r="R170" s="26"/>
      <c r="S170" s="26"/>
      <c r="T170" s="26"/>
      <c r="U170" s="26"/>
      <c r="V170" s="26"/>
      <c r="W170" s="26"/>
      <c r="X170" s="26"/>
      <c r="Y170" s="26"/>
      <c r="Z170" s="26"/>
      <c r="AA170" s="26"/>
      <c r="AB170" s="26"/>
      <c r="AC170" s="26"/>
      <c r="AD170" s="26"/>
      <c r="AE170" s="26"/>
      <c r="AF170" s="26"/>
      <c r="AG170" s="26"/>
      <c r="AH170" s="26"/>
      <c r="AI170" s="26"/>
      <c r="AJ170" s="26"/>
      <c r="AK170" s="26"/>
      <c r="AL170" s="26"/>
      <c r="AM170" s="26"/>
      <c r="AN170" s="26"/>
      <c r="AO170" s="26"/>
      <c r="AP170" s="26"/>
      <c r="AQ170" s="26"/>
      <c r="AR170" s="26"/>
      <c r="AS170" s="26"/>
      <c r="AT170" s="26"/>
      <c r="AU170" s="26"/>
      <c r="AV170" s="26"/>
      <c r="AW170" s="26"/>
      <c r="AX170" s="26"/>
      <c r="AY170" s="26"/>
      <c r="AZ170" s="26"/>
      <c r="BA170" s="26"/>
      <c r="BB170" s="26"/>
      <c r="BC170" s="26"/>
      <c r="BD170" s="26"/>
      <c r="BE170" s="26"/>
      <c r="BF170" s="26"/>
      <c r="BG170" s="26"/>
      <c r="BH170" s="26"/>
      <c r="BI170" s="26"/>
      <c r="BJ170" s="26"/>
      <c r="BK170" s="26"/>
      <c r="BL170" s="26"/>
      <c r="BM170" s="26"/>
      <c r="BN170" s="26"/>
      <c r="BO170" s="26"/>
      <c r="BP170" s="26"/>
      <c r="BQ170" s="26"/>
    </row>
    <row r="171" spans="7:69" ht="12.75" customHeight="1">
      <c r="G171" s="451"/>
      <c r="H171" s="26"/>
      <c r="I171" s="151"/>
      <c r="K171" s="26"/>
      <c r="L171" s="26"/>
      <c r="M171" s="26"/>
      <c r="N171" s="26"/>
      <c r="O171" s="26"/>
      <c r="P171" s="26"/>
      <c r="Q171" s="26"/>
      <c r="R171" s="26"/>
      <c r="S171" s="26"/>
      <c r="T171" s="26"/>
      <c r="U171" s="26"/>
      <c r="V171" s="26"/>
      <c r="W171" s="26"/>
      <c r="X171" s="26"/>
      <c r="Y171" s="26"/>
      <c r="Z171" s="26"/>
      <c r="AA171" s="26"/>
      <c r="AB171" s="26"/>
      <c r="AC171" s="26"/>
      <c r="AD171" s="26"/>
      <c r="AE171" s="26"/>
      <c r="AF171" s="26"/>
      <c r="AG171" s="26"/>
      <c r="AH171" s="26"/>
      <c r="AI171" s="26"/>
      <c r="AJ171" s="26"/>
      <c r="AK171" s="26"/>
      <c r="AL171" s="26"/>
      <c r="AM171" s="26"/>
      <c r="AN171" s="26"/>
      <c r="AO171" s="26"/>
      <c r="AP171" s="26"/>
      <c r="AQ171" s="26"/>
      <c r="AR171" s="26"/>
      <c r="AS171" s="26"/>
      <c r="AT171" s="26"/>
      <c r="AU171" s="26"/>
      <c r="AV171" s="26"/>
      <c r="AW171" s="26"/>
      <c r="AX171" s="26"/>
      <c r="AY171" s="26"/>
      <c r="AZ171" s="26"/>
      <c r="BA171" s="26"/>
      <c r="BB171" s="26"/>
      <c r="BC171" s="26"/>
      <c r="BD171" s="26"/>
      <c r="BE171" s="26"/>
      <c r="BF171" s="26"/>
      <c r="BG171" s="26"/>
      <c r="BH171" s="26"/>
      <c r="BI171" s="26"/>
      <c r="BJ171" s="26"/>
      <c r="BK171" s="26"/>
      <c r="BL171" s="26"/>
      <c r="BM171" s="26"/>
      <c r="BN171" s="26"/>
      <c r="BO171" s="26"/>
      <c r="BP171" s="26"/>
      <c r="BQ171" s="26"/>
    </row>
    <row r="172" spans="7:69" ht="12.75" customHeight="1">
      <c r="G172" s="451"/>
      <c r="H172" s="26"/>
      <c r="I172" s="151"/>
      <c r="K172" s="26"/>
      <c r="L172" s="26"/>
      <c r="M172" s="26"/>
      <c r="N172" s="26"/>
      <c r="O172" s="26"/>
      <c r="P172" s="26"/>
      <c r="Q172" s="26"/>
      <c r="R172" s="26"/>
      <c r="S172" s="26"/>
      <c r="T172" s="26"/>
      <c r="U172" s="26"/>
      <c r="V172" s="26"/>
      <c r="W172" s="26"/>
      <c r="X172" s="26"/>
      <c r="Y172" s="26"/>
      <c r="Z172" s="26"/>
      <c r="AA172" s="26"/>
      <c r="AB172" s="26"/>
      <c r="AC172" s="26"/>
      <c r="AD172" s="26"/>
      <c r="AE172" s="26"/>
      <c r="AF172" s="26"/>
      <c r="AG172" s="26"/>
      <c r="AH172" s="26"/>
      <c r="AI172" s="26"/>
      <c r="AJ172" s="26"/>
      <c r="AK172" s="26"/>
      <c r="AL172" s="26"/>
      <c r="AM172" s="26"/>
      <c r="AN172" s="26"/>
      <c r="AO172" s="26"/>
      <c r="AP172" s="26"/>
      <c r="AQ172" s="26"/>
      <c r="AR172" s="26"/>
      <c r="AS172" s="26"/>
      <c r="AT172" s="26"/>
      <c r="AU172" s="26"/>
      <c r="AV172" s="26"/>
      <c r="AW172" s="26"/>
      <c r="AX172" s="26"/>
      <c r="AY172" s="26"/>
      <c r="AZ172" s="26"/>
      <c r="BA172" s="26"/>
      <c r="BB172" s="26"/>
      <c r="BC172" s="26"/>
      <c r="BD172" s="26"/>
      <c r="BE172" s="26"/>
      <c r="BF172" s="26"/>
      <c r="BG172" s="26"/>
      <c r="BH172" s="26"/>
      <c r="BI172" s="26"/>
      <c r="BJ172" s="26"/>
      <c r="BK172" s="26"/>
      <c r="BL172" s="26"/>
      <c r="BM172" s="26"/>
      <c r="BN172" s="26"/>
      <c r="BO172" s="26"/>
      <c r="BP172" s="26"/>
      <c r="BQ172" s="26"/>
    </row>
    <row r="173" spans="7:69" ht="12.75" customHeight="1">
      <c r="G173" s="451"/>
      <c r="H173" s="26"/>
      <c r="I173" s="151"/>
      <c r="K173" s="26"/>
      <c r="L173" s="26"/>
      <c r="M173" s="26"/>
      <c r="N173" s="26"/>
      <c r="O173" s="26"/>
      <c r="P173" s="26"/>
      <c r="Q173" s="26"/>
      <c r="R173" s="26"/>
      <c r="S173" s="26"/>
      <c r="T173" s="26"/>
      <c r="U173" s="26"/>
      <c r="V173" s="26"/>
      <c r="W173" s="26"/>
      <c r="X173" s="26"/>
      <c r="Y173" s="26"/>
      <c r="Z173" s="26"/>
      <c r="AA173" s="26"/>
      <c r="AB173" s="26"/>
      <c r="AC173" s="26"/>
      <c r="AD173" s="26"/>
      <c r="AE173" s="26"/>
      <c r="AF173" s="26"/>
      <c r="AG173" s="26"/>
      <c r="AH173" s="26"/>
      <c r="AI173" s="26"/>
      <c r="AJ173" s="26"/>
      <c r="AK173" s="26"/>
      <c r="AL173" s="26"/>
      <c r="AM173" s="26"/>
      <c r="AN173" s="26"/>
      <c r="AO173" s="26"/>
      <c r="AP173" s="26"/>
      <c r="AQ173" s="26"/>
      <c r="AR173" s="26"/>
      <c r="AS173" s="26"/>
      <c r="AT173" s="26"/>
      <c r="AU173" s="26"/>
      <c r="AV173" s="26"/>
      <c r="AW173" s="26"/>
      <c r="AX173" s="26"/>
      <c r="AY173" s="26"/>
      <c r="AZ173" s="26"/>
      <c r="BA173" s="26"/>
      <c r="BB173" s="26"/>
      <c r="BC173" s="26"/>
      <c r="BD173" s="26"/>
      <c r="BE173" s="26"/>
      <c r="BF173" s="26"/>
      <c r="BG173" s="26"/>
      <c r="BH173" s="26"/>
      <c r="BI173" s="26"/>
      <c r="BJ173" s="26"/>
      <c r="BK173" s="26"/>
      <c r="BL173" s="26"/>
      <c r="BM173" s="26"/>
      <c r="BN173" s="26"/>
      <c r="BO173" s="26"/>
      <c r="BP173" s="26"/>
      <c r="BQ173" s="26"/>
    </row>
    <row r="174" spans="7:69" ht="12.75" customHeight="1">
      <c r="G174" s="451"/>
      <c r="H174" s="26"/>
      <c r="I174" s="151"/>
      <c r="K174" s="26"/>
      <c r="L174" s="26"/>
      <c r="M174" s="26"/>
      <c r="N174" s="26"/>
      <c r="O174" s="26"/>
      <c r="P174" s="26"/>
      <c r="Q174" s="26"/>
      <c r="R174" s="26"/>
      <c r="S174" s="26"/>
      <c r="T174" s="26"/>
      <c r="U174" s="26"/>
      <c r="V174" s="26"/>
      <c r="W174" s="26"/>
      <c r="X174" s="26"/>
      <c r="Y174" s="26"/>
      <c r="Z174" s="26"/>
      <c r="AA174" s="26"/>
      <c r="AB174" s="26"/>
      <c r="AC174" s="26"/>
      <c r="AD174" s="26"/>
      <c r="AE174" s="26"/>
      <c r="AF174" s="26"/>
      <c r="AG174" s="26"/>
      <c r="AH174" s="26"/>
      <c r="AI174" s="26"/>
      <c r="AJ174" s="26"/>
      <c r="AK174" s="26"/>
      <c r="AL174" s="26"/>
      <c r="AM174" s="26"/>
      <c r="AN174" s="26"/>
      <c r="AO174" s="26"/>
      <c r="AP174" s="26"/>
      <c r="AQ174" s="26"/>
      <c r="AR174" s="26"/>
      <c r="AS174" s="26"/>
      <c r="AT174" s="26"/>
      <c r="AU174" s="26"/>
      <c r="AV174" s="26"/>
      <c r="AW174" s="26"/>
      <c r="AX174" s="26"/>
      <c r="AY174" s="26"/>
      <c r="AZ174" s="26"/>
      <c r="BA174" s="26"/>
      <c r="BB174" s="26"/>
      <c r="BC174" s="26"/>
      <c r="BD174" s="26"/>
      <c r="BE174" s="26"/>
      <c r="BF174" s="26"/>
      <c r="BG174" s="26"/>
      <c r="BH174" s="26"/>
      <c r="BI174" s="26"/>
      <c r="BJ174" s="26"/>
      <c r="BK174" s="26"/>
      <c r="BL174" s="26"/>
      <c r="BM174" s="26"/>
      <c r="BN174" s="26"/>
      <c r="BO174" s="26"/>
      <c r="BP174" s="26"/>
      <c r="BQ174" s="26"/>
    </row>
    <row r="175" spans="7:69" ht="12.75" customHeight="1">
      <c r="G175" s="451"/>
      <c r="H175" s="26"/>
      <c r="I175" s="151"/>
      <c r="K175" s="26"/>
      <c r="L175" s="26"/>
      <c r="M175" s="26"/>
      <c r="N175" s="26"/>
      <c r="O175" s="26"/>
      <c r="P175" s="26"/>
      <c r="Q175" s="26"/>
      <c r="R175" s="26"/>
      <c r="S175" s="26"/>
      <c r="T175" s="26"/>
      <c r="U175" s="26"/>
      <c r="V175" s="26"/>
      <c r="W175" s="26"/>
      <c r="X175" s="26"/>
      <c r="Y175" s="26"/>
      <c r="Z175" s="26"/>
      <c r="AA175" s="26"/>
      <c r="AB175" s="26"/>
      <c r="AC175" s="26"/>
      <c r="AD175" s="26"/>
      <c r="AE175" s="26"/>
      <c r="AF175" s="26"/>
      <c r="AG175" s="26"/>
      <c r="AH175" s="26"/>
      <c r="AI175" s="26"/>
      <c r="AJ175" s="26"/>
      <c r="AK175" s="26"/>
      <c r="AL175" s="26"/>
      <c r="AM175" s="26"/>
      <c r="AN175" s="26"/>
      <c r="AO175" s="26"/>
      <c r="AP175" s="26"/>
      <c r="AQ175" s="26"/>
      <c r="AR175" s="26"/>
      <c r="AS175" s="26"/>
      <c r="AT175" s="26"/>
      <c r="AU175" s="26"/>
      <c r="AV175" s="26"/>
      <c r="AW175" s="26"/>
      <c r="AX175" s="26"/>
      <c r="AY175" s="26"/>
      <c r="AZ175" s="26"/>
      <c r="BA175" s="26"/>
      <c r="BB175" s="26"/>
      <c r="BC175" s="26"/>
      <c r="BD175" s="26"/>
      <c r="BE175" s="26"/>
      <c r="BF175" s="26"/>
      <c r="BG175" s="26"/>
      <c r="BH175" s="26"/>
      <c r="BI175" s="26"/>
      <c r="BJ175" s="26"/>
      <c r="BK175" s="26"/>
      <c r="BL175" s="26"/>
      <c r="BM175" s="26"/>
      <c r="BN175" s="26"/>
      <c r="BO175" s="26"/>
      <c r="BP175" s="26"/>
      <c r="BQ175" s="26"/>
    </row>
    <row r="176" spans="7:69" ht="12.75" customHeight="1">
      <c r="G176" s="451"/>
      <c r="H176" s="26"/>
      <c r="I176" s="151"/>
      <c r="K176" s="26"/>
      <c r="L176" s="26"/>
      <c r="M176" s="26"/>
      <c r="N176" s="26"/>
      <c r="O176" s="26"/>
      <c r="P176" s="26"/>
      <c r="Q176" s="26"/>
      <c r="R176" s="26"/>
      <c r="S176" s="26"/>
      <c r="T176" s="26"/>
      <c r="U176" s="26"/>
      <c r="V176" s="26"/>
      <c r="W176" s="26"/>
      <c r="X176" s="26"/>
      <c r="Y176" s="26"/>
      <c r="Z176" s="26"/>
      <c r="AA176" s="26"/>
      <c r="AB176" s="26"/>
      <c r="AC176" s="26"/>
      <c r="AD176" s="26"/>
      <c r="AE176" s="26"/>
      <c r="AF176" s="26"/>
      <c r="AG176" s="26"/>
      <c r="AH176" s="26"/>
      <c r="AI176" s="26"/>
      <c r="AJ176" s="26"/>
      <c r="AK176" s="26"/>
      <c r="AL176" s="26"/>
      <c r="AM176" s="26"/>
      <c r="AN176" s="26"/>
      <c r="AO176" s="26"/>
      <c r="AP176" s="26"/>
      <c r="AQ176" s="26"/>
      <c r="AR176" s="26"/>
      <c r="AS176" s="26"/>
      <c r="AT176" s="26"/>
      <c r="AU176" s="26"/>
      <c r="AV176" s="26"/>
      <c r="AW176" s="26"/>
      <c r="AX176" s="26"/>
      <c r="AY176" s="26"/>
      <c r="AZ176" s="26"/>
      <c r="BA176" s="26"/>
      <c r="BB176" s="26"/>
      <c r="BC176" s="26"/>
      <c r="BD176" s="26"/>
      <c r="BE176" s="26"/>
      <c r="BF176" s="26"/>
      <c r="BG176" s="26"/>
      <c r="BH176" s="26"/>
      <c r="BI176" s="26"/>
      <c r="BJ176" s="26"/>
      <c r="BK176" s="26"/>
      <c r="BL176" s="26"/>
      <c r="BM176" s="26"/>
      <c r="BN176" s="26"/>
      <c r="BO176" s="26"/>
      <c r="BP176" s="26"/>
      <c r="BQ176" s="26"/>
    </row>
    <row r="177" spans="7:69" ht="12.75" customHeight="1">
      <c r="G177" s="451"/>
      <c r="H177" s="26"/>
      <c r="I177" s="151"/>
      <c r="K177" s="26"/>
      <c r="L177" s="26"/>
      <c r="M177" s="26"/>
      <c r="N177" s="26"/>
      <c r="O177" s="26"/>
      <c r="P177" s="26"/>
      <c r="Q177" s="26"/>
      <c r="R177" s="26"/>
      <c r="S177" s="26"/>
      <c r="T177" s="26"/>
      <c r="U177" s="26"/>
      <c r="V177" s="26"/>
      <c r="W177" s="26"/>
      <c r="X177" s="26"/>
      <c r="Y177" s="26"/>
      <c r="Z177" s="26"/>
      <c r="AA177" s="26"/>
      <c r="AB177" s="26"/>
      <c r="AC177" s="26"/>
      <c r="AD177" s="26"/>
      <c r="AE177" s="26"/>
      <c r="AF177" s="26"/>
      <c r="AG177" s="26"/>
      <c r="AH177" s="26"/>
      <c r="AI177" s="26"/>
      <c r="AJ177" s="26"/>
      <c r="AK177" s="26"/>
      <c r="AL177" s="26"/>
      <c r="AM177" s="26"/>
      <c r="AN177" s="26"/>
      <c r="AO177" s="26"/>
      <c r="AP177" s="26"/>
      <c r="AQ177" s="26"/>
      <c r="AR177" s="26"/>
      <c r="AS177" s="26"/>
      <c r="AT177" s="26"/>
      <c r="AU177" s="26"/>
      <c r="AV177" s="26"/>
      <c r="AW177" s="26"/>
      <c r="AX177" s="26"/>
      <c r="AY177" s="26"/>
      <c r="AZ177" s="26"/>
      <c r="BA177" s="26"/>
      <c r="BB177" s="26"/>
      <c r="BC177" s="26"/>
      <c r="BD177" s="26"/>
      <c r="BE177" s="26"/>
      <c r="BF177" s="26"/>
      <c r="BG177" s="26"/>
      <c r="BH177" s="26"/>
      <c r="BI177" s="26"/>
      <c r="BJ177" s="26"/>
      <c r="BK177" s="26"/>
      <c r="BL177" s="26"/>
      <c r="BM177" s="26"/>
      <c r="BN177" s="26"/>
      <c r="BO177" s="26"/>
      <c r="BP177" s="26"/>
      <c r="BQ177" s="26"/>
    </row>
    <row r="178" spans="7:69" ht="12.75" customHeight="1">
      <c r="G178" s="451"/>
      <c r="H178" s="26"/>
      <c r="I178" s="151"/>
      <c r="K178" s="26"/>
      <c r="L178" s="26"/>
      <c r="M178" s="26"/>
      <c r="N178" s="26"/>
      <c r="O178" s="26"/>
      <c r="P178" s="26"/>
      <c r="Q178" s="26"/>
      <c r="R178" s="26"/>
      <c r="S178" s="26"/>
      <c r="T178" s="26"/>
      <c r="U178" s="26"/>
      <c r="V178" s="26"/>
      <c r="W178" s="26"/>
      <c r="X178" s="26"/>
      <c r="Y178" s="26"/>
      <c r="Z178" s="26"/>
      <c r="AA178" s="26"/>
      <c r="AB178" s="26"/>
      <c r="AC178" s="26"/>
      <c r="AD178" s="26"/>
      <c r="AE178" s="26"/>
      <c r="AF178" s="26"/>
      <c r="AG178" s="26"/>
      <c r="AH178" s="26"/>
      <c r="AI178" s="26"/>
      <c r="AJ178" s="26"/>
      <c r="AK178" s="26"/>
      <c r="AL178" s="26"/>
      <c r="AM178" s="26"/>
      <c r="AN178" s="26"/>
      <c r="AO178" s="26"/>
      <c r="AP178" s="26"/>
      <c r="AQ178" s="26"/>
      <c r="AR178" s="26"/>
      <c r="AS178" s="26"/>
      <c r="AT178" s="26"/>
      <c r="AU178" s="26"/>
      <c r="AV178" s="26"/>
      <c r="AW178" s="26"/>
      <c r="AX178" s="26"/>
      <c r="AY178" s="26"/>
      <c r="AZ178" s="26"/>
      <c r="BA178" s="26"/>
      <c r="BB178" s="26"/>
      <c r="BC178" s="26"/>
      <c r="BD178" s="26"/>
      <c r="BE178" s="26"/>
      <c r="BF178" s="26"/>
      <c r="BG178" s="26"/>
      <c r="BH178" s="26"/>
      <c r="BI178" s="26"/>
      <c r="BJ178" s="26"/>
      <c r="BK178" s="26"/>
      <c r="BL178" s="26"/>
      <c r="BM178" s="26"/>
      <c r="BN178" s="26"/>
      <c r="BO178" s="26"/>
      <c r="BP178" s="26"/>
      <c r="BQ178" s="26"/>
    </row>
    <row r="179" spans="7:69" ht="12.75" customHeight="1">
      <c r="G179" s="451"/>
      <c r="H179" s="26"/>
      <c r="I179" s="151"/>
      <c r="K179" s="26"/>
      <c r="L179" s="26"/>
      <c r="M179" s="26"/>
      <c r="N179" s="26"/>
      <c r="O179" s="26"/>
      <c r="P179" s="26"/>
      <c r="Q179" s="26"/>
      <c r="R179" s="26"/>
      <c r="S179" s="26"/>
      <c r="T179" s="26"/>
      <c r="U179" s="26"/>
      <c r="V179" s="26"/>
      <c r="W179" s="26"/>
      <c r="X179" s="26"/>
      <c r="Y179" s="26"/>
      <c r="Z179" s="26"/>
      <c r="AA179" s="26"/>
      <c r="AB179" s="26"/>
      <c r="AC179" s="26"/>
      <c r="AD179" s="26"/>
      <c r="AE179" s="26"/>
      <c r="AF179" s="26"/>
      <c r="AG179" s="26"/>
      <c r="AH179" s="26"/>
      <c r="AI179" s="26"/>
      <c r="AJ179" s="26"/>
      <c r="AK179" s="26"/>
      <c r="AL179" s="26"/>
      <c r="AM179" s="26"/>
      <c r="AN179" s="26"/>
      <c r="AO179" s="26"/>
      <c r="AP179" s="26"/>
      <c r="AQ179" s="26"/>
      <c r="AR179" s="26"/>
      <c r="AS179" s="26"/>
      <c r="AT179" s="26"/>
      <c r="AU179" s="26"/>
      <c r="AV179" s="26"/>
      <c r="AW179" s="26"/>
      <c r="AX179" s="26"/>
      <c r="AY179" s="26"/>
      <c r="AZ179" s="26"/>
      <c r="BA179" s="26"/>
      <c r="BB179" s="26"/>
      <c r="BC179" s="26"/>
      <c r="BD179" s="26"/>
      <c r="BE179" s="26"/>
      <c r="BF179" s="26"/>
      <c r="BG179" s="26"/>
      <c r="BH179" s="26"/>
      <c r="BI179" s="26"/>
      <c r="BJ179" s="26"/>
      <c r="BK179" s="26"/>
      <c r="BL179" s="26"/>
      <c r="BM179" s="26"/>
      <c r="BN179" s="26"/>
      <c r="BO179" s="26"/>
      <c r="BP179" s="26"/>
      <c r="BQ179" s="26"/>
    </row>
    <row r="180" spans="7:69" ht="12.75" customHeight="1">
      <c r="G180" s="451"/>
      <c r="H180" s="26"/>
      <c r="I180" s="151"/>
      <c r="K180" s="26"/>
      <c r="L180" s="26"/>
      <c r="M180" s="26"/>
      <c r="N180" s="26"/>
      <c r="O180" s="26"/>
      <c r="P180" s="26"/>
      <c r="Q180" s="26"/>
      <c r="R180" s="26"/>
      <c r="S180" s="26"/>
      <c r="T180" s="26"/>
      <c r="U180" s="26"/>
      <c r="V180" s="26"/>
      <c r="W180" s="26"/>
      <c r="X180" s="26"/>
      <c r="Y180" s="26"/>
      <c r="Z180" s="26"/>
      <c r="AA180" s="26"/>
      <c r="AB180" s="26"/>
      <c r="AC180" s="26"/>
      <c r="AD180" s="26"/>
      <c r="AE180" s="26"/>
      <c r="AF180" s="26"/>
      <c r="AG180" s="26"/>
      <c r="AH180" s="26"/>
      <c r="AI180" s="26"/>
      <c r="AJ180" s="26"/>
      <c r="AK180" s="26"/>
      <c r="AL180" s="26"/>
      <c r="AM180" s="26"/>
      <c r="AN180" s="26"/>
      <c r="AO180" s="26"/>
      <c r="AP180" s="26"/>
      <c r="AQ180" s="26"/>
      <c r="AR180" s="26"/>
      <c r="AS180" s="26"/>
      <c r="AT180" s="26"/>
      <c r="AU180" s="26"/>
      <c r="AV180" s="26"/>
      <c r="AW180" s="26"/>
      <c r="AX180" s="26"/>
      <c r="AY180" s="26"/>
      <c r="AZ180" s="26"/>
      <c r="BA180" s="26"/>
      <c r="BB180" s="26"/>
      <c r="BC180" s="26"/>
      <c r="BD180" s="26"/>
      <c r="BE180" s="26"/>
      <c r="BF180" s="26"/>
      <c r="BG180" s="26"/>
      <c r="BH180" s="26"/>
      <c r="BI180" s="26"/>
      <c r="BJ180" s="26"/>
      <c r="BK180" s="26"/>
      <c r="BL180" s="26"/>
      <c r="BM180" s="26"/>
      <c r="BN180" s="26"/>
      <c r="BO180" s="26"/>
      <c r="BP180" s="26"/>
      <c r="BQ180" s="26"/>
    </row>
    <row r="181" spans="7:69" ht="12.75" customHeight="1">
      <c r="G181" s="451"/>
      <c r="H181" s="26"/>
      <c r="I181" s="151"/>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6"/>
      <c r="AJ181" s="26"/>
      <c r="AK181" s="26"/>
      <c r="AL181" s="26"/>
      <c r="AM181" s="26"/>
      <c r="AN181" s="26"/>
      <c r="AO181" s="26"/>
      <c r="AP181" s="26"/>
      <c r="AQ181" s="26"/>
      <c r="AR181" s="26"/>
      <c r="AS181" s="26"/>
      <c r="AT181" s="26"/>
      <c r="AU181" s="26"/>
      <c r="AV181" s="26"/>
      <c r="AW181" s="26"/>
      <c r="AX181" s="26"/>
      <c r="AY181" s="26"/>
      <c r="AZ181" s="26"/>
      <c r="BA181" s="26"/>
      <c r="BB181" s="26"/>
      <c r="BC181" s="26"/>
      <c r="BD181" s="26"/>
      <c r="BE181" s="26"/>
      <c r="BF181" s="26"/>
      <c r="BG181" s="26"/>
      <c r="BH181" s="26"/>
      <c r="BI181" s="26"/>
      <c r="BJ181" s="26"/>
      <c r="BK181" s="26"/>
      <c r="BL181" s="26"/>
      <c r="BM181" s="26"/>
      <c r="BN181" s="26"/>
      <c r="BO181" s="26"/>
      <c r="BP181" s="26"/>
      <c r="BQ181" s="26"/>
    </row>
    <row r="182" spans="7:69" ht="12.75" customHeight="1">
      <c r="G182" s="451"/>
      <c r="H182" s="26"/>
      <c r="I182" s="151"/>
      <c r="K182" s="26"/>
      <c r="L182" s="26"/>
      <c r="M182" s="26"/>
      <c r="N182" s="26"/>
      <c r="O182" s="26"/>
      <c r="P182" s="26"/>
      <c r="Q182" s="26"/>
      <c r="R182" s="26"/>
      <c r="S182" s="26"/>
      <c r="T182" s="26"/>
      <c r="U182" s="26"/>
      <c r="V182" s="26"/>
      <c r="W182" s="26"/>
      <c r="X182" s="26"/>
      <c r="Y182" s="26"/>
      <c r="Z182" s="26"/>
      <c r="AA182" s="26"/>
      <c r="AB182" s="26"/>
      <c r="AC182" s="26"/>
      <c r="AD182" s="26"/>
      <c r="AE182" s="26"/>
      <c r="AF182" s="26"/>
      <c r="AG182" s="26"/>
      <c r="AH182" s="26"/>
      <c r="AI182" s="26"/>
      <c r="AJ182" s="26"/>
      <c r="AK182" s="26"/>
      <c r="AL182" s="26"/>
      <c r="AM182" s="26"/>
      <c r="AN182" s="26"/>
      <c r="AO182" s="26"/>
      <c r="AP182" s="26"/>
      <c r="AQ182" s="26"/>
      <c r="AR182" s="26"/>
      <c r="AS182" s="26"/>
      <c r="AT182" s="26"/>
      <c r="AU182" s="26"/>
      <c r="AV182" s="26"/>
      <c r="AW182" s="26"/>
      <c r="AX182" s="26"/>
      <c r="AY182" s="26"/>
      <c r="AZ182" s="26"/>
      <c r="BA182" s="26"/>
      <c r="BB182" s="26"/>
      <c r="BC182" s="26"/>
      <c r="BD182" s="26"/>
      <c r="BE182" s="26"/>
      <c r="BF182" s="26"/>
      <c r="BG182" s="26"/>
      <c r="BH182" s="26"/>
      <c r="BI182" s="26"/>
      <c r="BJ182" s="26"/>
      <c r="BK182" s="26"/>
      <c r="BL182" s="26"/>
      <c r="BM182" s="26"/>
      <c r="BN182" s="26"/>
      <c r="BO182" s="26"/>
      <c r="BP182" s="26"/>
      <c r="BQ182" s="26"/>
    </row>
    <row r="183" spans="7:69" ht="12.75" customHeight="1">
      <c r="G183" s="451"/>
      <c r="H183" s="26"/>
      <c r="I183" s="151"/>
      <c r="K183" s="26"/>
      <c r="L183" s="26"/>
      <c r="M183" s="26"/>
      <c r="N183" s="26"/>
      <c r="O183" s="26"/>
      <c r="P183" s="26"/>
      <c r="Q183" s="26"/>
      <c r="R183" s="26"/>
      <c r="S183" s="26"/>
      <c r="T183" s="26"/>
      <c r="U183" s="26"/>
      <c r="V183" s="26"/>
      <c r="W183" s="26"/>
      <c r="X183" s="26"/>
      <c r="Y183" s="26"/>
      <c r="Z183" s="26"/>
      <c r="AA183" s="26"/>
      <c r="AB183" s="26"/>
      <c r="AC183" s="26"/>
      <c r="AD183" s="26"/>
      <c r="AE183" s="26"/>
      <c r="AF183" s="26"/>
      <c r="AG183" s="26"/>
      <c r="AH183" s="26"/>
      <c r="AI183" s="26"/>
      <c r="AJ183" s="26"/>
      <c r="AK183" s="26"/>
      <c r="AL183" s="26"/>
      <c r="AM183" s="26"/>
      <c r="AN183" s="26"/>
      <c r="AO183" s="26"/>
      <c r="AP183" s="26"/>
      <c r="AQ183" s="26"/>
      <c r="AR183" s="26"/>
      <c r="AS183" s="26"/>
      <c r="AT183" s="26"/>
      <c r="AU183" s="26"/>
      <c r="AV183" s="26"/>
      <c r="AW183" s="26"/>
      <c r="AX183" s="26"/>
      <c r="AY183" s="26"/>
      <c r="AZ183" s="26"/>
      <c r="BA183" s="26"/>
      <c r="BB183" s="26"/>
      <c r="BC183" s="26"/>
      <c r="BD183" s="26"/>
      <c r="BE183" s="26"/>
      <c r="BF183" s="26"/>
      <c r="BG183" s="26"/>
      <c r="BH183" s="26"/>
      <c r="BI183" s="26"/>
      <c r="BJ183" s="26"/>
      <c r="BK183" s="26"/>
      <c r="BL183" s="26"/>
      <c r="BM183" s="26"/>
      <c r="BN183" s="26"/>
      <c r="BO183" s="26"/>
      <c r="BP183" s="26"/>
      <c r="BQ183" s="26"/>
    </row>
    <row r="184" spans="7:69" ht="12.75" customHeight="1">
      <c r="G184" s="451"/>
      <c r="H184" s="26"/>
      <c r="I184" s="151"/>
      <c r="K184" s="26"/>
      <c r="L184" s="26"/>
      <c r="M184" s="26"/>
      <c r="N184" s="26"/>
      <c r="O184" s="26"/>
      <c r="P184" s="26"/>
      <c r="Q184" s="26"/>
      <c r="R184" s="26"/>
      <c r="S184" s="26"/>
      <c r="T184" s="26"/>
      <c r="U184" s="26"/>
      <c r="V184" s="26"/>
      <c r="W184" s="26"/>
      <c r="X184" s="26"/>
      <c r="Y184" s="26"/>
      <c r="Z184" s="26"/>
      <c r="AA184" s="26"/>
      <c r="AB184" s="26"/>
      <c r="AC184" s="26"/>
      <c r="AD184" s="26"/>
      <c r="AE184" s="26"/>
      <c r="AF184" s="26"/>
      <c r="AG184" s="26"/>
      <c r="AH184" s="26"/>
      <c r="AI184" s="26"/>
      <c r="AJ184" s="26"/>
      <c r="AK184" s="26"/>
      <c r="AL184" s="26"/>
      <c r="AM184" s="26"/>
      <c r="AN184" s="26"/>
      <c r="AO184" s="26"/>
      <c r="AP184" s="26"/>
      <c r="AQ184" s="26"/>
      <c r="AR184" s="26"/>
      <c r="AS184" s="26"/>
      <c r="AT184" s="26"/>
      <c r="AU184" s="26"/>
      <c r="AV184" s="26"/>
      <c r="AW184" s="26"/>
      <c r="AX184" s="26"/>
      <c r="AY184" s="26"/>
      <c r="AZ184" s="26"/>
      <c r="BA184" s="26"/>
      <c r="BB184" s="26"/>
      <c r="BC184" s="26"/>
      <c r="BD184" s="26"/>
      <c r="BE184" s="26"/>
      <c r="BF184" s="26"/>
      <c r="BG184" s="26"/>
      <c r="BH184" s="26"/>
      <c r="BI184" s="26"/>
      <c r="BJ184" s="26"/>
      <c r="BK184" s="26"/>
      <c r="BL184" s="26"/>
      <c r="BM184" s="26"/>
      <c r="BN184" s="26"/>
      <c r="BO184" s="26"/>
      <c r="BP184" s="26"/>
      <c r="BQ184" s="26"/>
    </row>
    <row r="185" spans="7:69" ht="12.75" customHeight="1">
      <c r="G185" s="451"/>
      <c r="H185" s="26"/>
      <c r="I185" s="151"/>
      <c r="K185" s="26"/>
      <c r="L185" s="26"/>
      <c r="M185" s="26"/>
      <c r="N185" s="26"/>
      <c r="O185" s="26"/>
      <c r="P185" s="26"/>
      <c r="Q185" s="26"/>
      <c r="R185" s="26"/>
      <c r="S185" s="26"/>
      <c r="T185" s="26"/>
      <c r="U185" s="26"/>
      <c r="V185" s="26"/>
      <c r="W185" s="26"/>
      <c r="X185" s="26"/>
      <c r="Y185" s="26"/>
      <c r="Z185" s="26"/>
      <c r="AA185" s="26"/>
      <c r="AB185" s="26"/>
      <c r="AC185" s="26"/>
      <c r="AD185" s="26"/>
      <c r="AE185" s="26"/>
      <c r="AF185" s="26"/>
      <c r="AG185" s="26"/>
      <c r="AH185" s="26"/>
      <c r="AI185" s="26"/>
      <c r="AJ185" s="26"/>
      <c r="AK185" s="26"/>
      <c r="AL185" s="26"/>
      <c r="AM185" s="26"/>
      <c r="AN185" s="26"/>
      <c r="AO185" s="26"/>
      <c r="AP185" s="26"/>
      <c r="AQ185" s="26"/>
      <c r="AR185" s="26"/>
      <c r="AS185" s="26"/>
      <c r="AT185" s="26"/>
      <c r="AU185" s="26"/>
      <c r="AV185" s="26"/>
      <c r="AW185" s="26"/>
      <c r="AX185" s="26"/>
      <c r="AY185" s="26"/>
      <c r="AZ185" s="26"/>
      <c r="BA185" s="26"/>
      <c r="BB185" s="26"/>
      <c r="BC185" s="26"/>
      <c r="BD185" s="26"/>
      <c r="BE185" s="26"/>
      <c r="BF185" s="26"/>
      <c r="BG185" s="26"/>
      <c r="BH185" s="26"/>
      <c r="BI185" s="26"/>
      <c r="BJ185" s="26"/>
      <c r="BK185" s="26"/>
      <c r="BL185" s="26"/>
      <c r="BM185" s="26"/>
      <c r="BN185" s="26"/>
      <c r="BO185" s="26"/>
      <c r="BP185" s="26"/>
      <c r="BQ185" s="26"/>
    </row>
    <row r="186" spans="7:69" ht="12.75" customHeight="1">
      <c r="G186" s="451"/>
      <c r="H186" s="26"/>
      <c r="I186" s="151"/>
      <c r="K186" s="26"/>
      <c r="L186" s="26"/>
      <c r="M186" s="26"/>
      <c r="N186" s="26"/>
      <c r="O186" s="26"/>
      <c r="P186" s="26"/>
      <c r="Q186" s="26"/>
      <c r="R186" s="26"/>
      <c r="S186" s="26"/>
      <c r="T186" s="26"/>
      <c r="U186" s="26"/>
      <c r="V186" s="26"/>
      <c r="W186" s="26"/>
      <c r="X186" s="26"/>
      <c r="Y186" s="26"/>
      <c r="Z186" s="26"/>
      <c r="AA186" s="26"/>
      <c r="AB186" s="26"/>
      <c r="AC186" s="26"/>
      <c r="AD186" s="26"/>
      <c r="AE186" s="26"/>
      <c r="AF186" s="26"/>
      <c r="AG186" s="26"/>
      <c r="AH186" s="26"/>
      <c r="AI186" s="26"/>
      <c r="AJ186" s="26"/>
      <c r="AK186" s="26"/>
      <c r="AL186" s="26"/>
      <c r="AM186" s="26"/>
      <c r="AN186" s="26"/>
      <c r="AO186" s="26"/>
      <c r="AP186" s="26"/>
      <c r="AQ186" s="26"/>
      <c r="AR186" s="26"/>
      <c r="AS186" s="26"/>
      <c r="AT186" s="26"/>
      <c r="AU186" s="26"/>
      <c r="AV186" s="26"/>
      <c r="AW186" s="26"/>
      <c r="AX186" s="26"/>
      <c r="AY186" s="26"/>
      <c r="AZ186" s="26"/>
      <c r="BA186" s="26"/>
      <c r="BB186" s="26"/>
      <c r="BC186" s="26"/>
      <c r="BD186" s="26"/>
      <c r="BE186" s="26"/>
      <c r="BF186" s="26"/>
      <c r="BG186" s="26"/>
      <c r="BH186" s="26"/>
      <c r="BI186" s="26"/>
      <c r="BJ186" s="26"/>
      <c r="BK186" s="26"/>
      <c r="BL186" s="26"/>
      <c r="BM186" s="26"/>
      <c r="BN186" s="26"/>
      <c r="BO186" s="26"/>
      <c r="BP186" s="26"/>
      <c r="BQ186" s="26"/>
    </row>
    <row r="187" spans="7:69" ht="12.75" customHeight="1">
      <c r="G187" s="451"/>
      <c r="H187" s="26"/>
      <c r="I187" s="151"/>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6"/>
      <c r="AJ187" s="26"/>
      <c r="AK187" s="26"/>
      <c r="AL187" s="26"/>
      <c r="AM187" s="26"/>
      <c r="AN187" s="26"/>
      <c r="AO187" s="26"/>
      <c r="AP187" s="26"/>
      <c r="AQ187" s="26"/>
      <c r="AR187" s="26"/>
      <c r="AS187" s="26"/>
      <c r="AT187" s="26"/>
      <c r="AU187" s="26"/>
      <c r="AV187" s="26"/>
      <c r="AW187" s="26"/>
      <c r="AX187" s="26"/>
      <c r="AY187" s="26"/>
      <c r="AZ187" s="26"/>
      <c r="BA187" s="26"/>
      <c r="BB187" s="26"/>
      <c r="BC187" s="26"/>
      <c r="BD187" s="26"/>
      <c r="BE187" s="26"/>
      <c r="BF187" s="26"/>
      <c r="BG187" s="26"/>
      <c r="BH187" s="26"/>
      <c r="BI187" s="26"/>
      <c r="BJ187" s="26"/>
      <c r="BK187" s="26"/>
      <c r="BL187" s="26"/>
      <c r="BM187" s="26"/>
      <c r="BN187" s="26"/>
      <c r="BO187" s="26"/>
      <c r="BP187" s="26"/>
      <c r="BQ187" s="26"/>
    </row>
    <row r="188" spans="7:69" ht="12.75" customHeight="1">
      <c r="G188" s="451"/>
      <c r="H188" s="26"/>
      <c r="I188" s="151"/>
      <c r="K188" s="26"/>
      <c r="L188" s="26"/>
      <c r="M188" s="26"/>
      <c r="N188" s="26"/>
      <c r="O188" s="26"/>
      <c r="P188" s="26"/>
      <c r="Q188" s="26"/>
      <c r="R188" s="26"/>
      <c r="S188" s="26"/>
      <c r="T188" s="26"/>
      <c r="U188" s="26"/>
      <c r="V188" s="26"/>
      <c r="W188" s="26"/>
      <c r="X188" s="26"/>
      <c r="Y188" s="26"/>
      <c r="Z188" s="26"/>
      <c r="AA188" s="26"/>
      <c r="AB188" s="26"/>
      <c r="AC188" s="26"/>
      <c r="AD188" s="26"/>
      <c r="AE188" s="26"/>
      <c r="AF188" s="26"/>
      <c r="AG188" s="26"/>
      <c r="AH188" s="26"/>
      <c r="AI188" s="26"/>
      <c r="AJ188" s="26"/>
      <c r="AK188" s="26"/>
      <c r="AL188" s="26"/>
      <c r="AM188" s="26"/>
      <c r="AN188" s="26"/>
      <c r="AO188" s="26"/>
      <c r="AP188" s="26"/>
      <c r="AQ188" s="26"/>
      <c r="AR188" s="26"/>
      <c r="AS188" s="26"/>
      <c r="AT188" s="26"/>
      <c r="AU188" s="26"/>
      <c r="AV188" s="26"/>
      <c r="AW188" s="26"/>
      <c r="AX188" s="26"/>
      <c r="AY188" s="26"/>
      <c r="AZ188" s="26"/>
      <c r="BA188" s="26"/>
      <c r="BB188" s="26"/>
      <c r="BC188" s="26"/>
      <c r="BD188" s="26"/>
      <c r="BE188" s="26"/>
      <c r="BF188" s="26"/>
      <c r="BG188" s="26"/>
      <c r="BH188" s="26"/>
      <c r="BI188" s="26"/>
      <c r="BJ188" s="26"/>
      <c r="BK188" s="26"/>
      <c r="BL188" s="26"/>
      <c r="BM188" s="26"/>
      <c r="BN188" s="26"/>
      <c r="BO188" s="26"/>
      <c r="BP188" s="26"/>
      <c r="BQ188" s="26"/>
    </row>
    <row r="189" spans="7:69" ht="12.75" customHeight="1">
      <c r="G189" s="451"/>
      <c r="H189" s="26"/>
      <c r="I189" s="151"/>
      <c r="K189" s="26"/>
      <c r="L189" s="26"/>
      <c r="M189" s="26"/>
      <c r="N189" s="26"/>
      <c r="O189" s="26"/>
      <c r="P189" s="26"/>
      <c r="Q189" s="26"/>
      <c r="R189" s="26"/>
      <c r="S189" s="26"/>
      <c r="T189" s="26"/>
      <c r="U189" s="26"/>
      <c r="V189" s="26"/>
      <c r="W189" s="26"/>
      <c r="X189" s="26"/>
      <c r="Y189" s="26"/>
      <c r="Z189" s="26"/>
      <c r="AA189" s="26"/>
      <c r="AB189" s="26"/>
      <c r="AC189" s="26"/>
      <c r="AD189" s="26"/>
      <c r="AE189" s="26"/>
      <c r="AF189" s="26"/>
      <c r="AG189" s="26"/>
      <c r="AH189" s="26"/>
      <c r="AI189" s="26"/>
      <c r="AJ189" s="26"/>
      <c r="AK189" s="26"/>
      <c r="AL189" s="26"/>
      <c r="AM189" s="26"/>
      <c r="AN189" s="26"/>
      <c r="AO189" s="26"/>
      <c r="AP189" s="26"/>
      <c r="AQ189" s="26"/>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c r="BO189" s="26"/>
      <c r="BP189" s="26"/>
      <c r="BQ189" s="26"/>
    </row>
    <row r="190" spans="7:69" ht="12.75" customHeight="1">
      <c r="G190" s="451"/>
      <c r="H190" s="26"/>
      <c r="I190" s="151"/>
      <c r="K190" s="26"/>
      <c r="L190" s="26"/>
      <c r="M190" s="26"/>
      <c r="N190" s="26"/>
      <c r="O190" s="26"/>
      <c r="P190" s="26"/>
      <c r="Q190" s="26"/>
      <c r="R190" s="26"/>
      <c r="S190" s="26"/>
      <c r="T190" s="26"/>
      <c r="U190" s="26"/>
      <c r="V190" s="26"/>
      <c r="W190" s="26"/>
      <c r="X190" s="26"/>
      <c r="Y190" s="26"/>
      <c r="Z190" s="26"/>
      <c r="AA190" s="26"/>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c r="AZ190" s="26"/>
      <c r="BA190" s="26"/>
      <c r="BB190" s="26"/>
      <c r="BC190" s="26"/>
      <c r="BD190" s="26"/>
      <c r="BE190" s="26"/>
      <c r="BF190" s="26"/>
      <c r="BG190" s="26"/>
      <c r="BH190" s="26"/>
      <c r="BI190" s="26"/>
      <c r="BJ190" s="26"/>
      <c r="BK190" s="26"/>
      <c r="BL190" s="26"/>
      <c r="BM190" s="26"/>
      <c r="BN190" s="26"/>
      <c r="BO190" s="26"/>
      <c r="BP190" s="26"/>
      <c r="BQ190" s="26"/>
    </row>
    <row r="191" spans="7:69" ht="12.75" customHeight="1">
      <c r="G191" s="451"/>
      <c r="H191" s="26"/>
      <c r="I191" s="151"/>
      <c r="K191" s="26"/>
      <c r="L191" s="26"/>
      <c r="M191" s="26"/>
      <c r="N191" s="26"/>
      <c r="O191" s="26"/>
      <c r="P191" s="26"/>
      <c r="Q191" s="26"/>
      <c r="R191" s="26"/>
      <c r="S191" s="26"/>
      <c r="T191" s="26"/>
      <c r="U191" s="26"/>
      <c r="V191" s="26"/>
      <c r="W191" s="26"/>
      <c r="X191" s="26"/>
      <c r="Y191" s="26"/>
      <c r="Z191" s="26"/>
      <c r="AA191" s="26"/>
      <c r="AB191" s="26"/>
      <c r="AC191" s="26"/>
      <c r="AD191" s="26"/>
      <c r="AE191" s="26"/>
      <c r="AF191" s="26"/>
      <c r="AG191" s="26"/>
      <c r="AH191" s="26"/>
      <c r="AI191" s="26"/>
      <c r="AJ191" s="26"/>
      <c r="AK191" s="26"/>
      <c r="AL191" s="26"/>
      <c r="AM191" s="26"/>
      <c r="AN191" s="26"/>
      <c r="AO191" s="26"/>
      <c r="AP191" s="26"/>
      <c r="AQ191" s="26"/>
      <c r="AR191" s="26"/>
      <c r="AS191" s="26"/>
      <c r="AT191" s="26"/>
      <c r="AU191" s="26"/>
      <c r="AV191" s="26"/>
      <c r="AW191" s="26"/>
      <c r="AX191" s="26"/>
      <c r="AY191" s="26"/>
      <c r="AZ191" s="26"/>
      <c r="BA191" s="26"/>
      <c r="BB191" s="26"/>
      <c r="BC191" s="26"/>
      <c r="BD191" s="26"/>
      <c r="BE191" s="26"/>
      <c r="BF191" s="26"/>
      <c r="BG191" s="26"/>
      <c r="BH191" s="26"/>
      <c r="BI191" s="26"/>
      <c r="BJ191" s="26"/>
      <c r="BK191" s="26"/>
      <c r="BL191" s="26"/>
      <c r="BM191" s="26"/>
      <c r="BN191" s="26"/>
      <c r="BO191" s="26"/>
      <c r="BP191" s="26"/>
      <c r="BQ191" s="26"/>
    </row>
    <row r="192" spans="7:69" ht="12.75" customHeight="1">
      <c r="G192" s="451"/>
      <c r="H192" s="26"/>
      <c r="I192" s="151"/>
      <c r="K192" s="26"/>
      <c r="L192" s="26"/>
      <c r="M192" s="26"/>
      <c r="N192" s="26"/>
      <c r="O192" s="26"/>
      <c r="P192" s="26"/>
      <c r="Q192" s="26"/>
      <c r="R192" s="26"/>
      <c r="S192" s="26"/>
      <c r="T192" s="26"/>
      <c r="U192" s="26"/>
      <c r="V192" s="26"/>
      <c r="W192" s="26"/>
      <c r="X192" s="26"/>
      <c r="Y192" s="26"/>
      <c r="Z192" s="26"/>
      <c r="AA192" s="26"/>
      <c r="AB192" s="26"/>
      <c r="AC192" s="26"/>
      <c r="AD192" s="26"/>
      <c r="AE192" s="26"/>
      <c r="AF192" s="26"/>
      <c r="AG192" s="26"/>
      <c r="AH192" s="26"/>
      <c r="AI192" s="26"/>
      <c r="AJ192" s="26"/>
      <c r="AK192" s="26"/>
      <c r="AL192" s="26"/>
      <c r="AM192" s="26"/>
      <c r="AN192" s="26"/>
      <c r="AO192" s="26"/>
      <c r="AP192" s="26"/>
      <c r="AQ192" s="26"/>
      <c r="AR192" s="26"/>
      <c r="AS192" s="26"/>
      <c r="AT192" s="26"/>
      <c r="AU192" s="26"/>
      <c r="AV192" s="26"/>
      <c r="AW192" s="26"/>
      <c r="AX192" s="26"/>
      <c r="AY192" s="26"/>
      <c r="AZ192" s="26"/>
      <c r="BA192" s="26"/>
      <c r="BB192" s="26"/>
      <c r="BC192" s="26"/>
      <c r="BD192" s="26"/>
      <c r="BE192" s="26"/>
      <c r="BF192" s="26"/>
      <c r="BG192" s="26"/>
      <c r="BH192" s="26"/>
      <c r="BI192" s="26"/>
      <c r="BJ192" s="26"/>
      <c r="BK192" s="26"/>
      <c r="BL192" s="26"/>
      <c r="BM192" s="26"/>
      <c r="BN192" s="26"/>
      <c r="BO192" s="26"/>
      <c r="BP192" s="26"/>
      <c r="BQ192" s="26"/>
    </row>
    <row r="193" spans="7:69" ht="12.75" customHeight="1">
      <c r="G193" s="451"/>
      <c r="H193" s="26"/>
      <c r="I193" s="151"/>
      <c r="K193" s="26"/>
      <c r="L193" s="26"/>
      <c r="M193" s="26"/>
      <c r="N193" s="26"/>
      <c r="O193" s="26"/>
      <c r="P193" s="26"/>
      <c r="Q193" s="26"/>
      <c r="R193" s="26"/>
      <c r="S193" s="26"/>
      <c r="T193" s="26"/>
      <c r="U193" s="26"/>
      <c r="V193" s="26"/>
      <c r="W193" s="26"/>
      <c r="X193" s="26"/>
      <c r="Y193" s="26"/>
      <c r="Z193" s="26"/>
      <c r="AA193" s="26"/>
      <c r="AB193" s="26"/>
      <c r="AC193" s="26"/>
      <c r="AD193" s="26"/>
      <c r="AE193" s="26"/>
      <c r="AF193" s="26"/>
      <c r="AG193" s="26"/>
      <c r="AH193" s="26"/>
      <c r="AI193" s="26"/>
      <c r="AJ193" s="26"/>
      <c r="AK193" s="26"/>
      <c r="AL193" s="26"/>
      <c r="AM193" s="26"/>
      <c r="AN193" s="26"/>
      <c r="AO193" s="26"/>
      <c r="AP193" s="26"/>
      <c r="AQ193" s="26"/>
      <c r="AR193" s="26"/>
      <c r="AS193" s="26"/>
      <c r="AT193" s="26"/>
      <c r="AU193" s="26"/>
      <c r="AV193" s="26"/>
      <c r="AW193" s="26"/>
      <c r="AX193" s="26"/>
      <c r="AY193" s="26"/>
      <c r="AZ193" s="26"/>
      <c r="BA193" s="26"/>
      <c r="BB193" s="26"/>
      <c r="BC193" s="26"/>
      <c r="BD193" s="26"/>
      <c r="BE193" s="26"/>
      <c r="BF193" s="26"/>
      <c r="BG193" s="26"/>
      <c r="BH193" s="26"/>
      <c r="BI193" s="26"/>
      <c r="BJ193" s="26"/>
      <c r="BK193" s="26"/>
      <c r="BL193" s="26"/>
      <c r="BM193" s="26"/>
      <c r="BN193" s="26"/>
      <c r="BO193" s="26"/>
      <c r="BP193" s="26"/>
      <c r="BQ193" s="26"/>
    </row>
    <row r="194" spans="7:69" ht="12.75" customHeight="1">
      <c r="G194" s="451"/>
      <c r="H194" s="26"/>
      <c r="I194" s="151"/>
      <c r="K194" s="26"/>
      <c r="L194" s="26"/>
      <c r="M194" s="26"/>
      <c r="N194" s="26"/>
      <c r="O194" s="26"/>
      <c r="P194" s="26"/>
      <c r="Q194" s="26"/>
      <c r="R194" s="26"/>
      <c r="S194" s="26"/>
      <c r="T194" s="26"/>
      <c r="U194" s="26"/>
      <c r="V194" s="26"/>
      <c r="W194" s="26"/>
      <c r="X194" s="26"/>
      <c r="Y194" s="26"/>
      <c r="Z194" s="26"/>
      <c r="AA194" s="26"/>
      <c r="AB194" s="26"/>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c r="BO194" s="26"/>
      <c r="BP194" s="26"/>
      <c r="BQ194" s="26"/>
    </row>
    <row r="195" spans="7:69" ht="12.75" customHeight="1">
      <c r="G195" s="451"/>
      <c r="H195" s="26"/>
      <c r="I195" s="151"/>
      <c r="K195" s="26"/>
      <c r="L195" s="26"/>
      <c r="M195" s="26"/>
      <c r="N195" s="26"/>
      <c r="O195" s="26"/>
      <c r="P195" s="26"/>
      <c r="Q195" s="26"/>
      <c r="R195" s="26"/>
      <c r="S195" s="26"/>
      <c r="T195" s="26"/>
      <c r="U195" s="26"/>
      <c r="V195" s="26"/>
      <c r="W195" s="26"/>
      <c r="X195" s="26"/>
      <c r="Y195" s="26"/>
      <c r="Z195" s="26"/>
      <c r="AA195" s="26"/>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c r="BO195" s="26"/>
      <c r="BP195" s="26"/>
      <c r="BQ195" s="26"/>
    </row>
    <row r="196" spans="7:69" ht="12.75" customHeight="1">
      <c r="G196" s="451"/>
      <c r="H196" s="26"/>
      <c r="I196" s="151"/>
      <c r="K196" s="26"/>
      <c r="L196" s="26"/>
      <c r="M196" s="26"/>
      <c r="N196" s="26"/>
      <c r="O196" s="26"/>
      <c r="P196" s="26"/>
      <c r="Q196" s="26"/>
      <c r="R196" s="26"/>
      <c r="S196" s="26"/>
      <c r="T196" s="26"/>
      <c r="U196" s="26"/>
      <c r="V196" s="26"/>
      <c r="W196" s="26"/>
      <c r="X196" s="26"/>
      <c r="Y196" s="26"/>
      <c r="Z196" s="26"/>
      <c r="AA196" s="26"/>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c r="BO196" s="26"/>
      <c r="BP196" s="26"/>
      <c r="BQ196" s="26"/>
    </row>
    <row r="197" spans="7:69" ht="12.75" customHeight="1">
      <c r="G197" s="451"/>
      <c r="H197" s="26"/>
      <c r="I197" s="151"/>
      <c r="K197" s="26"/>
      <c r="L197" s="26"/>
      <c r="M197" s="26"/>
      <c r="N197" s="26"/>
      <c r="O197" s="26"/>
      <c r="P197" s="26"/>
      <c r="Q197" s="26"/>
      <c r="R197" s="26"/>
      <c r="S197" s="26"/>
      <c r="T197" s="26"/>
      <c r="U197" s="26"/>
      <c r="V197" s="26"/>
      <c r="W197" s="26"/>
      <c r="X197" s="26"/>
      <c r="Y197" s="26"/>
      <c r="Z197" s="26"/>
      <c r="AA197" s="26"/>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c r="BO197" s="26"/>
      <c r="BP197" s="26"/>
      <c r="BQ197" s="26"/>
    </row>
    <row r="198" spans="7:69" ht="12.75" customHeight="1">
      <c r="G198" s="451"/>
      <c r="H198" s="26"/>
      <c r="I198" s="151"/>
      <c r="K198" s="26"/>
      <c r="L198" s="26"/>
      <c r="M198" s="26"/>
      <c r="N198" s="26"/>
      <c r="O198" s="26"/>
      <c r="P198" s="26"/>
      <c r="Q198" s="26"/>
      <c r="R198" s="26"/>
      <c r="S198" s="26"/>
      <c r="T198" s="26"/>
      <c r="U198" s="26"/>
      <c r="V198" s="26"/>
      <c r="W198" s="26"/>
      <c r="X198" s="26"/>
      <c r="Y198" s="26"/>
      <c r="Z198" s="26"/>
      <c r="AA198" s="26"/>
      <c r="AB198" s="26"/>
      <c r="AC198" s="26"/>
      <c r="AD198" s="26"/>
      <c r="AE198" s="26"/>
      <c r="AF198" s="26"/>
      <c r="AG198" s="26"/>
      <c r="AH198" s="26"/>
      <c r="AI198" s="26"/>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c r="BO198" s="26"/>
      <c r="BP198" s="26"/>
      <c r="BQ198" s="26"/>
    </row>
    <row r="199" spans="7:69" ht="12.75" customHeight="1">
      <c r="G199" s="451"/>
      <c r="H199" s="26"/>
      <c r="I199" s="151"/>
      <c r="K199" s="26"/>
      <c r="L199" s="26"/>
      <c r="M199" s="26"/>
      <c r="N199" s="26"/>
      <c r="O199" s="26"/>
      <c r="P199" s="26"/>
      <c r="Q199" s="26"/>
      <c r="R199" s="26"/>
      <c r="S199" s="26"/>
      <c r="T199" s="26"/>
      <c r="U199" s="26"/>
      <c r="V199" s="26"/>
      <c r="W199" s="26"/>
      <c r="X199" s="26"/>
      <c r="Y199" s="26"/>
      <c r="Z199" s="26"/>
      <c r="AA199" s="26"/>
      <c r="AB199" s="26"/>
      <c r="AC199" s="26"/>
      <c r="AD199" s="26"/>
      <c r="AE199" s="26"/>
      <c r="AF199" s="26"/>
      <c r="AG199" s="26"/>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c r="BO199" s="26"/>
      <c r="BP199" s="26"/>
      <c r="BQ199" s="26"/>
    </row>
    <row r="200" spans="7:69" ht="12.75" customHeight="1">
      <c r="G200" s="451"/>
      <c r="H200" s="26"/>
      <c r="I200" s="151"/>
      <c r="K200" s="26"/>
      <c r="L200" s="26"/>
      <c r="M200" s="26"/>
      <c r="N200" s="26"/>
      <c r="O200" s="26"/>
      <c r="P200" s="26"/>
      <c r="Q200" s="26"/>
      <c r="R200" s="26"/>
      <c r="S200" s="26"/>
      <c r="T200" s="26"/>
      <c r="U200" s="26"/>
      <c r="V200" s="26"/>
      <c r="W200" s="26"/>
      <c r="X200" s="26"/>
      <c r="Y200" s="26"/>
      <c r="Z200" s="26"/>
      <c r="AA200" s="26"/>
      <c r="AB200" s="26"/>
      <c r="AC200" s="26"/>
      <c r="AD200" s="26"/>
      <c r="AE200" s="26"/>
      <c r="AF200" s="26"/>
      <c r="AG200" s="26"/>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c r="BO200" s="26"/>
      <c r="BP200" s="26"/>
      <c r="BQ200" s="26"/>
    </row>
    <row r="201" spans="7:69" ht="12.75" customHeight="1">
      <c r="G201" s="451"/>
      <c r="H201" s="26"/>
      <c r="I201" s="151"/>
      <c r="K201" s="26"/>
      <c r="L201" s="26"/>
      <c r="M201" s="26"/>
      <c r="N201" s="26"/>
      <c r="O201" s="26"/>
      <c r="P201" s="26"/>
      <c r="Q201" s="26"/>
      <c r="R201" s="26"/>
      <c r="S201" s="26"/>
      <c r="T201" s="26"/>
      <c r="U201" s="26"/>
      <c r="V201" s="26"/>
      <c r="W201" s="26"/>
      <c r="X201" s="26"/>
      <c r="Y201" s="26"/>
      <c r="Z201" s="26"/>
      <c r="AA201" s="26"/>
      <c r="AB201" s="26"/>
      <c r="AC201" s="26"/>
      <c r="AD201" s="26"/>
      <c r="AE201" s="26"/>
      <c r="AF201" s="26"/>
      <c r="AG201" s="26"/>
      <c r="AH201" s="26"/>
      <c r="AI201" s="26"/>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c r="BO201" s="26"/>
      <c r="BP201" s="26"/>
      <c r="BQ201" s="26"/>
    </row>
    <row r="202" spans="7:69" ht="12.75" customHeight="1">
      <c r="G202" s="451"/>
      <c r="H202" s="26"/>
      <c r="I202" s="151"/>
      <c r="K202" s="26"/>
      <c r="L202" s="26"/>
      <c r="M202" s="26"/>
      <c r="N202" s="26"/>
      <c r="O202" s="26"/>
      <c r="P202" s="26"/>
      <c r="Q202" s="26"/>
      <c r="R202" s="26"/>
      <c r="S202" s="26"/>
      <c r="T202" s="26"/>
      <c r="U202" s="26"/>
      <c r="V202" s="26"/>
      <c r="W202" s="26"/>
      <c r="X202" s="26"/>
      <c r="Y202" s="26"/>
      <c r="Z202" s="26"/>
      <c r="AA202" s="26"/>
      <c r="AB202" s="26"/>
      <c r="AC202" s="26"/>
      <c r="AD202" s="26"/>
      <c r="AE202" s="26"/>
      <c r="AF202" s="26"/>
      <c r="AG202" s="26"/>
      <c r="AH202" s="26"/>
      <c r="AI202" s="26"/>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c r="BO202" s="26"/>
      <c r="BP202" s="26"/>
      <c r="BQ202" s="26"/>
    </row>
    <row r="203" spans="7:69" ht="12.75" customHeight="1">
      <c r="G203" s="451"/>
      <c r="H203" s="26"/>
      <c r="I203" s="151"/>
      <c r="K203" s="26"/>
      <c r="L203" s="26"/>
      <c r="M203" s="26"/>
      <c r="N203" s="26"/>
      <c r="O203" s="26"/>
      <c r="P203" s="26"/>
      <c r="Q203" s="26"/>
      <c r="R203" s="26"/>
      <c r="S203" s="26"/>
      <c r="T203" s="26"/>
      <c r="U203" s="26"/>
      <c r="V203" s="26"/>
      <c r="W203" s="26"/>
      <c r="X203" s="26"/>
      <c r="Y203" s="26"/>
      <c r="Z203" s="26"/>
      <c r="AA203" s="26"/>
      <c r="AB203" s="26"/>
      <c r="AC203" s="26"/>
      <c r="AD203" s="26"/>
      <c r="AE203" s="26"/>
      <c r="AF203" s="26"/>
      <c r="AG203" s="26"/>
      <c r="AH203" s="26"/>
      <c r="AI203" s="26"/>
      <c r="AJ203" s="26"/>
      <c r="AK203" s="26"/>
      <c r="AL203" s="26"/>
      <c r="AM203" s="26"/>
      <c r="AN203" s="26"/>
      <c r="AO203" s="26"/>
      <c r="AP203" s="26"/>
      <c r="AQ203" s="26"/>
      <c r="AR203" s="26"/>
      <c r="AS203" s="26"/>
      <c r="AT203" s="26"/>
      <c r="AU203" s="26"/>
      <c r="AV203" s="26"/>
      <c r="AW203" s="26"/>
      <c r="AX203" s="26"/>
      <c r="AY203" s="26"/>
      <c r="AZ203" s="26"/>
      <c r="BA203" s="26"/>
      <c r="BB203" s="26"/>
      <c r="BC203" s="26"/>
      <c r="BD203" s="26"/>
      <c r="BE203" s="26"/>
      <c r="BF203" s="26"/>
      <c r="BG203" s="26"/>
      <c r="BH203" s="26"/>
      <c r="BI203" s="26"/>
      <c r="BJ203" s="26"/>
      <c r="BK203" s="26"/>
      <c r="BL203" s="26"/>
      <c r="BM203" s="26"/>
      <c r="BN203" s="26"/>
      <c r="BO203" s="26"/>
      <c r="BP203" s="26"/>
      <c r="BQ203" s="26"/>
    </row>
    <row r="204" spans="7:69" ht="12.75" customHeight="1">
      <c r="G204" s="451"/>
      <c r="H204" s="26"/>
      <c r="I204" s="151"/>
      <c r="K204" s="26"/>
      <c r="L204" s="26"/>
      <c r="M204" s="26"/>
      <c r="N204" s="26"/>
      <c r="O204" s="26"/>
      <c r="P204" s="26"/>
      <c r="Q204" s="26"/>
      <c r="R204" s="26"/>
      <c r="S204" s="26"/>
      <c r="T204" s="26"/>
      <c r="U204" s="26"/>
      <c r="V204" s="26"/>
      <c r="W204" s="26"/>
      <c r="X204" s="26"/>
      <c r="Y204" s="26"/>
      <c r="Z204" s="26"/>
      <c r="AA204" s="26"/>
      <c r="AB204" s="26"/>
      <c r="AC204" s="26"/>
      <c r="AD204" s="26"/>
      <c r="AE204" s="26"/>
      <c r="AF204" s="26"/>
      <c r="AG204" s="26"/>
      <c r="AH204" s="26"/>
      <c r="AI204" s="26"/>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c r="BM204" s="26"/>
      <c r="BN204" s="26"/>
      <c r="BO204" s="26"/>
      <c r="BP204" s="26"/>
      <c r="BQ204" s="26"/>
    </row>
    <row r="205" spans="7:69" ht="12.75" customHeight="1">
      <c r="G205" s="451"/>
      <c r="H205" s="26"/>
      <c r="I205" s="151"/>
      <c r="K205" s="26"/>
      <c r="L205" s="26"/>
      <c r="M205" s="26"/>
      <c r="N205" s="26"/>
      <c r="O205" s="26"/>
      <c r="P205" s="26"/>
      <c r="Q205" s="26"/>
      <c r="R205" s="26"/>
      <c r="S205" s="26"/>
      <c r="T205" s="26"/>
      <c r="U205" s="26"/>
      <c r="V205" s="26"/>
      <c r="W205" s="26"/>
      <c r="X205" s="26"/>
      <c r="Y205" s="26"/>
      <c r="Z205" s="26"/>
      <c r="AA205" s="26"/>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c r="BO205" s="26"/>
      <c r="BP205" s="26"/>
      <c r="BQ205" s="26"/>
    </row>
    <row r="206" spans="7:69" ht="12.75" customHeight="1">
      <c r="G206" s="451"/>
      <c r="H206" s="26"/>
      <c r="I206" s="151"/>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c r="BO206" s="26"/>
      <c r="BP206" s="26"/>
      <c r="BQ206" s="26"/>
    </row>
    <row r="207" spans="7:69" ht="12.75" customHeight="1">
      <c r="G207" s="451"/>
      <c r="H207" s="26"/>
      <c r="I207" s="151"/>
      <c r="K207" s="26"/>
      <c r="L207" s="26"/>
      <c r="M207" s="26"/>
      <c r="N207" s="26"/>
      <c r="O207" s="26"/>
      <c r="P207" s="26"/>
      <c r="Q207" s="26"/>
      <c r="R207" s="26"/>
      <c r="S207" s="26"/>
      <c r="T207" s="26"/>
      <c r="U207" s="26"/>
      <c r="V207" s="26"/>
      <c r="W207" s="26"/>
      <c r="X207" s="26"/>
      <c r="Y207" s="26"/>
      <c r="Z207" s="26"/>
      <c r="AA207" s="26"/>
      <c r="AB207" s="26"/>
      <c r="AC207" s="26"/>
      <c r="AD207" s="26"/>
      <c r="AE207" s="26"/>
      <c r="AF207" s="26"/>
      <c r="AG207" s="26"/>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c r="BI207" s="26"/>
      <c r="BJ207" s="26"/>
      <c r="BK207" s="26"/>
      <c r="BL207" s="26"/>
      <c r="BM207" s="26"/>
      <c r="BN207" s="26"/>
      <c r="BO207" s="26"/>
      <c r="BP207" s="26"/>
      <c r="BQ207" s="26"/>
    </row>
    <row r="208" spans="7:69" ht="12.75" customHeight="1">
      <c r="G208" s="451"/>
      <c r="H208" s="26"/>
      <c r="I208" s="151"/>
      <c r="K208" s="26"/>
      <c r="L208" s="26"/>
      <c r="M208" s="26"/>
      <c r="N208" s="26"/>
      <c r="O208" s="26"/>
      <c r="P208" s="26"/>
      <c r="Q208" s="26"/>
      <c r="R208" s="26"/>
      <c r="S208" s="26"/>
      <c r="T208" s="26"/>
      <c r="U208" s="26"/>
      <c r="V208" s="26"/>
      <c r="W208" s="26"/>
      <c r="X208" s="26"/>
      <c r="Y208" s="26"/>
      <c r="Z208" s="26"/>
      <c r="AA208" s="26"/>
      <c r="AB208" s="26"/>
      <c r="AC208" s="26"/>
      <c r="AD208" s="26"/>
      <c r="AE208" s="26"/>
      <c r="AF208" s="26"/>
      <c r="AG208" s="26"/>
      <c r="AH208" s="26"/>
      <c r="AI208" s="26"/>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c r="BI208" s="26"/>
      <c r="BJ208" s="26"/>
      <c r="BK208" s="26"/>
      <c r="BL208" s="26"/>
      <c r="BM208" s="26"/>
      <c r="BN208" s="26"/>
      <c r="BO208" s="26"/>
      <c r="BP208" s="26"/>
      <c r="BQ208" s="26"/>
    </row>
    <row r="209" spans="7:69" ht="12.75" customHeight="1">
      <c r="G209" s="451"/>
      <c r="H209" s="26"/>
      <c r="I209" s="151"/>
      <c r="K209" s="26"/>
      <c r="L209" s="26"/>
      <c r="M209" s="26"/>
      <c r="N209" s="26"/>
      <c r="O209" s="26"/>
      <c r="P209" s="26"/>
      <c r="Q209" s="26"/>
      <c r="R209" s="26"/>
      <c r="S209" s="26"/>
      <c r="T209" s="26"/>
      <c r="U209" s="26"/>
      <c r="V209" s="26"/>
      <c r="W209" s="26"/>
      <c r="X209" s="26"/>
      <c r="Y209" s="26"/>
      <c r="Z209" s="26"/>
      <c r="AA209" s="26"/>
      <c r="AB209" s="26"/>
      <c r="AC209" s="26"/>
      <c r="AD209" s="26"/>
      <c r="AE209" s="26"/>
      <c r="AF209" s="26"/>
      <c r="AG209" s="26"/>
      <c r="AH209" s="26"/>
      <c r="AI209" s="26"/>
      <c r="AJ209" s="26"/>
      <c r="AK209" s="26"/>
      <c r="AL209" s="26"/>
      <c r="AM209" s="26"/>
      <c r="AN209" s="26"/>
      <c r="AO209" s="26"/>
      <c r="AP209" s="26"/>
      <c r="AQ209" s="26"/>
      <c r="AR209" s="26"/>
      <c r="AS209" s="26"/>
      <c r="AT209" s="26"/>
      <c r="AU209" s="26"/>
      <c r="AV209" s="26"/>
      <c r="AW209" s="26"/>
      <c r="AX209" s="26"/>
      <c r="AY209" s="26"/>
      <c r="AZ209" s="26"/>
      <c r="BA209" s="26"/>
      <c r="BB209" s="26"/>
      <c r="BC209" s="26"/>
      <c r="BD209" s="26"/>
      <c r="BE209" s="26"/>
      <c r="BF209" s="26"/>
      <c r="BG209" s="26"/>
      <c r="BH209" s="26"/>
      <c r="BI209" s="26"/>
      <c r="BJ209" s="26"/>
      <c r="BK209" s="26"/>
      <c r="BL209" s="26"/>
      <c r="BM209" s="26"/>
      <c r="BN209" s="26"/>
      <c r="BO209" s="26"/>
      <c r="BP209" s="26"/>
      <c r="BQ209" s="26"/>
    </row>
    <row r="210" spans="7:69" ht="12.75" customHeight="1">
      <c r="G210" s="451"/>
      <c r="H210" s="26"/>
      <c r="I210" s="151"/>
      <c r="K210" s="26"/>
      <c r="L210" s="26"/>
      <c r="M210" s="26"/>
      <c r="N210" s="26"/>
      <c r="O210" s="26"/>
      <c r="P210" s="26"/>
      <c r="Q210" s="26"/>
      <c r="R210" s="26"/>
      <c r="S210" s="26"/>
      <c r="T210" s="26"/>
      <c r="U210" s="26"/>
      <c r="V210" s="26"/>
      <c r="W210" s="26"/>
      <c r="X210" s="26"/>
      <c r="Y210" s="26"/>
      <c r="Z210" s="26"/>
      <c r="AA210" s="26"/>
      <c r="AB210" s="26"/>
      <c r="AC210" s="26"/>
      <c r="AD210" s="26"/>
      <c r="AE210" s="26"/>
      <c r="AF210" s="26"/>
      <c r="AG210" s="26"/>
      <c r="AH210" s="26"/>
      <c r="AI210" s="26"/>
      <c r="AJ210" s="26"/>
      <c r="AK210" s="26"/>
      <c r="AL210" s="26"/>
      <c r="AM210" s="26"/>
      <c r="AN210" s="26"/>
      <c r="AO210" s="26"/>
      <c r="AP210" s="26"/>
      <c r="AQ210" s="26"/>
      <c r="AR210" s="26"/>
      <c r="AS210" s="26"/>
      <c r="AT210" s="26"/>
      <c r="AU210" s="26"/>
      <c r="AV210" s="26"/>
      <c r="AW210" s="26"/>
      <c r="AX210" s="26"/>
      <c r="AY210" s="26"/>
      <c r="AZ210" s="26"/>
      <c r="BA210" s="26"/>
      <c r="BB210" s="26"/>
      <c r="BC210" s="26"/>
      <c r="BD210" s="26"/>
      <c r="BE210" s="26"/>
      <c r="BF210" s="26"/>
      <c r="BG210" s="26"/>
      <c r="BH210" s="26"/>
      <c r="BI210" s="26"/>
      <c r="BJ210" s="26"/>
      <c r="BK210" s="26"/>
      <c r="BL210" s="26"/>
      <c r="BM210" s="26"/>
      <c r="BN210" s="26"/>
      <c r="BO210" s="26"/>
      <c r="BP210" s="26"/>
      <c r="BQ210" s="26"/>
    </row>
    <row r="211" spans="7:69" ht="12.75" customHeight="1">
      <c r="G211" s="451"/>
      <c r="H211" s="26"/>
      <c r="I211" s="151"/>
      <c r="K211" s="26"/>
      <c r="L211" s="26"/>
      <c r="M211" s="26"/>
      <c r="N211" s="26"/>
      <c r="O211" s="26"/>
      <c r="P211" s="26"/>
      <c r="Q211" s="26"/>
      <c r="R211" s="26"/>
      <c r="S211" s="26"/>
      <c r="T211" s="26"/>
      <c r="U211" s="26"/>
      <c r="V211" s="26"/>
      <c r="W211" s="26"/>
      <c r="X211" s="26"/>
      <c r="Y211" s="26"/>
      <c r="Z211" s="26"/>
      <c r="AA211" s="26"/>
      <c r="AB211" s="26"/>
      <c r="AC211" s="26"/>
      <c r="AD211" s="26"/>
      <c r="AE211" s="26"/>
      <c r="AF211" s="26"/>
      <c r="AG211" s="26"/>
      <c r="AH211" s="26"/>
      <c r="AI211" s="26"/>
      <c r="AJ211" s="26"/>
      <c r="AK211" s="26"/>
      <c r="AL211" s="26"/>
      <c r="AM211" s="26"/>
      <c r="AN211" s="26"/>
      <c r="AO211" s="26"/>
      <c r="AP211" s="26"/>
      <c r="AQ211" s="26"/>
      <c r="AR211" s="26"/>
      <c r="AS211" s="26"/>
      <c r="AT211" s="26"/>
      <c r="AU211" s="26"/>
      <c r="AV211" s="26"/>
      <c r="AW211" s="26"/>
      <c r="AX211" s="26"/>
      <c r="AY211" s="26"/>
      <c r="AZ211" s="26"/>
      <c r="BA211" s="26"/>
      <c r="BB211" s="26"/>
      <c r="BC211" s="26"/>
      <c r="BD211" s="26"/>
      <c r="BE211" s="26"/>
      <c r="BF211" s="26"/>
      <c r="BG211" s="26"/>
      <c r="BH211" s="26"/>
      <c r="BI211" s="26"/>
      <c r="BJ211" s="26"/>
      <c r="BK211" s="26"/>
      <c r="BL211" s="26"/>
      <c r="BM211" s="26"/>
      <c r="BN211" s="26"/>
      <c r="BO211" s="26"/>
      <c r="BP211" s="26"/>
      <c r="BQ211" s="26"/>
    </row>
    <row r="212" spans="7:69" ht="12.75" customHeight="1">
      <c r="G212" s="451"/>
      <c r="H212" s="26"/>
      <c r="I212" s="151"/>
      <c r="K212" s="26"/>
      <c r="L212" s="26"/>
      <c r="M212" s="26"/>
      <c r="N212" s="26"/>
      <c r="O212" s="26"/>
      <c r="P212" s="26"/>
      <c r="Q212" s="26"/>
      <c r="R212" s="26"/>
      <c r="S212" s="26"/>
      <c r="T212" s="26"/>
      <c r="U212" s="26"/>
      <c r="V212" s="26"/>
      <c r="W212" s="26"/>
      <c r="X212" s="26"/>
      <c r="Y212" s="26"/>
      <c r="Z212" s="26"/>
      <c r="AA212" s="26"/>
      <c r="AB212" s="26"/>
      <c r="AC212" s="26"/>
      <c r="AD212" s="26"/>
      <c r="AE212" s="26"/>
      <c r="AF212" s="26"/>
      <c r="AG212" s="26"/>
      <c r="AH212" s="26"/>
      <c r="AI212" s="26"/>
      <c r="AJ212" s="26"/>
      <c r="AK212" s="26"/>
      <c r="AL212" s="26"/>
      <c r="AM212" s="26"/>
      <c r="AN212" s="26"/>
      <c r="AO212" s="26"/>
      <c r="AP212" s="26"/>
      <c r="AQ212" s="26"/>
      <c r="AR212" s="26"/>
      <c r="AS212" s="26"/>
      <c r="AT212" s="26"/>
      <c r="AU212" s="26"/>
      <c r="AV212" s="26"/>
      <c r="AW212" s="26"/>
      <c r="AX212" s="26"/>
      <c r="AY212" s="26"/>
      <c r="AZ212" s="26"/>
      <c r="BA212" s="26"/>
      <c r="BB212" s="26"/>
      <c r="BC212" s="26"/>
      <c r="BD212" s="26"/>
      <c r="BE212" s="26"/>
      <c r="BF212" s="26"/>
      <c r="BG212" s="26"/>
      <c r="BH212" s="26"/>
      <c r="BI212" s="26"/>
      <c r="BJ212" s="26"/>
      <c r="BK212" s="26"/>
      <c r="BL212" s="26"/>
      <c r="BM212" s="26"/>
      <c r="BN212" s="26"/>
      <c r="BO212" s="26"/>
      <c r="BP212" s="26"/>
      <c r="BQ212" s="26"/>
    </row>
    <row r="213" spans="7:69" ht="12.75" customHeight="1">
      <c r="G213" s="451"/>
      <c r="H213" s="26"/>
      <c r="I213" s="151"/>
      <c r="K213" s="26"/>
      <c r="L213" s="26"/>
      <c r="M213" s="26"/>
      <c r="N213" s="26"/>
      <c r="O213" s="26"/>
      <c r="P213" s="26"/>
      <c r="Q213" s="26"/>
      <c r="R213" s="26"/>
      <c r="S213" s="26"/>
      <c r="T213" s="26"/>
      <c r="U213" s="26"/>
      <c r="V213" s="26"/>
      <c r="W213" s="26"/>
      <c r="X213" s="26"/>
      <c r="Y213" s="26"/>
      <c r="Z213" s="26"/>
      <c r="AA213" s="26"/>
      <c r="AB213" s="26"/>
      <c r="AC213" s="26"/>
      <c r="AD213" s="26"/>
      <c r="AE213" s="26"/>
      <c r="AF213" s="26"/>
      <c r="AG213" s="26"/>
      <c r="AH213" s="26"/>
      <c r="AI213" s="26"/>
      <c r="AJ213" s="26"/>
      <c r="AK213" s="26"/>
      <c r="AL213" s="26"/>
      <c r="AM213" s="26"/>
      <c r="AN213" s="26"/>
      <c r="AO213" s="26"/>
      <c r="AP213" s="26"/>
      <c r="AQ213" s="26"/>
      <c r="AR213" s="26"/>
      <c r="AS213" s="26"/>
      <c r="AT213" s="26"/>
      <c r="AU213" s="26"/>
      <c r="AV213" s="26"/>
      <c r="AW213" s="26"/>
      <c r="AX213" s="26"/>
      <c r="AY213" s="26"/>
      <c r="AZ213" s="26"/>
      <c r="BA213" s="26"/>
      <c r="BB213" s="26"/>
      <c r="BC213" s="26"/>
      <c r="BD213" s="26"/>
      <c r="BE213" s="26"/>
      <c r="BF213" s="26"/>
      <c r="BG213" s="26"/>
      <c r="BH213" s="26"/>
      <c r="BI213" s="26"/>
      <c r="BJ213" s="26"/>
      <c r="BK213" s="26"/>
      <c r="BL213" s="26"/>
      <c r="BM213" s="26"/>
      <c r="BN213" s="26"/>
      <c r="BO213" s="26"/>
      <c r="BP213" s="26"/>
      <c r="BQ213" s="26"/>
    </row>
    <row r="214" spans="7:69" ht="12.75" customHeight="1">
      <c r="G214" s="451"/>
      <c r="H214" s="26"/>
      <c r="I214" s="151"/>
      <c r="K214" s="26"/>
      <c r="L214" s="26"/>
      <c r="M214" s="26"/>
      <c r="N214" s="26"/>
      <c r="O214" s="26"/>
      <c r="P214" s="26"/>
      <c r="Q214" s="26"/>
      <c r="R214" s="26"/>
      <c r="S214" s="26"/>
      <c r="T214" s="26"/>
      <c r="U214" s="26"/>
      <c r="V214" s="26"/>
      <c r="W214" s="26"/>
      <c r="X214" s="26"/>
      <c r="Y214" s="26"/>
      <c r="Z214" s="26"/>
      <c r="AA214" s="26"/>
      <c r="AB214" s="26"/>
      <c r="AC214" s="26"/>
      <c r="AD214" s="26"/>
      <c r="AE214" s="26"/>
      <c r="AF214" s="26"/>
      <c r="AG214" s="26"/>
      <c r="AH214" s="26"/>
      <c r="AI214" s="26"/>
      <c r="AJ214" s="26"/>
      <c r="AK214" s="26"/>
      <c r="AL214" s="26"/>
      <c r="AM214" s="26"/>
      <c r="AN214" s="26"/>
      <c r="AO214" s="26"/>
      <c r="AP214" s="26"/>
      <c r="AQ214" s="26"/>
      <c r="AR214" s="26"/>
      <c r="AS214" s="26"/>
      <c r="AT214" s="26"/>
      <c r="AU214" s="26"/>
      <c r="AV214" s="26"/>
      <c r="AW214" s="26"/>
      <c r="AX214" s="26"/>
      <c r="AY214" s="26"/>
      <c r="AZ214" s="26"/>
      <c r="BA214" s="26"/>
      <c r="BB214" s="26"/>
      <c r="BC214" s="26"/>
      <c r="BD214" s="26"/>
      <c r="BE214" s="26"/>
      <c r="BF214" s="26"/>
      <c r="BG214" s="26"/>
      <c r="BH214" s="26"/>
      <c r="BI214" s="26"/>
      <c r="BJ214" s="26"/>
      <c r="BK214" s="26"/>
      <c r="BL214" s="26"/>
      <c r="BM214" s="26"/>
      <c r="BN214" s="26"/>
      <c r="BO214" s="26"/>
      <c r="BP214" s="26"/>
      <c r="BQ214" s="26"/>
    </row>
    <row r="215" spans="7:69" ht="12.75" customHeight="1">
      <c r="G215" s="451"/>
      <c r="H215" s="26"/>
      <c r="I215" s="151"/>
      <c r="K215" s="26"/>
      <c r="L215" s="26"/>
      <c r="M215" s="26"/>
      <c r="N215" s="26"/>
      <c r="O215" s="26"/>
      <c r="P215" s="26"/>
      <c r="Q215" s="26"/>
      <c r="R215" s="26"/>
      <c r="S215" s="26"/>
      <c r="T215" s="26"/>
      <c r="U215" s="26"/>
      <c r="V215" s="26"/>
      <c r="W215" s="26"/>
      <c r="X215" s="26"/>
      <c r="Y215" s="26"/>
      <c r="Z215" s="26"/>
      <c r="AA215" s="26"/>
      <c r="AB215" s="26"/>
      <c r="AC215" s="26"/>
      <c r="AD215" s="26"/>
      <c r="AE215" s="26"/>
      <c r="AF215" s="26"/>
      <c r="AG215" s="26"/>
      <c r="AH215" s="26"/>
      <c r="AI215" s="26"/>
      <c r="AJ215" s="26"/>
      <c r="AK215" s="26"/>
      <c r="AL215" s="26"/>
      <c r="AM215" s="26"/>
      <c r="AN215" s="26"/>
      <c r="AO215" s="26"/>
      <c r="AP215" s="26"/>
      <c r="AQ215" s="26"/>
      <c r="AR215" s="26"/>
      <c r="AS215" s="26"/>
      <c r="AT215" s="26"/>
      <c r="AU215" s="26"/>
      <c r="AV215" s="26"/>
      <c r="AW215" s="26"/>
      <c r="AX215" s="26"/>
      <c r="AY215" s="26"/>
      <c r="AZ215" s="26"/>
      <c r="BA215" s="26"/>
      <c r="BB215" s="26"/>
      <c r="BC215" s="26"/>
      <c r="BD215" s="26"/>
      <c r="BE215" s="26"/>
      <c r="BF215" s="26"/>
      <c r="BG215" s="26"/>
      <c r="BH215" s="26"/>
      <c r="BI215" s="26"/>
      <c r="BJ215" s="26"/>
      <c r="BK215" s="26"/>
      <c r="BL215" s="26"/>
      <c r="BM215" s="26"/>
      <c r="BN215" s="26"/>
      <c r="BO215" s="26"/>
      <c r="BP215" s="26"/>
      <c r="BQ215" s="26"/>
    </row>
    <row r="216" spans="7:69" ht="12.75" customHeight="1">
      <c r="G216" s="451"/>
      <c r="H216" s="26"/>
      <c r="I216" s="151"/>
      <c r="K216" s="26"/>
      <c r="L216" s="26"/>
      <c r="M216" s="26"/>
      <c r="N216" s="26"/>
      <c r="O216" s="26"/>
      <c r="P216" s="26"/>
      <c r="Q216" s="26"/>
      <c r="R216" s="26"/>
      <c r="S216" s="26"/>
      <c r="T216" s="26"/>
      <c r="U216" s="26"/>
      <c r="V216" s="26"/>
      <c r="W216" s="26"/>
      <c r="X216" s="26"/>
      <c r="Y216" s="26"/>
      <c r="Z216" s="26"/>
      <c r="AA216" s="26"/>
      <c r="AB216" s="26"/>
      <c r="AC216" s="26"/>
      <c r="AD216" s="26"/>
      <c r="AE216" s="26"/>
      <c r="AF216" s="26"/>
      <c r="AG216" s="26"/>
      <c r="AH216" s="26"/>
      <c r="AI216" s="26"/>
      <c r="AJ216" s="26"/>
      <c r="AK216" s="26"/>
      <c r="AL216" s="26"/>
      <c r="AM216" s="26"/>
      <c r="AN216" s="26"/>
      <c r="AO216" s="26"/>
      <c r="AP216" s="26"/>
      <c r="AQ216" s="26"/>
      <c r="AR216" s="26"/>
      <c r="AS216" s="26"/>
      <c r="AT216" s="26"/>
      <c r="AU216" s="26"/>
      <c r="AV216" s="26"/>
      <c r="AW216" s="26"/>
      <c r="AX216" s="26"/>
      <c r="AY216" s="26"/>
      <c r="AZ216" s="26"/>
      <c r="BA216" s="26"/>
      <c r="BB216" s="26"/>
      <c r="BC216" s="26"/>
      <c r="BD216" s="26"/>
      <c r="BE216" s="26"/>
      <c r="BF216" s="26"/>
      <c r="BG216" s="26"/>
      <c r="BH216" s="26"/>
      <c r="BI216" s="26"/>
      <c r="BJ216" s="26"/>
      <c r="BK216" s="26"/>
      <c r="BL216" s="26"/>
      <c r="BM216" s="26"/>
      <c r="BN216" s="26"/>
      <c r="BO216" s="26"/>
      <c r="BP216" s="26"/>
      <c r="BQ216" s="26"/>
    </row>
    <row r="217" spans="7:69" ht="12.75" customHeight="1">
      <c r="G217" s="451"/>
      <c r="H217" s="26"/>
      <c r="I217" s="151"/>
      <c r="K217" s="26"/>
      <c r="L217" s="26"/>
      <c r="M217" s="26"/>
      <c r="N217" s="26"/>
      <c r="O217" s="26"/>
      <c r="P217" s="26"/>
      <c r="Q217" s="26"/>
      <c r="R217" s="26"/>
      <c r="S217" s="26"/>
      <c r="T217" s="26"/>
      <c r="U217" s="26"/>
      <c r="V217" s="26"/>
      <c r="W217" s="26"/>
      <c r="X217" s="26"/>
      <c r="Y217" s="26"/>
      <c r="Z217" s="26"/>
      <c r="AA217" s="26"/>
      <c r="AB217" s="26"/>
      <c r="AC217" s="26"/>
      <c r="AD217" s="26"/>
      <c r="AE217" s="26"/>
      <c r="AF217" s="26"/>
      <c r="AG217" s="26"/>
      <c r="AH217" s="26"/>
      <c r="AI217" s="26"/>
      <c r="AJ217" s="26"/>
      <c r="AK217" s="26"/>
      <c r="AL217" s="26"/>
      <c r="AM217" s="26"/>
      <c r="AN217" s="26"/>
      <c r="AO217" s="26"/>
      <c r="AP217" s="26"/>
      <c r="AQ217" s="26"/>
      <c r="AR217" s="26"/>
      <c r="AS217" s="26"/>
      <c r="AT217" s="26"/>
      <c r="AU217" s="26"/>
      <c r="AV217" s="26"/>
      <c r="AW217" s="26"/>
      <c r="AX217" s="26"/>
      <c r="AY217" s="26"/>
      <c r="AZ217" s="26"/>
      <c r="BA217" s="26"/>
      <c r="BB217" s="26"/>
      <c r="BC217" s="26"/>
      <c r="BD217" s="26"/>
      <c r="BE217" s="26"/>
      <c r="BF217" s="26"/>
      <c r="BG217" s="26"/>
      <c r="BH217" s="26"/>
      <c r="BI217" s="26"/>
      <c r="BJ217" s="26"/>
      <c r="BK217" s="26"/>
      <c r="BL217" s="26"/>
      <c r="BM217" s="26"/>
      <c r="BN217" s="26"/>
      <c r="BO217" s="26"/>
      <c r="BP217" s="26"/>
      <c r="BQ217" s="26"/>
    </row>
    <row r="218" spans="7:69" ht="12.75" customHeight="1">
      <c r="G218" s="451"/>
      <c r="H218" s="26"/>
      <c r="I218" s="151"/>
      <c r="K218" s="26"/>
      <c r="L218" s="26"/>
      <c r="M218" s="26"/>
      <c r="N218" s="26"/>
      <c r="O218" s="26"/>
      <c r="P218" s="26"/>
      <c r="Q218" s="26"/>
      <c r="R218" s="26"/>
      <c r="S218" s="26"/>
      <c r="T218" s="26"/>
      <c r="U218" s="26"/>
      <c r="V218" s="26"/>
      <c r="W218" s="26"/>
      <c r="X218" s="26"/>
      <c r="Y218" s="26"/>
      <c r="Z218" s="26"/>
      <c r="AA218" s="26"/>
      <c r="AB218" s="26"/>
      <c r="AC218" s="26"/>
      <c r="AD218" s="26"/>
      <c r="AE218" s="26"/>
      <c r="AF218" s="26"/>
      <c r="AG218" s="26"/>
      <c r="AH218" s="26"/>
      <c r="AI218" s="26"/>
      <c r="AJ218" s="26"/>
      <c r="AK218" s="26"/>
      <c r="AL218" s="26"/>
      <c r="AM218" s="26"/>
      <c r="AN218" s="26"/>
      <c r="AO218" s="26"/>
      <c r="AP218" s="26"/>
      <c r="AQ218" s="26"/>
      <c r="AR218" s="26"/>
      <c r="AS218" s="26"/>
      <c r="AT218" s="26"/>
      <c r="AU218" s="26"/>
      <c r="AV218" s="26"/>
      <c r="AW218" s="26"/>
      <c r="AX218" s="26"/>
      <c r="AY218" s="26"/>
      <c r="AZ218" s="26"/>
      <c r="BA218" s="26"/>
      <c r="BB218" s="26"/>
      <c r="BC218" s="26"/>
      <c r="BD218" s="26"/>
      <c r="BE218" s="26"/>
      <c r="BF218" s="26"/>
      <c r="BG218" s="26"/>
      <c r="BH218" s="26"/>
      <c r="BI218" s="26"/>
      <c r="BJ218" s="26"/>
      <c r="BK218" s="26"/>
      <c r="BL218" s="26"/>
      <c r="BM218" s="26"/>
      <c r="BN218" s="26"/>
      <c r="BO218" s="26"/>
      <c r="BP218" s="26"/>
      <c r="BQ218" s="26"/>
    </row>
    <row r="219" spans="7:69" ht="12.75" customHeight="1">
      <c r="G219" s="451"/>
      <c r="H219" s="26"/>
      <c r="I219" s="151"/>
      <c r="K219" s="26"/>
      <c r="L219" s="26"/>
      <c r="M219" s="26"/>
      <c r="N219" s="26"/>
      <c r="O219" s="26"/>
      <c r="P219" s="26"/>
      <c r="Q219" s="26"/>
      <c r="R219" s="26"/>
      <c r="S219" s="26"/>
      <c r="T219" s="26"/>
      <c r="U219" s="26"/>
      <c r="V219" s="26"/>
      <c r="W219" s="26"/>
      <c r="X219" s="26"/>
      <c r="Y219" s="26"/>
      <c r="Z219" s="26"/>
      <c r="AA219" s="26"/>
      <c r="AB219" s="26"/>
      <c r="AC219" s="26"/>
      <c r="AD219" s="26"/>
      <c r="AE219" s="26"/>
      <c r="AF219" s="26"/>
      <c r="AG219" s="26"/>
      <c r="AH219" s="26"/>
      <c r="AI219" s="26"/>
      <c r="AJ219" s="26"/>
      <c r="AK219" s="26"/>
      <c r="AL219" s="26"/>
      <c r="AM219" s="26"/>
      <c r="AN219" s="26"/>
      <c r="AO219" s="26"/>
      <c r="AP219" s="26"/>
      <c r="AQ219" s="26"/>
      <c r="AR219" s="26"/>
      <c r="AS219" s="26"/>
      <c r="AT219" s="26"/>
      <c r="AU219" s="26"/>
      <c r="AV219" s="26"/>
      <c r="AW219" s="26"/>
      <c r="AX219" s="26"/>
      <c r="AY219" s="26"/>
      <c r="AZ219" s="26"/>
      <c r="BA219" s="26"/>
      <c r="BB219" s="26"/>
      <c r="BC219" s="26"/>
      <c r="BD219" s="26"/>
      <c r="BE219" s="26"/>
      <c r="BF219" s="26"/>
      <c r="BG219" s="26"/>
      <c r="BH219" s="26"/>
      <c r="BI219" s="26"/>
      <c r="BJ219" s="26"/>
      <c r="BK219" s="26"/>
      <c r="BL219" s="26"/>
      <c r="BM219" s="26"/>
      <c r="BN219" s="26"/>
      <c r="BO219" s="26"/>
      <c r="BP219" s="26"/>
      <c r="BQ219" s="26"/>
    </row>
    <row r="220" spans="7:69" ht="12.75" customHeight="1">
      <c r="G220" s="451"/>
      <c r="H220" s="26"/>
      <c r="I220" s="151"/>
      <c r="K220" s="26"/>
      <c r="L220" s="26"/>
      <c r="M220" s="26"/>
      <c r="N220" s="26"/>
      <c r="O220" s="26"/>
      <c r="P220" s="26"/>
      <c r="Q220" s="26"/>
      <c r="R220" s="26"/>
      <c r="S220" s="26"/>
      <c r="T220" s="26"/>
      <c r="U220" s="26"/>
      <c r="V220" s="26"/>
      <c r="W220" s="26"/>
      <c r="X220" s="26"/>
      <c r="Y220" s="26"/>
      <c r="Z220" s="26"/>
      <c r="AA220" s="26"/>
      <c r="AB220" s="26"/>
      <c r="AC220" s="26"/>
      <c r="AD220" s="26"/>
      <c r="AE220" s="26"/>
      <c r="AF220" s="26"/>
      <c r="AG220" s="26"/>
      <c r="AH220" s="26"/>
      <c r="AI220" s="26"/>
      <c r="AJ220" s="26"/>
      <c r="AK220" s="26"/>
      <c r="AL220" s="26"/>
      <c r="AM220" s="26"/>
      <c r="AN220" s="26"/>
      <c r="AO220" s="26"/>
      <c r="AP220" s="26"/>
      <c r="AQ220" s="26"/>
      <c r="AR220" s="26"/>
      <c r="AS220" s="26"/>
      <c r="AT220" s="26"/>
      <c r="AU220" s="26"/>
      <c r="AV220" s="26"/>
      <c r="AW220" s="26"/>
      <c r="AX220" s="26"/>
      <c r="AY220" s="26"/>
      <c r="AZ220" s="26"/>
      <c r="BA220" s="26"/>
      <c r="BB220" s="26"/>
      <c r="BC220" s="26"/>
      <c r="BD220" s="26"/>
      <c r="BE220" s="26"/>
      <c r="BF220" s="26"/>
      <c r="BG220" s="26"/>
      <c r="BH220" s="26"/>
      <c r="BI220" s="26"/>
      <c r="BJ220" s="26"/>
      <c r="BK220" s="26"/>
      <c r="BL220" s="26"/>
      <c r="BM220" s="26"/>
      <c r="BN220" s="26"/>
      <c r="BO220" s="26"/>
      <c r="BP220" s="26"/>
      <c r="BQ220" s="26"/>
    </row>
    <row r="221" spans="7:69" ht="12.75" customHeight="1">
      <c r="G221" s="451"/>
      <c r="H221" s="26"/>
      <c r="I221" s="151"/>
      <c r="K221" s="26"/>
      <c r="L221" s="26"/>
      <c r="M221" s="26"/>
      <c r="N221" s="26"/>
      <c r="O221" s="26"/>
      <c r="P221" s="26"/>
      <c r="Q221" s="26"/>
      <c r="R221" s="26"/>
      <c r="S221" s="26"/>
      <c r="T221" s="26"/>
      <c r="U221" s="26"/>
      <c r="V221" s="26"/>
      <c r="W221" s="26"/>
      <c r="X221" s="26"/>
      <c r="Y221" s="26"/>
      <c r="Z221" s="26"/>
      <c r="AA221" s="26"/>
      <c r="AB221" s="26"/>
      <c r="AC221" s="26"/>
      <c r="AD221" s="26"/>
      <c r="AE221" s="26"/>
      <c r="AF221" s="26"/>
      <c r="AG221" s="26"/>
      <c r="AH221" s="26"/>
      <c r="AI221" s="26"/>
      <c r="AJ221" s="26"/>
      <c r="AK221" s="26"/>
      <c r="AL221" s="26"/>
      <c r="AM221" s="26"/>
      <c r="AN221" s="26"/>
      <c r="AO221" s="26"/>
      <c r="AP221" s="26"/>
      <c r="AQ221" s="26"/>
      <c r="AR221" s="26"/>
      <c r="AS221" s="26"/>
      <c r="AT221" s="26"/>
      <c r="AU221" s="26"/>
      <c r="AV221" s="26"/>
      <c r="AW221" s="26"/>
      <c r="AX221" s="26"/>
      <c r="AY221" s="26"/>
      <c r="AZ221" s="26"/>
      <c r="BA221" s="26"/>
      <c r="BB221" s="26"/>
      <c r="BC221" s="26"/>
      <c r="BD221" s="26"/>
      <c r="BE221" s="26"/>
      <c r="BF221" s="26"/>
      <c r="BG221" s="26"/>
      <c r="BH221" s="26"/>
      <c r="BI221" s="26"/>
      <c r="BJ221" s="26"/>
      <c r="BK221" s="26"/>
      <c r="BL221" s="26"/>
      <c r="BM221" s="26"/>
      <c r="BN221" s="26"/>
      <c r="BO221" s="26"/>
      <c r="BP221" s="26"/>
      <c r="BQ221" s="26"/>
    </row>
    <row r="222" spans="7:69" ht="12.75" customHeight="1">
      <c r="G222" s="451"/>
      <c r="H222" s="26"/>
      <c r="I222" s="151"/>
      <c r="K222" s="26"/>
      <c r="L222" s="26"/>
      <c r="M222" s="26"/>
      <c r="N222" s="26"/>
      <c r="O222" s="26"/>
      <c r="P222" s="26"/>
      <c r="Q222" s="26"/>
      <c r="R222" s="26"/>
      <c r="S222" s="26"/>
      <c r="T222" s="26"/>
      <c r="U222" s="26"/>
      <c r="V222" s="26"/>
      <c r="W222" s="26"/>
      <c r="X222" s="26"/>
      <c r="Y222" s="26"/>
      <c r="Z222" s="26"/>
      <c r="AA222" s="26"/>
      <c r="AB222" s="26"/>
      <c r="AC222" s="26"/>
      <c r="AD222" s="26"/>
      <c r="AE222" s="26"/>
      <c r="AF222" s="26"/>
      <c r="AG222" s="26"/>
      <c r="AH222" s="26"/>
      <c r="AI222" s="26"/>
      <c r="AJ222" s="26"/>
      <c r="AK222" s="26"/>
      <c r="AL222" s="26"/>
      <c r="AM222" s="26"/>
      <c r="AN222" s="26"/>
      <c r="AO222" s="26"/>
      <c r="AP222" s="26"/>
      <c r="AQ222" s="26"/>
      <c r="AR222" s="26"/>
      <c r="AS222" s="26"/>
      <c r="AT222" s="26"/>
      <c r="AU222" s="26"/>
      <c r="AV222" s="26"/>
      <c r="AW222" s="26"/>
      <c r="AX222" s="26"/>
      <c r="AY222" s="26"/>
      <c r="AZ222" s="26"/>
      <c r="BA222" s="26"/>
      <c r="BB222" s="26"/>
      <c r="BC222" s="26"/>
      <c r="BD222" s="26"/>
      <c r="BE222" s="26"/>
      <c r="BF222" s="26"/>
      <c r="BG222" s="26"/>
      <c r="BH222" s="26"/>
      <c r="BI222" s="26"/>
      <c r="BJ222" s="26"/>
      <c r="BK222" s="26"/>
      <c r="BL222" s="26"/>
      <c r="BM222" s="26"/>
      <c r="BN222" s="26"/>
      <c r="BO222" s="26"/>
      <c r="BP222" s="26"/>
      <c r="BQ222" s="26"/>
    </row>
    <row r="223" spans="7:69" ht="12.75" customHeight="1">
      <c r="G223" s="451"/>
      <c r="H223" s="26"/>
      <c r="I223" s="151"/>
      <c r="K223" s="26"/>
      <c r="L223" s="26"/>
      <c r="M223" s="26"/>
      <c r="N223" s="26"/>
      <c r="O223" s="26"/>
      <c r="P223" s="26"/>
      <c r="Q223" s="26"/>
      <c r="R223" s="26"/>
      <c r="S223" s="26"/>
      <c r="T223" s="26"/>
      <c r="U223" s="26"/>
      <c r="V223" s="26"/>
      <c r="W223" s="26"/>
      <c r="X223" s="26"/>
      <c r="Y223" s="26"/>
      <c r="Z223" s="26"/>
      <c r="AA223" s="26"/>
      <c r="AB223" s="26"/>
      <c r="AC223" s="26"/>
      <c r="AD223" s="26"/>
      <c r="AE223" s="26"/>
      <c r="AF223" s="26"/>
      <c r="AG223" s="26"/>
      <c r="AH223" s="26"/>
      <c r="AI223" s="26"/>
      <c r="AJ223" s="26"/>
      <c r="AK223" s="26"/>
      <c r="AL223" s="26"/>
      <c r="AM223" s="26"/>
      <c r="AN223" s="26"/>
      <c r="AO223" s="26"/>
      <c r="AP223" s="26"/>
      <c r="AQ223" s="26"/>
      <c r="AR223" s="26"/>
      <c r="AS223" s="26"/>
      <c r="AT223" s="26"/>
      <c r="AU223" s="26"/>
      <c r="AV223" s="26"/>
      <c r="AW223" s="26"/>
      <c r="AX223" s="26"/>
      <c r="AY223" s="26"/>
      <c r="AZ223" s="26"/>
      <c r="BA223" s="26"/>
      <c r="BB223" s="26"/>
      <c r="BC223" s="26"/>
      <c r="BD223" s="26"/>
      <c r="BE223" s="26"/>
      <c r="BF223" s="26"/>
      <c r="BG223" s="26"/>
      <c r="BH223" s="26"/>
      <c r="BI223" s="26"/>
      <c r="BJ223" s="26"/>
      <c r="BK223" s="26"/>
      <c r="BL223" s="26"/>
      <c r="BM223" s="26"/>
      <c r="BN223" s="26"/>
      <c r="BO223" s="26"/>
      <c r="BP223" s="26"/>
      <c r="BQ223" s="26"/>
    </row>
    <row r="224" spans="7:69" ht="12.75" customHeight="1">
      <c r="G224" s="451"/>
      <c r="H224" s="26"/>
      <c r="I224" s="151"/>
      <c r="K224" s="26"/>
      <c r="L224" s="26"/>
      <c r="M224" s="26"/>
      <c r="N224" s="26"/>
      <c r="O224" s="26"/>
      <c r="P224" s="26"/>
      <c r="Q224" s="26"/>
      <c r="R224" s="26"/>
      <c r="S224" s="26"/>
      <c r="T224" s="26"/>
      <c r="U224" s="26"/>
      <c r="V224" s="26"/>
      <c r="W224" s="26"/>
      <c r="X224" s="26"/>
      <c r="Y224" s="26"/>
      <c r="Z224" s="26"/>
      <c r="AA224" s="26"/>
      <c r="AB224" s="26"/>
      <c r="AC224" s="26"/>
      <c r="AD224" s="26"/>
      <c r="AE224" s="26"/>
      <c r="AF224" s="26"/>
      <c r="AG224" s="26"/>
      <c r="AH224" s="26"/>
      <c r="AI224" s="26"/>
      <c r="AJ224" s="26"/>
      <c r="AK224" s="26"/>
      <c r="AL224" s="26"/>
      <c r="AM224" s="26"/>
      <c r="AN224" s="26"/>
      <c r="AO224" s="26"/>
      <c r="AP224" s="26"/>
      <c r="AQ224" s="26"/>
      <c r="AR224" s="26"/>
      <c r="AS224" s="26"/>
      <c r="AT224" s="26"/>
      <c r="AU224" s="26"/>
      <c r="AV224" s="26"/>
      <c r="AW224" s="26"/>
      <c r="AX224" s="26"/>
      <c r="AY224" s="26"/>
      <c r="AZ224" s="26"/>
      <c r="BA224" s="26"/>
      <c r="BB224" s="26"/>
      <c r="BC224" s="26"/>
      <c r="BD224" s="26"/>
      <c r="BE224" s="26"/>
      <c r="BF224" s="26"/>
      <c r="BG224" s="26"/>
      <c r="BH224" s="26"/>
      <c r="BI224" s="26"/>
      <c r="BJ224" s="26"/>
      <c r="BK224" s="26"/>
      <c r="BL224" s="26"/>
      <c r="BM224" s="26"/>
      <c r="BN224" s="26"/>
      <c r="BO224" s="26"/>
      <c r="BP224" s="26"/>
      <c r="BQ224" s="26"/>
    </row>
    <row r="225" spans="7:69" ht="12.75" customHeight="1">
      <c r="G225" s="451"/>
      <c r="H225" s="26"/>
      <c r="I225" s="151"/>
      <c r="K225" s="26"/>
      <c r="L225" s="26"/>
      <c r="M225" s="26"/>
      <c r="N225" s="26"/>
      <c r="O225" s="26"/>
      <c r="P225" s="26"/>
      <c r="Q225" s="26"/>
      <c r="R225" s="26"/>
      <c r="S225" s="26"/>
      <c r="T225" s="26"/>
      <c r="U225" s="26"/>
      <c r="V225" s="26"/>
      <c r="W225" s="26"/>
      <c r="X225" s="26"/>
      <c r="Y225" s="26"/>
      <c r="Z225" s="26"/>
      <c r="AA225" s="26"/>
      <c r="AB225" s="26"/>
      <c r="AC225" s="26"/>
      <c r="AD225" s="26"/>
      <c r="AE225" s="26"/>
      <c r="AF225" s="26"/>
      <c r="AG225" s="26"/>
      <c r="AH225" s="26"/>
      <c r="AI225" s="26"/>
      <c r="AJ225" s="26"/>
      <c r="AK225" s="26"/>
      <c r="AL225" s="26"/>
      <c r="AM225" s="26"/>
      <c r="AN225" s="26"/>
      <c r="AO225" s="26"/>
      <c r="AP225" s="26"/>
      <c r="AQ225" s="26"/>
      <c r="AR225" s="26"/>
      <c r="AS225" s="26"/>
      <c r="AT225" s="26"/>
      <c r="AU225" s="26"/>
      <c r="AV225" s="26"/>
      <c r="AW225" s="26"/>
      <c r="AX225" s="26"/>
      <c r="AY225" s="26"/>
      <c r="AZ225" s="26"/>
      <c r="BA225" s="26"/>
      <c r="BB225" s="26"/>
      <c r="BC225" s="26"/>
      <c r="BD225" s="26"/>
      <c r="BE225" s="26"/>
      <c r="BF225" s="26"/>
      <c r="BG225" s="26"/>
      <c r="BH225" s="26"/>
      <c r="BI225" s="26"/>
      <c r="BJ225" s="26"/>
      <c r="BK225" s="26"/>
      <c r="BL225" s="26"/>
      <c r="BM225" s="26"/>
      <c r="BN225" s="26"/>
      <c r="BO225" s="26"/>
      <c r="BP225" s="26"/>
      <c r="BQ225" s="26"/>
    </row>
    <row r="226" spans="7:69" ht="12.75" customHeight="1">
      <c r="G226" s="451"/>
      <c r="H226" s="26"/>
      <c r="I226" s="151"/>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c r="AK226" s="26"/>
      <c r="AL226" s="26"/>
      <c r="AM226" s="26"/>
      <c r="AN226" s="26"/>
      <c r="AO226" s="26"/>
      <c r="AP226" s="26"/>
      <c r="AQ226" s="26"/>
      <c r="AR226" s="26"/>
      <c r="AS226" s="26"/>
      <c r="AT226" s="26"/>
      <c r="AU226" s="26"/>
      <c r="AV226" s="26"/>
      <c r="AW226" s="26"/>
      <c r="AX226" s="26"/>
      <c r="AY226" s="26"/>
      <c r="AZ226" s="26"/>
      <c r="BA226" s="26"/>
      <c r="BB226" s="26"/>
      <c r="BC226" s="26"/>
      <c r="BD226" s="26"/>
      <c r="BE226" s="26"/>
      <c r="BF226" s="26"/>
      <c r="BG226" s="26"/>
      <c r="BH226" s="26"/>
      <c r="BI226" s="26"/>
      <c r="BJ226" s="26"/>
      <c r="BK226" s="26"/>
      <c r="BL226" s="26"/>
      <c r="BM226" s="26"/>
      <c r="BN226" s="26"/>
      <c r="BO226" s="26"/>
      <c r="BP226" s="26"/>
      <c r="BQ226" s="26"/>
    </row>
    <row r="227" spans="7:69" ht="12.75" customHeight="1">
      <c r="G227" s="451"/>
      <c r="H227" s="26"/>
      <c r="I227" s="151"/>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c r="AT227" s="26"/>
      <c r="AU227" s="26"/>
      <c r="AV227" s="26"/>
      <c r="AW227" s="26"/>
      <c r="AX227" s="26"/>
      <c r="AY227" s="26"/>
      <c r="AZ227" s="26"/>
      <c r="BA227" s="26"/>
      <c r="BB227" s="26"/>
      <c r="BC227" s="26"/>
      <c r="BD227" s="26"/>
      <c r="BE227" s="26"/>
      <c r="BF227" s="26"/>
      <c r="BG227" s="26"/>
      <c r="BH227" s="26"/>
      <c r="BI227" s="26"/>
      <c r="BJ227" s="26"/>
      <c r="BK227" s="26"/>
      <c r="BL227" s="26"/>
      <c r="BM227" s="26"/>
      <c r="BN227" s="26"/>
      <c r="BO227" s="26"/>
      <c r="BP227" s="26"/>
      <c r="BQ227" s="26"/>
    </row>
    <row r="228" spans="7:69" ht="12.75" customHeight="1">
      <c r="G228" s="451"/>
      <c r="H228" s="26"/>
      <c r="I228" s="151"/>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c r="AK228" s="26"/>
      <c r="AL228" s="26"/>
      <c r="AM228" s="26"/>
      <c r="AN228" s="26"/>
      <c r="AO228" s="26"/>
      <c r="AP228" s="26"/>
      <c r="AQ228" s="26"/>
      <c r="AR228" s="26"/>
      <c r="AS228" s="26"/>
      <c r="AT228" s="26"/>
      <c r="AU228" s="26"/>
      <c r="AV228" s="26"/>
      <c r="AW228" s="26"/>
      <c r="AX228" s="26"/>
      <c r="AY228" s="26"/>
      <c r="AZ228" s="26"/>
      <c r="BA228" s="26"/>
      <c r="BB228" s="26"/>
      <c r="BC228" s="26"/>
      <c r="BD228" s="26"/>
      <c r="BE228" s="26"/>
      <c r="BF228" s="26"/>
      <c r="BG228" s="26"/>
      <c r="BH228" s="26"/>
      <c r="BI228" s="26"/>
      <c r="BJ228" s="26"/>
      <c r="BK228" s="26"/>
      <c r="BL228" s="26"/>
      <c r="BM228" s="26"/>
      <c r="BN228" s="26"/>
      <c r="BO228" s="26"/>
      <c r="BP228" s="26"/>
      <c r="BQ228" s="26"/>
    </row>
    <row r="229" spans="7:69" ht="12.75" customHeight="1">
      <c r="G229" s="451"/>
      <c r="H229" s="26"/>
      <c r="I229" s="151"/>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c r="AK229" s="26"/>
      <c r="AL229" s="26"/>
      <c r="AM229" s="26"/>
      <c r="AN229" s="26"/>
      <c r="AO229" s="26"/>
      <c r="AP229" s="26"/>
      <c r="AQ229" s="26"/>
      <c r="AR229" s="26"/>
      <c r="AS229" s="26"/>
      <c r="AT229" s="26"/>
      <c r="AU229" s="26"/>
      <c r="AV229" s="26"/>
      <c r="AW229" s="26"/>
      <c r="AX229" s="26"/>
      <c r="AY229" s="26"/>
      <c r="AZ229" s="26"/>
      <c r="BA229" s="26"/>
      <c r="BB229" s="26"/>
      <c r="BC229" s="26"/>
      <c r="BD229" s="26"/>
      <c r="BE229" s="26"/>
      <c r="BF229" s="26"/>
      <c r="BG229" s="26"/>
      <c r="BH229" s="26"/>
      <c r="BI229" s="26"/>
      <c r="BJ229" s="26"/>
      <c r="BK229" s="26"/>
      <c r="BL229" s="26"/>
      <c r="BM229" s="26"/>
      <c r="BN229" s="26"/>
      <c r="BO229" s="26"/>
      <c r="BP229" s="26"/>
      <c r="BQ229" s="26"/>
    </row>
    <row r="230" spans="7:69" ht="12.75" customHeight="1">
      <c r="G230" s="451"/>
      <c r="H230" s="26"/>
      <c r="I230" s="151"/>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c r="AT230" s="26"/>
      <c r="AU230" s="26"/>
      <c r="AV230" s="26"/>
      <c r="AW230" s="26"/>
      <c r="AX230" s="26"/>
      <c r="AY230" s="26"/>
      <c r="AZ230" s="26"/>
      <c r="BA230" s="26"/>
      <c r="BB230" s="26"/>
      <c r="BC230" s="26"/>
      <c r="BD230" s="26"/>
      <c r="BE230" s="26"/>
      <c r="BF230" s="26"/>
      <c r="BG230" s="26"/>
      <c r="BH230" s="26"/>
      <c r="BI230" s="26"/>
      <c r="BJ230" s="26"/>
      <c r="BK230" s="26"/>
      <c r="BL230" s="26"/>
      <c r="BM230" s="26"/>
      <c r="BN230" s="26"/>
      <c r="BO230" s="26"/>
      <c r="BP230" s="26"/>
      <c r="BQ230" s="26"/>
    </row>
    <row r="231" spans="7:69" ht="12.75" customHeight="1">
      <c r="G231" s="451"/>
      <c r="H231" s="26"/>
      <c r="I231" s="151"/>
      <c r="K231" s="26"/>
      <c r="L231" s="26"/>
      <c r="M231" s="26"/>
      <c r="N231" s="26"/>
      <c r="O231" s="26"/>
      <c r="P231" s="26"/>
      <c r="Q231" s="26"/>
      <c r="R231" s="26"/>
      <c r="S231" s="26"/>
      <c r="T231" s="26"/>
      <c r="U231" s="26"/>
      <c r="V231" s="26"/>
      <c r="W231" s="26"/>
      <c r="X231" s="26"/>
      <c r="Y231" s="26"/>
      <c r="Z231" s="26"/>
      <c r="AA231" s="26"/>
      <c r="AB231" s="26"/>
      <c r="AC231" s="26"/>
      <c r="AD231" s="26"/>
      <c r="AE231" s="26"/>
      <c r="AF231" s="26"/>
      <c r="AG231" s="26"/>
      <c r="AH231" s="26"/>
      <c r="AI231" s="26"/>
      <c r="AJ231" s="26"/>
      <c r="AK231" s="26"/>
      <c r="AL231" s="26"/>
      <c r="AM231" s="26"/>
      <c r="AN231" s="26"/>
      <c r="AO231" s="26"/>
      <c r="AP231" s="26"/>
      <c r="AQ231" s="26"/>
      <c r="AR231" s="26"/>
      <c r="AS231" s="26"/>
      <c r="AT231" s="26"/>
      <c r="AU231" s="26"/>
      <c r="AV231" s="26"/>
      <c r="AW231" s="26"/>
      <c r="AX231" s="26"/>
      <c r="AY231" s="26"/>
      <c r="AZ231" s="26"/>
      <c r="BA231" s="26"/>
      <c r="BB231" s="26"/>
      <c r="BC231" s="26"/>
      <c r="BD231" s="26"/>
      <c r="BE231" s="26"/>
      <c r="BF231" s="26"/>
      <c r="BG231" s="26"/>
      <c r="BH231" s="26"/>
      <c r="BI231" s="26"/>
      <c r="BJ231" s="26"/>
      <c r="BK231" s="26"/>
      <c r="BL231" s="26"/>
      <c r="BM231" s="26"/>
      <c r="BN231" s="26"/>
      <c r="BO231" s="26"/>
      <c r="BP231" s="26"/>
      <c r="BQ231" s="26"/>
    </row>
    <row r="232" spans="7:69" ht="12.75" customHeight="1">
      <c r="G232" s="451"/>
      <c r="H232" s="26"/>
      <c r="I232" s="151"/>
      <c r="K232" s="26"/>
      <c r="L232" s="26"/>
      <c r="M232" s="26"/>
      <c r="N232" s="26"/>
      <c r="O232" s="26"/>
      <c r="P232" s="26"/>
      <c r="Q232" s="26"/>
      <c r="R232" s="26"/>
      <c r="S232" s="26"/>
      <c r="T232" s="26"/>
      <c r="U232" s="26"/>
      <c r="V232" s="26"/>
      <c r="W232" s="26"/>
      <c r="X232" s="26"/>
      <c r="Y232" s="26"/>
      <c r="Z232" s="26"/>
      <c r="AA232" s="26"/>
      <c r="AB232" s="26"/>
      <c r="AC232" s="26"/>
      <c r="AD232" s="26"/>
      <c r="AE232" s="26"/>
      <c r="AF232" s="26"/>
      <c r="AG232" s="26"/>
      <c r="AH232" s="26"/>
      <c r="AI232" s="26"/>
      <c r="AJ232" s="26"/>
      <c r="AK232" s="26"/>
      <c r="AL232" s="26"/>
      <c r="AM232" s="26"/>
      <c r="AN232" s="26"/>
      <c r="AO232" s="26"/>
      <c r="AP232" s="26"/>
      <c r="AQ232" s="26"/>
      <c r="AR232" s="26"/>
      <c r="AS232" s="26"/>
      <c r="AT232" s="26"/>
      <c r="AU232" s="26"/>
      <c r="AV232" s="26"/>
      <c r="AW232" s="26"/>
      <c r="AX232" s="26"/>
      <c r="AY232" s="26"/>
      <c r="AZ232" s="26"/>
      <c r="BA232" s="26"/>
      <c r="BB232" s="26"/>
      <c r="BC232" s="26"/>
      <c r="BD232" s="26"/>
      <c r="BE232" s="26"/>
      <c r="BF232" s="26"/>
      <c r="BG232" s="26"/>
      <c r="BH232" s="26"/>
      <c r="BI232" s="26"/>
      <c r="BJ232" s="26"/>
      <c r="BK232" s="26"/>
      <c r="BL232" s="26"/>
      <c r="BM232" s="26"/>
      <c r="BN232" s="26"/>
      <c r="BO232" s="26"/>
      <c r="BP232" s="26"/>
      <c r="BQ232" s="26"/>
    </row>
    <row r="233" spans="7:69" ht="12.75" customHeight="1">
      <c r="G233" s="451"/>
      <c r="H233" s="26"/>
      <c r="I233" s="151"/>
      <c r="K233" s="26"/>
      <c r="L233" s="26"/>
      <c r="M233" s="26"/>
      <c r="N233" s="26"/>
      <c r="O233" s="26"/>
      <c r="P233" s="26"/>
      <c r="Q233" s="26"/>
      <c r="R233" s="26"/>
      <c r="S233" s="26"/>
      <c r="T233" s="26"/>
      <c r="U233" s="26"/>
      <c r="V233" s="26"/>
      <c r="W233" s="26"/>
      <c r="X233" s="26"/>
      <c r="Y233" s="26"/>
      <c r="Z233" s="26"/>
      <c r="AA233" s="26"/>
      <c r="AB233" s="26"/>
      <c r="AC233" s="26"/>
      <c r="AD233" s="26"/>
      <c r="AE233" s="26"/>
      <c r="AF233" s="26"/>
      <c r="AG233" s="26"/>
      <c r="AH233" s="26"/>
      <c r="AI233" s="26"/>
      <c r="AJ233" s="26"/>
      <c r="AK233" s="26"/>
      <c r="AL233" s="26"/>
      <c r="AM233" s="26"/>
      <c r="AN233" s="26"/>
      <c r="AO233" s="26"/>
      <c r="AP233" s="26"/>
      <c r="AQ233" s="26"/>
      <c r="AR233" s="26"/>
      <c r="AS233" s="26"/>
      <c r="AT233" s="26"/>
      <c r="AU233" s="26"/>
      <c r="AV233" s="26"/>
      <c r="AW233" s="26"/>
      <c r="AX233" s="26"/>
      <c r="AY233" s="26"/>
      <c r="AZ233" s="26"/>
      <c r="BA233" s="26"/>
      <c r="BB233" s="26"/>
      <c r="BC233" s="26"/>
      <c r="BD233" s="26"/>
      <c r="BE233" s="26"/>
      <c r="BF233" s="26"/>
      <c r="BG233" s="26"/>
      <c r="BH233" s="26"/>
      <c r="BI233" s="26"/>
      <c r="BJ233" s="26"/>
      <c r="BK233" s="26"/>
      <c r="BL233" s="26"/>
      <c r="BM233" s="26"/>
      <c r="BN233" s="26"/>
      <c r="BO233" s="26"/>
      <c r="BP233" s="26"/>
      <c r="BQ233" s="26"/>
    </row>
    <row r="234" spans="7:69" ht="12.75" customHeight="1">
      <c r="G234" s="451"/>
      <c r="H234" s="26"/>
      <c r="I234" s="151"/>
      <c r="K234" s="26"/>
      <c r="L234" s="26"/>
      <c r="M234" s="26"/>
      <c r="N234" s="26"/>
      <c r="O234" s="26"/>
      <c r="P234" s="26"/>
      <c r="Q234" s="26"/>
      <c r="R234" s="26"/>
      <c r="S234" s="26"/>
      <c r="T234" s="26"/>
      <c r="U234" s="26"/>
      <c r="V234" s="26"/>
      <c r="W234" s="26"/>
      <c r="X234" s="26"/>
      <c r="Y234" s="26"/>
      <c r="Z234" s="26"/>
      <c r="AA234" s="26"/>
      <c r="AB234" s="26"/>
      <c r="AC234" s="26"/>
      <c r="AD234" s="26"/>
      <c r="AE234" s="26"/>
      <c r="AF234" s="26"/>
      <c r="AG234" s="26"/>
      <c r="AH234" s="26"/>
      <c r="AI234" s="26"/>
      <c r="AJ234" s="26"/>
      <c r="AK234" s="26"/>
      <c r="AL234" s="26"/>
      <c r="AM234" s="26"/>
      <c r="AN234" s="26"/>
      <c r="AO234" s="26"/>
      <c r="AP234" s="26"/>
      <c r="AQ234" s="26"/>
      <c r="AR234" s="26"/>
      <c r="AS234" s="26"/>
      <c r="AT234" s="26"/>
      <c r="AU234" s="26"/>
      <c r="AV234" s="26"/>
      <c r="AW234" s="26"/>
      <c r="AX234" s="26"/>
      <c r="AY234" s="26"/>
      <c r="AZ234" s="26"/>
      <c r="BA234" s="26"/>
      <c r="BB234" s="26"/>
      <c r="BC234" s="26"/>
      <c r="BD234" s="26"/>
      <c r="BE234" s="26"/>
      <c r="BF234" s="26"/>
      <c r="BG234" s="26"/>
      <c r="BH234" s="26"/>
      <c r="BI234" s="26"/>
      <c r="BJ234" s="26"/>
      <c r="BK234" s="26"/>
      <c r="BL234" s="26"/>
      <c r="BM234" s="26"/>
      <c r="BN234" s="26"/>
      <c r="BO234" s="26"/>
      <c r="BP234" s="26"/>
      <c r="BQ234" s="26"/>
    </row>
    <row r="235" spans="7:69" ht="12.75" customHeight="1">
      <c r="G235" s="451"/>
      <c r="H235" s="26"/>
      <c r="I235" s="151"/>
      <c r="K235" s="26"/>
      <c r="L235" s="26"/>
      <c r="M235" s="26"/>
      <c r="N235" s="26"/>
      <c r="O235" s="26"/>
      <c r="P235" s="26"/>
      <c r="Q235" s="26"/>
      <c r="R235" s="26"/>
      <c r="S235" s="26"/>
      <c r="T235" s="26"/>
      <c r="U235" s="26"/>
      <c r="V235" s="26"/>
      <c r="W235" s="26"/>
      <c r="X235" s="26"/>
      <c r="Y235" s="26"/>
      <c r="Z235" s="26"/>
      <c r="AA235" s="26"/>
      <c r="AB235" s="26"/>
      <c r="AC235" s="26"/>
      <c r="AD235" s="26"/>
      <c r="AE235" s="26"/>
      <c r="AF235" s="26"/>
      <c r="AG235" s="26"/>
      <c r="AH235" s="26"/>
      <c r="AI235" s="26"/>
      <c r="AJ235" s="26"/>
      <c r="AK235" s="26"/>
      <c r="AL235" s="26"/>
      <c r="AM235" s="26"/>
      <c r="AN235" s="26"/>
      <c r="AO235" s="26"/>
      <c r="AP235" s="26"/>
      <c r="AQ235" s="26"/>
      <c r="AR235" s="26"/>
      <c r="AS235" s="26"/>
      <c r="AT235" s="26"/>
      <c r="AU235" s="26"/>
      <c r="AV235" s="26"/>
      <c r="AW235" s="26"/>
      <c r="AX235" s="26"/>
      <c r="AY235" s="26"/>
      <c r="AZ235" s="26"/>
      <c r="BA235" s="26"/>
      <c r="BB235" s="26"/>
      <c r="BC235" s="26"/>
      <c r="BD235" s="26"/>
      <c r="BE235" s="26"/>
      <c r="BF235" s="26"/>
      <c r="BG235" s="26"/>
      <c r="BH235" s="26"/>
      <c r="BI235" s="26"/>
      <c r="BJ235" s="26"/>
      <c r="BK235" s="26"/>
      <c r="BL235" s="26"/>
      <c r="BM235" s="26"/>
      <c r="BN235" s="26"/>
      <c r="BO235" s="26"/>
      <c r="BP235" s="26"/>
      <c r="BQ235" s="26"/>
    </row>
    <row r="236" spans="7:69" ht="12.75" customHeight="1">
      <c r="G236" s="451"/>
      <c r="H236" s="26"/>
      <c r="I236" s="151"/>
      <c r="K236" s="26"/>
      <c r="L236" s="26"/>
      <c r="M236" s="26"/>
      <c r="N236" s="26"/>
      <c r="O236" s="26"/>
      <c r="P236" s="26"/>
      <c r="Q236" s="26"/>
      <c r="R236" s="26"/>
      <c r="S236" s="26"/>
      <c r="T236" s="26"/>
      <c r="U236" s="26"/>
      <c r="V236" s="26"/>
      <c r="W236" s="26"/>
      <c r="X236" s="26"/>
      <c r="Y236" s="26"/>
      <c r="Z236" s="26"/>
      <c r="AA236" s="26"/>
      <c r="AB236" s="26"/>
      <c r="AC236" s="26"/>
      <c r="AD236" s="26"/>
      <c r="AE236" s="26"/>
      <c r="AF236" s="26"/>
      <c r="AG236" s="26"/>
      <c r="AH236" s="26"/>
      <c r="AI236" s="26"/>
      <c r="AJ236" s="26"/>
      <c r="AK236" s="26"/>
      <c r="AL236" s="26"/>
      <c r="AM236" s="26"/>
      <c r="AN236" s="26"/>
      <c r="AO236" s="26"/>
      <c r="AP236" s="26"/>
      <c r="AQ236" s="26"/>
      <c r="AR236" s="26"/>
      <c r="AS236" s="26"/>
      <c r="AT236" s="26"/>
      <c r="AU236" s="26"/>
      <c r="AV236" s="26"/>
      <c r="AW236" s="26"/>
      <c r="AX236" s="26"/>
      <c r="AY236" s="26"/>
      <c r="AZ236" s="26"/>
      <c r="BA236" s="26"/>
      <c r="BB236" s="26"/>
      <c r="BC236" s="26"/>
      <c r="BD236" s="26"/>
      <c r="BE236" s="26"/>
      <c r="BF236" s="26"/>
      <c r="BG236" s="26"/>
      <c r="BH236" s="26"/>
      <c r="BI236" s="26"/>
      <c r="BJ236" s="26"/>
      <c r="BK236" s="26"/>
      <c r="BL236" s="26"/>
      <c r="BM236" s="26"/>
      <c r="BN236" s="26"/>
      <c r="BO236" s="26"/>
      <c r="BP236" s="26"/>
      <c r="BQ236" s="26"/>
    </row>
    <row r="237" spans="7:69" ht="12.75" customHeight="1">
      <c r="G237" s="451"/>
      <c r="H237" s="26"/>
      <c r="I237" s="151"/>
      <c r="K237" s="26"/>
      <c r="L237" s="26"/>
      <c r="M237" s="26"/>
      <c r="N237" s="26"/>
      <c r="O237" s="26"/>
      <c r="P237" s="26"/>
      <c r="Q237" s="26"/>
      <c r="R237" s="26"/>
      <c r="S237" s="26"/>
      <c r="T237" s="26"/>
      <c r="U237" s="26"/>
      <c r="V237" s="26"/>
      <c r="W237" s="26"/>
      <c r="X237" s="26"/>
      <c r="Y237" s="26"/>
      <c r="Z237" s="26"/>
      <c r="AA237" s="26"/>
      <c r="AB237" s="26"/>
      <c r="AC237" s="26"/>
      <c r="AD237" s="26"/>
      <c r="AE237" s="26"/>
      <c r="AF237" s="26"/>
      <c r="AG237" s="26"/>
      <c r="AH237" s="26"/>
      <c r="AI237" s="26"/>
      <c r="AJ237" s="26"/>
      <c r="AK237" s="26"/>
      <c r="AL237" s="26"/>
      <c r="AM237" s="26"/>
      <c r="AN237" s="26"/>
      <c r="AO237" s="26"/>
      <c r="AP237" s="26"/>
      <c r="AQ237" s="26"/>
      <c r="AR237" s="26"/>
      <c r="AS237" s="26"/>
      <c r="AT237" s="26"/>
      <c r="AU237" s="26"/>
      <c r="AV237" s="26"/>
      <c r="AW237" s="26"/>
      <c r="AX237" s="26"/>
      <c r="AY237" s="26"/>
      <c r="AZ237" s="26"/>
      <c r="BA237" s="26"/>
      <c r="BB237" s="26"/>
      <c r="BC237" s="26"/>
      <c r="BD237" s="26"/>
      <c r="BE237" s="26"/>
      <c r="BF237" s="26"/>
      <c r="BG237" s="26"/>
      <c r="BH237" s="26"/>
      <c r="BI237" s="26"/>
      <c r="BJ237" s="26"/>
      <c r="BK237" s="26"/>
      <c r="BL237" s="26"/>
      <c r="BM237" s="26"/>
      <c r="BN237" s="26"/>
      <c r="BO237" s="26"/>
      <c r="BP237" s="26"/>
      <c r="BQ237" s="26"/>
    </row>
    <row r="238" spans="7:69" ht="12.75" customHeight="1">
      <c r="G238" s="451"/>
      <c r="H238" s="26"/>
      <c r="I238" s="151"/>
      <c r="K238" s="26"/>
      <c r="L238" s="26"/>
      <c r="M238" s="26"/>
      <c r="N238" s="26"/>
      <c r="O238" s="26"/>
      <c r="P238" s="26"/>
      <c r="Q238" s="26"/>
      <c r="R238" s="26"/>
      <c r="S238" s="26"/>
      <c r="T238" s="26"/>
      <c r="U238" s="26"/>
      <c r="V238" s="26"/>
      <c r="W238" s="26"/>
      <c r="X238" s="26"/>
      <c r="Y238" s="26"/>
      <c r="Z238" s="26"/>
      <c r="AA238" s="26"/>
      <c r="AB238" s="26"/>
      <c r="AC238" s="26"/>
      <c r="AD238" s="26"/>
      <c r="AE238" s="26"/>
      <c r="AF238" s="26"/>
      <c r="AG238" s="26"/>
      <c r="AH238" s="26"/>
      <c r="AI238" s="26"/>
      <c r="AJ238" s="26"/>
      <c r="AK238" s="26"/>
      <c r="AL238" s="26"/>
      <c r="AM238" s="26"/>
      <c r="AN238" s="26"/>
      <c r="AO238" s="26"/>
      <c r="AP238" s="26"/>
      <c r="AQ238" s="26"/>
      <c r="AR238" s="26"/>
      <c r="AS238" s="26"/>
      <c r="AT238" s="26"/>
      <c r="AU238" s="26"/>
      <c r="AV238" s="26"/>
      <c r="AW238" s="26"/>
      <c r="AX238" s="26"/>
      <c r="AY238" s="26"/>
      <c r="AZ238" s="26"/>
      <c r="BA238" s="26"/>
      <c r="BB238" s="26"/>
      <c r="BC238" s="26"/>
      <c r="BD238" s="26"/>
      <c r="BE238" s="26"/>
      <c r="BF238" s="26"/>
      <c r="BG238" s="26"/>
      <c r="BH238" s="26"/>
      <c r="BI238" s="26"/>
      <c r="BJ238" s="26"/>
      <c r="BK238" s="26"/>
      <c r="BL238" s="26"/>
      <c r="BM238" s="26"/>
      <c r="BN238" s="26"/>
      <c r="BO238" s="26"/>
      <c r="BP238" s="26"/>
      <c r="BQ238" s="26"/>
    </row>
    <row r="239" spans="7:69" ht="12.75" customHeight="1">
      <c r="G239" s="451"/>
      <c r="H239" s="26"/>
      <c r="I239" s="151"/>
      <c r="K239" s="26"/>
      <c r="L239" s="26"/>
      <c r="M239" s="26"/>
      <c r="N239" s="26"/>
      <c r="O239" s="26"/>
      <c r="P239" s="26"/>
      <c r="Q239" s="26"/>
      <c r="R239" s="26"/>
      <c r="S239" s="26"/>
      <c r="T239" s="26"/>
      <c r="U239" s="26"/>
      <c r="V239" s="26"/>
      <c r="W239" s="26"/>
      <c r="X239" s="26"/>
      <c r="Y239" s="26"/>
      <c r="Z239" s="26"/>
      <c r="AA239" s="26"/>
      <c r="AB239" s="26"/>
      <c r="AC239" s="26"/>
      <c r="AD239" s="26"/>
      <c r="AE239" s="26"/>
      <c r="AF239" s="26"/>
      <c r="AG239" s="26"/>
      <c r="AH239" s="26"/>
      <c r="AI239" s="26"/>
      <c r="AJ239" s="26"/>
      <c r="AK239" s="26"/>
      <c r="AL239" s="26"/>
      <c r="AM239" s="26"/>
      <c r="AN239" s="26"/>
      <c r="AO239" s="26"/>
      <c r="AP239" s="26"/>
      <c r="AQ239" s="26"/>
      <c r="AR239" s="26"/>
      <c r="AS239" s="26"/>
      <c r="AT239" s="26"/>
      <c r="AU239" s="26"/>
      <c r="AV239" s="26"/>
      <c r="AW239" s="26"/>
      <c r="AX239" s="26"/>
      <c r="AY239" s="26"/>
      <c r="AZ239" s="26"/>
      <c r="BA239" s="26"/>
      <c r="BB239" s="26"/>
      <c r="BC239" s="26"/>
      <c r="BD239" s="26"/>
      <c r="BE239" s="26"/>
      <c r="BF239" s="26"/>
      <c r="BG239" s="26"/>
      <c r="BH239" s="26"/>
      <c r="BI239" s="26"/>
      <c r="BJ239" s="26"/>
      <c r="BK239" s="26"/>
      <c r="BL239" s="26"/>
      <c r="BM239" s="26"/>
      <c r="BN239" s="26"/>
      <c r="BO239" s="26"/>
      <c r="BP239" s="26"/>
      <c r="BQ239" s="26"/>
    </row>
    <row r="240" spans="7:69" ht="12.75" customHeight="1">
      <c r="G240" s="451"/>
      <c r="H240" s="26"/>
      <c r="I240" s="151"/>
      <c r="K240" s="26"/>
      <c r="L240" s="26"/>
      <c r="M240" s="26"/>
      <c r="N240" s="26"/>
      <c r="O240" s="26"/>
      <c r="P240" s="26"/>
      <c r="Q240" s="26"/>
      <c r="R240" s="26"/>
      <c r="S240" s="26"/>
      <c r="T240" s="26"/>
      <c r="U240" s="26"/>
      <c r="V240" s="26"/>
      <c r="W240" s="26"/>
      <c r="X240" s="26"/>
      <c r="Y240" s="26"/>
      <c r="Z240" s="26"/>
      <c r="AA240" s="26"/>
      <c r="AB240" s="26"/>
      <c r="AC240" s="26"/>
      <c r="AD240" s="26"/>
      <c r="AE240" s="26"/>
      <c r="AF240" s="26"/>
      <c r="AG240" s="26"/>
      <c r="AH240" s="26"/>
      <c r="AI240" s="26"/>
      <c r="AJ240" s="26"/>
      <c r="AK240" s="26"/>
      <c r="AL240" s="26"/>
      <c r="AM240" s="26"/>
      <c r="AN240" s="26"/>
      <c r="AO240" s="26"/>
      <c r="AP240" s="26"/>
      <c r="AQ240" s="26"/>
      <c r="AR240" s="26"/>
      <c r="AS240" s="26"/>
      <c r="AT240" s="26"/>
      <c r="AU240" s="26"/>
      <c r="AV240" s="26"/>
      <c r="AW240" s="26"/>
      <c r="AX240" s="26"/>
      <c r="AY240" s="26"/>
      <c r="AZ240" s="26"/>
      <c r="BA240" s="26"/>
      <c r="BB240" s="26"/>
      <c r="BC240" s="26"/>
      <c r="BD240" s="26"/>
      <c r="BE240" s="26"/>
      <c r="BF240" s="26"/>
      <c r="BG240" s="26"/>
      <c r="BH240" s="26"/>
      <c r="BI240" s="26"/>
      <c r="BJ240" s="26"/>
      <c r="BK240" s="26"/>
      <c r="BL240" s="26"/>
      <c r="BM240" s="26"/>
      <c r="BN240" s="26"/>
      <c r="BO240" s="26"/>
      <c r="BP240" s="26"/>
      <c r="BQ240" s="26"/>
    </row>
    <row r="241" spans="7:69" ht="12.75" customHeight="1">
      <c r="G241" s="451"/>
      <c r="H241" s="26"/>
      <c r="I241" s="151"/>
      <c r="K241" s="26"/>
      <c r="L241" s="26"/>
      <c r="M241" s="26"/>
      <c r="N241" s="26"/>
      <c r="O241" s="26"/>
      <c r="P241" s="26"/>
      <c r="Q241" s="26"/>
      <c r="R241" s="26"/>
      <c r="S241" s="26"/>
      <c r="T241" s="26"/>
      <c r="U241" s="26"/>
      <c r="V241" s="26"/>
      <c r="W241" s="26"/>
      <c r="X241" s="26"/>
      <c r="Y241" s="26"/>
      <c r="Z241" s="26"/>
      <c r="AA241" s="26"/>
      <c r="AB241" s="26"/>
      <c r="AC241" s="26"/>
      <c r="AD241" s="26"/>
      <c r="AE241" s="26"/>
      <c r="AF241" s="26"/>
      <c r="AG241" s="26"/>
      <c r="AH241" s="26"/>
      <c r="AI241" s="26"/>
      <c r="AJ241" s="26"/>
      <c r="AK241" s="26"/>
      <c r="AL241" s="26"/>
      <c r="AM241" s="26"/>
      <c r="AN241" s="26"/>
      <c r="AO241" s="26"/>
      <c r="AP241" s="26"/>
      <c r="AQ241" s="26"/>
      <c r="AR241" s="26"/>
      <c r="AS241" s="26"/>
      <c r="AT241" s="26"/>
      <c r="AU241" s="26"/>
      <c r="AV241" s="26"/>
      <c r="AW241" s="26"/>
      <c r="AX241" s="26"/>
      <c r="AY241" s="26"/>
      <c r="AZ241" s="26"/>
      <c r="BA241" s="26"/>
      <c r="BB241" s="26"/>
      <c r="BC241" s="26"/>
      <c r="BD241" s="26"/>
      <c r="BE241" s="26"/>
      <c r="BF241" s="26"/>
      <c r="BG241" s="26"/>
      <c r="BH241" s="26"/>
      <c r="BI241" s="26"/>
      <c r="BJ241" s="26"/>
      <c r="BK241" s="26"/>
      <c r="BL241" s="26"/>
      <c r="BM241" s="26"/>
      <c r="BN241" s="26"/>
      <c r="BO241" s="26"/>
      <c r="BP241" s="26"/>
      <c r="BQ241" s="26"/>
    </row>
    <row r="242" spans="7:69" ht="12.75" customHeight="1">
      <c r="G242" s="451"/>
      <c r="H242" s="26"/>
      <c r="I242" s="151"/>
      <c r="K242" s="26"/>
      <c r="L242" s="26"/>
      <c r="M242" s="26"/>
      <c r="N242" s="26"/>
      <c r="O242" s="26"/>
      <c r="P242" s="26"/>
      <c r="Q242" s="26"/>
      <c r="R242" s="26"/>
      <c r="S242" s="26"/>
      <c r="T242" s="26"/>
      <c r="U242" s="26"/>
      <c r="V242" s="26"/>
      <c r="W242" s="26"/>
      <c r="X242" s="26"/>
      <c r="Y242" s="26"/>
      <c r="Z242" s="26"/>
      <c r="AA242" s="26"/>
      <c r="AB242" s="26"/>
      <c r="AC242" s="26"/>
      <c r="AD242" s="26"/>
      <c r="AE242" s="26"/>
      <c r="AF242" s="26"/>
      <c r="AG242" s="26"/>
      <c r="AH242" s="26"/>
      <c r="AI242" s="26"/>
      <c r="AJ242" s="26"/>
      <c r="AK242" s="26"/>
      <c r="AL242" s="26"/>
      <c r="AM242" s="26"/>
      <c r="AN242" s="26"/>
      <c r="AO242" s="26"/>
      <c r="AP242" s="26"/>
      <c r="AQ242" s="26"/>
      <c r="AR242" s="26"/>
      <c r="AS242" s="26"/>
      <c r="AT242" s="26"/>
      <c r="AU242" s="26"/>
      <c r="AV242" s="26"/>
      <c r="AW242" s="26"/>
      <c r="AX242" s="26"/>
      <c r="AY242" s="26"/>
      <c r="AZ242" s="26"/>
      <c r="BA242" s="26"/>
      <c r="BB242" s="26"/>
      <c r="BC242" s="26"/>
      <c r="BD242" s="26"/>
      <c r="BE242" s="26"/>
      <c r="BF242" s="26"/>
      <c r="BG242" s="26"/>
      <c r="BH242" s="26"/>
      <c r="BI242" s="26"/>
      <c r="BJ242" s="26"/>
      <c r="BK242" s="26"/>
      <c r="BL242" s="26"/>
      <c r="BM242" s="26"/>
      <c r="BN242" s="26"/>
      <c r="BO242" s="26"/>
      <c r="BP242" s="26"/>
      <c r="BQ242" s="26"/>
    </row>
    <row r="243" spans="7:69" ht="12.75" customHeight="1">
      <c r="G243" s="451"/>
      <c r="H243" s="26"/>
      <c r="I243" s="151"/>
      <c r="K243" s="26"/>
      <c r="L243" s="26"/>
      <c r="M243" s="26"/>
      <c r="N243" s="26"/>
      <c r="O243" s="26"/>
      <c r="P243" s="26"/>
      <c r="Q243" s="26"/>
      <c r="R243" s="26"/>
      <c r="S243" s="26"/>
      <c r="T243" s="26"/>
      <c r="U243" s="26"/>
      <c r="V243" s="26"/>
      <c r="W243" s="26"/>
      <c r="X243" s="26"/>
      <c r="Y243" s="26"/>
      <c r="Z243" s="26"/>
      <c r="AA243" s="26"/>
      <c r="AB243" s="26"/>
      <c r="AC243" s="26"/>
      <c r="AD243" s="26"/>
      <c r="AE243" s="26"/>
      <c r="AF243" s="26"/>
      <c r="AG243" s="26"/>
      <c r="AH243" s="26"/>
      <c r="AI243" s="26"/>
      <c r="AJ243" s="26"/>
      <c r="AK243" s="26"/>
      <c r="AL243" s="26"/>
      <c r="AM243" s="26"/>
      <c r="AN243" s="26"/>
      <c r="AO243" s="26"/>
      <c r="AP243" s="26"/>
      <c r="AQ243" s="26"/>
      <c r="AR243" s="26"/>
      <c r="AS243" s="26"/>
      <c r="AT243" s="26"/>
      <c r="AU243" s="26"/>
      <c r="AV243" s="26"/>
      <c r="AW243" s="26"/>
      <c r="AX243" s="26"/>
      <c r="AY243" s="26"/>
      <c r="AZ243" s="26"/>
      <c r="BA243" s="26"/>
      <c r="BB243" s="26"/>
      <c r="BC243" s="26"/>
      <c r="BD243" s="26"/>
      <c r="BE243" s="26"/>
      <c r="BF243" s="26"/>
      <c r="BG243" s="26"/>
      <c r="BH243" s="26"/>
      <c r="BI243" s="26"/>
      <c r="BJ243" s="26"/>
      <c r="BK243" s="26"/>
      <c r="BL243" s="26"/>
      <c r="BM243" s="26"/>
      <c r="BN243" s="26"/>
      <c r="BO243" s="26"/>
      <c r="BP243" s="26"/>
      <c r="BQ243" s="26"/>
    </row>
    <row r="244" spans="7:69" ht="12.75" customHeight="1">
      <c r="G244" s="451"/>
      <c r="H244" s="26"/>
      <c r="I244" s="151"/>
      <c r="K244" s="26"/>
      <c r="L244" s="26"/>
      <c r="M244" s="26"/>
      <c r="N244" s="26"/>
      <c r="O244" s="26"/>
      <c r="P244" s="26"/>
      <c r="Q244" s="26"/>
      <c r="R244" s="26"/>
      <c r="S244" s="26"/>
      <c r="T244" s="26"/>
      <c r="U244" s="26"/>
      <c r="V244" s="26"/>
      <c r="W244" s="26"/>
      <c r="X244" s="26"/>
      <c r="Y244" s="26"/>
      <c r="Z244" s="26"/>
      <c r="AA244" s="26"/>
      <c r="AB244" s="26"/>
      <c r="AC244" s="26"/>
      <c r="AD244" s="26"/>
      <c r="AE244" s="26"/>
      <c r="AF244" s="26"/>
      <c r="AG244" s="26"/>
      <c r="AH244" s="26"/>
      <c r="AI244" s="26"/>
      <c r="AJ244" s="26"/>
      <c r="AK244" s="26"/>
      <c r="AL244" s="26"/>
      <c r="AM244" s="26"/>
      <c r="AN244" s="26"/>
      <c r="AO244" s="26"/>
      <c r="AP244" s="26"/>
      <c r="AQ244" s="26"/>
      <c r="AR244" s="26"/>
      <c r="AS244" s="26"/>
      <c r="AT244" s="26"/>
      <c r="AU244" s="26"/>
      <c r="AV244" s="26"/>
      <c r="AW244" s="26"/>
      <c r="AX244" s="26"/>
      <c r="AY244" s="26"/>
      <c r="AZ244" s="26"/>
      <c r="BA244" s="26"/>
      <c r="BB244" s="26"/>
      <c r="BC244" s="26"/>
      <c r="BD244" s="26"/>
      <c r="BE244" s="26"/>
      <c r="BF244" s="26"/>
      <c r="BG244" s="26"/>
      <c r="BH244" s="26"/>
      <c r="BI244" s="26"/>
      <c r="BJ244" s="26"/>
      <c r="BK244" s="26"/>
      <c r="BL244" s="26"/>
      <c r="BM244" s="26"/>
      <c r="BN244" s="26"/>
      <c r="BO244" s="26"/>
      <c r="BP244" s="26"/>
      <c r="BQ244" s="26"/>
    </row>
    <row r="245" spans="7:69" ht="12.75" customHeight="1">
      <c r="G245" s="451"/>
      <c r="H245" s="26"/>
      <c r="I245" s="151"/>
      <c r="K245" s="26"/>
      <c r="L245" s="26"/>
      <c r="M245" s="26"/>
      <c r="N245" s="26"/>
      <c r="O245" s="26"/>
      <c r="P245" s="26"/>
      <c r="Q245" s="26"/>
      <c r="R245" s="26"/>
      <c r="S245" s="26"/>
      <c r="T245" s="26"/>
      <c r="U245" s="26"/>
      <c r="V245" s="26"/>
      <c r="W245" s="26"/>
      <c r="X245" s="26"/>
      <c r="Y245" s="26"/>
      <c r="Z245" s="26"/>
      <c r="AA245" s="26"/>
      <c r="AB245" s="26"/>
      <c r="AC245" s="26"/>
      <c r="AD245" s="26"/>
      <c r="AE245" s="26"/>
      <c r="AF245" s="26"/>
      <c r="AG245" s="26"/>
      <c r="AH245" s="26"/>
      <c r="AI245" s="26"/>
      <c r="AJ245" s="26"/>
      <c r="AK245" s="26"/>
      <c r="AL245" s="26"/>
      <c r="AM245" s="26"/>
      <c r="AN245" s="26"/>
      <c r="AO245" s="26"/>
      <c r="AP245" s="26"/>
      <c r="AQ245" s="26"/>
      <c r="AR245" s="26"/>
      <c r="AS245" s="26"/>
      <c r="AT245" s="26"/>
      <c r="AU245" s="26"/>
      <c r="AV245" s="26"/>
      <c r="AW245" s="26"/>
      <c r="AX245" s="26"/>
      <c r="AY245" s="26"/>
      <c r="AZ245" s="26"/>
      <c r="BA245" s="26"/>
      <c r="BB245" s="26"/>
      <c r="BC245" s="26"/>
      <c r="BD245" s="26"/>
      <c r="BE245" s="26"/>
      <c r="BF245" s="26"/>
      <c r="BG245" s="26"/>
      <c r="BH245" s="26"/>
      <c r="BI245" s="26"/>
      <c r="BJ245" s="26"/>
      <c r="BK245" s="26"/>
      <c r="BL245" s="26"/>
      <c r="BM245" s="26"/>
      <c r="BN245" s="26"/>
      <c r="BO245" s="26"/>
      <c r="BP245" s="26"/>
      <c r="BQ245" s="26"/>
    </row>
    <row r="246" spans="7:69" ht="12.75" customHeight="1">
      <c r="G246" s="451"/>
      <c r="H246" s="26"/>
      <c r="I246" s="151"/>
      <c r="K246" s="26"/>
      <c r="L246" s="26"/>
      <c r="M246" s="26"/>
      <c r="N246" s="26"/>
      <c r="O246" s="26"/>
      <c r="P246" s="26"/>
      <c r="Q246" s="26"/>
      <c r="R246" s="26"/>
      <c r="S246" s="26"/>
      <c r="T246" s="26"/>
      <c r="U246" s="26"/>
      <c r="V246" s="26"/>
      <c r="W246" s="26"/>
      <c r="X246" s="26"/>
      <c r="Y246" s="26"/>
      <c r="Z246" s="26"/>
      <c r="AA246" s="26"/>
      <c r="AB246" s="26"/>
      <c r="AC246" s="26"/>
      <c r="AD246" s="26"/>
      <c r="AE246" s="26"/>
      <c r="AF246" s="26"/>
      <c r="AG246" s="26"/>
      <c r="AH246" s="26"/>
      <c r="AI246" s="26"/>
      <c r="AJ246" s="26"/>
      <c r="AK246" s="26"/>
      <c r="AL246" s="26"/>
      <c r="AM246" s="26"/>
      <c r="AN246" s="26"/>
      <c r="AO246" s="26"/>
      <c r="AP246" s="26"/>
      <c r="AQ246" s="26"/>
      <c r="AR246" s="26"/>
      <c r="AS246" s="26"/>
      <c r="AT246" s="26"/>
      <c r="AU246" s="26"/>
      <c r="AV246" s="26"/>
      <c r="AW246" s="26"/>
      <c r="AX246" s="26"/>
      <c r="AY246" s="26"/>
      <c r="AZ246" s="26"/>
      <c r="BA246" s="26"/>
      <c r="BB246" s="26"/>
      <c r="BC246" s="26"/>
      <c r="BD246" s="26"/>
      <c r="BE246" s="26"/>
      <c r="BF246" s="26"/>
      <c r="BG246" s="26"/>
      <c r="BH246" s="26"/>
      <c r="BI246" s="26"/>
      <c r="BJ246" s="26"/>
      <c r="BK246" s="26"/>
      <c r="BL246" s="26"/>
      <c r="BM246" s="26"/>
      <c r="BN246" s="26"/>
      <c r="BO246" s="26"/>
      <c r="BP246" s="26"/>
      <c r="BQ246" s="26"/>
    </row>
    <row r="247" spans="7:69" ht="12.75" customHeight="1">
      <c r="G247" s="451"/>
      <c r="H247" s="26"/>
      <c r="I247" s="151"/>
      <c r="K247" s="26"/>
      <c r="L247" s="26"/>
      <c r="M247" s="26"/>
      <c r="N247" s="26"/>
      <c r="O247" s="26"/>
      <c r="P247" s="26"/>
      <c r="Q247" s="26"/>
      <c r="R247" s="26"/>
      <c r="S247" s="26"/>
      <c r="T247" s="26"/>
      <c r="U247" s="26"/>
      <c r="V247" s="26"/>
      <c r="W247" s="26"/>
      <c r="X247" s="26"/>
      <c r="Y247" s="26"/>
      <c r="Z247" s="26"/>
      <c r="AA247" s="26"/>
      <c r="AB247" s="26"/>
      <c r="AC247" s="26"/>
      <c r="AD247" s="26"/>
      <c r="AE247" s="26"/>
      <c r="AF247" s="26"/>
      <c r="AG247" s="26"/>
      <c r="AH247" s="26"/>
      <c r="AI247" s="26"/>
      <c r="AJ247" s="26"/>
      <c r="AK247" s="26"/>
      <c r="AL247" s="26"/>
      <c r="AM247" s="26"/>
      <c r="AN247" s="26"/>
      <c r="AO247" s="26"/>
      <c r="AP247" s="26"/>
      <c r="AQ247" s="26"/>
      <c r="AR247" s="26"/>
      <c r="AS247" s="26"/>
      <c r="AT247" s="26"/>
      <c r="AU247" s="26"/>
      <c r="AV247" s="26"/>
      <c r="AW247" s="26"/>
      <c r="AX247" s="26"/>
      <c r="AY247" s="26"/>
      <c r="AZ247" s="26"/>
      <c r="BA247" s="26"/>
      <c r="BB247" s="26"/>
      <c r="BC247" s="26"/>
      <c r="BD247" s="26"/>
      <c r="BE247" s="26"/>
      <c r="BF247" s="26"/>
      <c r="BG247" s="26"/>
      <c r="BH247" s="26"/>
      <c r="BI247" s="26"/>
      <c r="BJ247" s="26"/>
      <c r="BK247" s="26"/>
      <c r="BL247" s="26"/>
      <c r="BM247" s="26"/>
      <c r="BN247" s="26"/>
      <c r="BO247" s="26"/>
      <c r="BP247" s="26"/>
      <c r="BQ247" s="26"/>
    </row>
    <row r="248" spans="7:69" ht="12.75" customHeight="1">
      <c r="G248" s="451"/>
      <c r="H248" s="26"/>
      <c r="I248" s="151"/>
      <c r="K248" s="26"/>
      <c r="L248" s="26"/>
      <c r="M248" s="26"/>
      <c r="N248" s="26"/>
      <c r="O248" s="26"/>
      <c r="P248" s="26"/>
      <c r="Q248" s="26"/>
      <c r="R248" s="26"/>
      <c r="S248" s="26"/>
      <c r="T248" s="26"/>
      <c r="U248" s="26"/>
      <c r="V248" s="26"/>
      <c r="W248" s="26"/>
      <c r="X248" s="26"/>
      <c r="Y248" s="26"/>
      <c r="Z248" s="26"/>
      <c r="AA248" s="26"/>
      <c r="AB248" s="26"/>
      <c r="AC248" s="26"/>
      <c r="AD248" s="26"/>
      <c r="AE248" s="26"/>
      <c r="AF248" s="26"/>
      <c r="AG248" s="26"/>
      <c r="AH248" s="26"/>
      <c r="AI248" s="26"/>
      <c r="AJ248" s="26"/>
      <c r="AK248" s="26"/>
      <c r="AL248" s="26"/>
      <c r="AM248" s="26"/>
      <c r="AN248" s="26"/>
      <c r="AO248" s="26"/>
      <c r="AP248" s="26"/>
      <c r="AQ248" s="26"/>
      <c r="AR248" s="26"/>
      <c r="AS248" s="26"/>
      <c r="AT248" s="26"/>
      <c r="AU248" s="26"/>
      <c r="AV248" s="26"/>
      <c r="AW248" s="26"/>
      <c r="AX248" s="26"/>
      <c r="AY248" s="26"/>
      <c r="AZ248" s="26"/>
      <c r="BA248" s="26"/>
      <c r="BB248" s="26"/>
      <c r="BC248" s="26"/>
      <c r="BD248" s="26"/>
      <c r="BE248" s="26"/>
      <c r="BF248" s="26"/>
      <c r="BG248" s="26"/>
      <c r="BH248" s="26"/>
      <c r="BI248" s="26"/>
      <c r="BJ248" s="26"/>
      <c r="BK248" s="26"/>
      <c r="BL248" s="26"/>
      <c r="BM248" s="26"/>
      <c r="BN248" s="26"/>
      <c r="BO248" s="26"/>
      <c r="BP248" s="26"/>
      <c r="BQ248" s="26"/>
    </row>
    <row r="249" spans="7:69" ht="12.75" customHeight="1">
      <c r="G249" s="451"/>
      <c r="H249" s="26"/>
      <c r="I249" s="151"/>
      <c r="K249" s="26"/>
      <c r="L249" s="26"/>
      <c r="M249" s="26"/>
      <c r="N249" s="26"/>
      <c r="O249" s="26"/>
      <c r="P249" s="26"/>
      <c r="Q249" s="26"/>
      <c r="R249" s="26"/>
      <c r="S249" s="26"/>
      <c r="T249" s="26"/>
      <c r="U249" s="26"/>
      <c r="V249" s="26"/>
      <c r="W249" s="26"/>
      <c r="X249" s="26"/>
      <c r="Y249" s="26"/>
      <c r="Z249" s="26"/>
      <c r="AA249" s="26"/>
      <c r="AB249" s="26"/>
      <c r="AC249" s="26"/>
      <c r="AD249" s="26"/>
      <c r="AE249" s="26"/>
      <c r="AF249" s="26"/>
      <c r="AG249" s="26"/>
      <c r="AH249" s="26"/>
      <c r="AI249" s="26"/>
      <c r="AJ249" s="26"/>
      <c r="AK249" s="26"/>
      <c r="AL249" s="26"/>
      <c r="AM249" s="26"/>
      <c r="AN249" s="26"/>
      <c r="AO249" s="26"/>
      <c r="AP249" s="26"/>
      <c r="AQ249" s="26"/>
      <c r="AR249" s="26"/>
      <c r="AS249" s="26"/>
      <c r="AT249" s="26"/>
      <c r="AU249" s="26"/>
      <c r="AV249" s="26"/>
      <c r="AW249" s="26"/>
      <c r="AX249" s="26"/>
      <c r="AY249" s="26"/>
      <c r="AZ249" s="26"/>
      <c r="BA249" s="26"/>
      <c r="BB249" s="26"/>
      <c r="BC249" s="26"/>
      <c r="BD249" s="26"/>
      <c r="BE249" s="26"/>
      <c r="BF249" s="26"/>
      <c r="BG249" s="26"/>
      <c r="BH249" s="26"/>
      <c r="BI249" s="26"/>
      <c r="BJ249" s="26"/>
      <c r="BK249" s="26"/>
      <c r="BL249" s="26"/>
      <c r="BM249" s="26"/>
      <c r="BN249" s="26"/>
      <c r="BO249" s="26"/>
      <c r="BP249" s="26"/>
      <c r="BQ249" s="26"/>
    </row>
    <row r="250" spans="7:69" ht="12.75" customHeight="1">
      <c r="G250" s="451"/>
      <c r="H250" s="26"/>
      <c r="I250" s="151"/>
      <c r="K250" s="26"/>
      <c r="L250" s="26"/>
      <c r="M250" s="26"/>
      <c r="N250" s="26"/>
      <c r="O250" s="26"/>
      <c r="P250" s="26"/>
      <c r="Q250" s="26"/>
      <c r="R250" s="26"/>
      <c r="S250" s="26"/>
      <c r="T250" s="26"/>
      <c r="U250" s="26"/>
      <c r="V250" s="26"/>
      <c r="W250" s="26"/>
      <c r="X250" s="26"/>
      <c r="Y250" s="26"/>
      <c r="Z250" s="26"/>
      <c r="AA250" s="26"/>
      <c r="AB250" s="26"/>
      <c r="AC250" s="26"/>
      <c r="AD250" s="26"/>
      <c r="AE250" s="26"/>
      <c r="AF250" s="26"/>
      <c r="AG250" s="26"/>
      <c r="AH250" s="26"/>
      <c r="AI250" s="26"/>
      <c r="AJ250" s="26"/>
      <c r="AK250" s="26"/>
      <c r="AL250" s="26"/>
      <c r="AM250" s="26"/>
      <c r="AN250" s="26"/>
      <c r="AO250" s="26"/>
      <c r="AP250" s="26"/>
      <c r="AQ250" s="26"/>
      <c r="AR250" s="26"/>
      <c r="AS250" s="26"/>
      <c r="AT250" s="26"/>
      <c r="AU250" s="26"/>
      <c r="AV250" s="26"/>
      <c r="AW250" s="26"/>
      <c r="AX250" s="26"/>
      <c r="AY250" s="26"/>
      <c r="AZ250" s="26"/>
      <c r="BA250" s="26"/>
      <c r="BB250" s="26"/>
      <c r="BC250" s="26"/>
      <c r="BD250" s="26"/>
      <c r="BE250" s="26"/>
      <c r="BF250" s="26"/>
      <c r="BG250" s="26"/>
      <c r="BH250" s="26"/>
      <c r="BI250" s="26"/>
      <c r="BJ250" s="26"/>
      <c r="BK250" s="26"/>
      <c r="BL250" s="26"/>
      <c r="BM250" s="26"/>
      <c r="BN250" s="26"/>
      <c r="BO250" s="26"/>
      <c r="BP250" s="26"/>
      <c r="BQ250" s="26"/>
    </row>
    <row r="251" spans="7:69" ht="12.75" customHeight="1">
      <c r="G251" s="451"/>
      <c r="H251" s="26"/>
      <c r="I251" s="151"/>
      <c r="K251" s="26"/>
      <c r="L251" s="26"/>
      <c r="M251" s="26"/>
      <c r="N251" s="26"/>
      <c r="O251" s="26"/>
      <c r="P251" s="26"/>
      <c r="Q251" s="26"/>
      <c r="R251" s="26"/>
      <c r="S251" s="26"/>
      <c r="T251" s="26"/>
      <c r="U251" s="26"/>
      <c r="V251" s="26"/>
      <c r="W251" s="26"/>
      <c r="X251" s="26"/>
      <c r="Y251" s="26"/>
      <c r="Z251" s="26"/>
      <c r="AA251" s="26"/>
      <c r="AB251" s="26"/>
      <c r="AC251" s="26"/>
      <c r="AD251" s="26"/>
      <c r="AE251" s="26"/>
      <c r="AF251" s="26"/>
      <c r="AG251" s="26"/>
      <c r="AH251" s="26"/>
      <c r="AI251" s="26"/>
      <c r="AJ251" s="26"/>
      <c r="AK251" s="26"/>
      <c r="AL251" s="26"/>
      <c r="AM251" s="26"/>
      <c r="AN251" s="26"/>
      <c r="AO251" s="26"/>
      <c r="AP251" s="26"/>
      <c r="AQ251" s="26"/>
      <c r="AR251" s="26"/>
      <c r="AS251" s="26"/>
      <c r="AT251" s="26"/>
      <c r="AU251" s="26"/>
      <c r="AV251" s="26"/>
      <c r="AW251" s="26"/>
      <c r="AX251" s="26"/>
      <c r="AY251" s="26"/>
      <c r="AZ251" s="26"/>
      <c r="BA251" s="26"/>
      <c r="BB251" s="26"/>
      <c r="BC251" s="26"/>
      <c r="BD251" s="26"/>
      <c r="BE251" s="26"/>
      <c r="BF251" s="26"/>
      <c r="BG251" s="26"/>
      <c r="BH251" s="26"/>
      <c r="BI251" s="26"/>
      <c r="BJ251" s="26"/>
      <c r="BK251" s="26"/>
      <c r="BL251" s="26"/>
      <c r="BM251" s="26"/>
      <c r="BN251" s="26"/>
      <c r="BO251" s="26"/>
      <c r="BP251" s="26"/>
      <c r="BQ251" s="26"/>
    </row>
    <row r="252" spans="7:69" ht="12.75" customHeight="1">
      <c r="G252" s="451"/>
      <c r="H252" s="26"/>
      <c r="I252" s="151"/>
      <c r="K252" s="26"/>
      <c r="L252" s="26"/>
      <c r="M252" s="26"/>
      <c r="N252" s="26"/>
      <c r="O252" s="26"/>
      <c r="P252" s="26"/>
      <c r="Q252" s="26"/>
      <c r="R252" s="26"/>
      <c r="S252" s="26"/>
      <c r="T252" s="26"/>
      <c r="U252" s="26"/>
      <c r="V252" s="26"/>
      <c r="W252" s="26"/>
      <c r="X252" s="26"/>
      <c r="Y252" s="26"/>
      <c r="Z252" s="26"/>
      <c r="AA252" s="26"/>
      <c r="AB252" s="26"/>
      <c r="AC252" s="26"/>
      <c r="AD252" s="26"/>
      <c r="AE252" s="26"/>
      <c r="AF252" s="26"/>
      <c r="AG252" s="26"/>
      <c r="AH252" s="26"/>
      <c r="AI252" s="26"/>
      <c r="AJ252" s="26"/>
      <c r="AK252" s="26"/>
      <c r="AL252" s="26"/>
      <c r="AM252" s="26"/>
      <c r="AN252" s="26"/>
      <c r="AO252" s="26"/>
      <c r="AP252" s="26"/>
      <c r="AQ252" s="26"/>
      <c r="AR252" s="26"/>
      <c r="AS252" s="26"/>
      <c r="AT252" s="26"/>
      <c r="AU252" s="26"/>
      <c r="AV252" s="26"/>
      <c r="AW252" s="26"/>
      <c r="AX252" s="26"/>
      <c r="AY252" s="26"/>
      <c r="AZ252" s="26"/>
      <c r="BA252" s="26"/>
      <c r="BB252" s="26"/>
      <c r="BC252" s="26"/>
      <c r="BD252" s="26"/>
      <c r="BE252" s="26"/>
      <c r="BF252" s="26"/>
      <c r="BG252" s="26"/>
      <c r="BH252" s="26"/>
      <c r="BI252" s="26"/>
      <c r="BJ252" s="26"/>
      <c r="BK252" s="26"/>
      <c r="BL252" s="26"/>
      <c r="BM252" s="26"/>
      <c r="BN252" s="26"/>
      <c r="BO252" s="26"/>
      <c r="BP252" s="26"/>
      <c r="BQ252" s="26"/>
    </row>
    <row r="253" spans="7:69" ht="12.75" customHeight="1">
      <c r="G253" s="451"/>
      <c r="H253" s="26"/>
      <c r="I253" s="151"/>
      <c r="K253" s="26"/>
      <c r="L253" s="26"/>
      <c r="M253" s="26"/>
      <c r="N253" s="26"/>
      <c r="O253" s="26"/>
      <c r="P253" s="26"/>
      <c r="Q253" s="26"/>
      <c r="R253" s="26"/>
      <c r="S253" s="26"/>
      <c r="T253" s="26"/>
      <c r="U253" s="26"/>
      <c r="V253" s="26"/>
      <c r="W253" s="26"/>
      <c r="X253" s="26"/>
      <c r="Y253" s="26"/>
      <c r="Z253" s="26"/>
      <c r="AA253" s="26"/>
      <c r="AB253" s="26"/>
      <c r="AC253" s="26"/>
      <c r="AD253" s="26"/>
      <c r="AE253" s="26"/>
      <c r="AF253" s="26"/>
      <c r="AG253" s="26"/>
      <c r="AH253" s="26"/>
      <c r="AI253" s="26"/>
      <c r="AJ253" s="26"/>
      <c r="AK253" s="26"/>
      <c r="AL253" s="26"/>
      <c r="AM253" s="26"/>
      <c r="AN253" s="26"/>
      <c r="AO253" s="26"/>
      <c r="AP253" s="26"/>
      <c r="AQ253" s="26"/>
      <c r="AR253" s="26"/>
      <c r="AS253" s="26"/>
      <c r="AT253" s="26"/>
      <c r="AU253" s="26"/>
      <c r="AV253" s="26"/>
      <c r="AW253" s="26"/>
      <c r="AX253" s="26"/>
      <c r="AY253" s="26"/>
      <c r="AZ253" s="26"/>
      <c r="BA253" s="26"/>
      <c r="BB253" s="26"/>
      <c r="BC253" s="26"/>
      <c r="BD253" s="26"/>
      <c r="BE253" s="26"/>
      <c r="BF253" s="26"/>
      <c r="BG253" s="26"/>
      <c r="BH253" s="26"/>
      <c r="BI253" s="26"/>
      <c r="BJ253" s="26"/>
      <c r="BK253" s="26"/>
      <c r="BL253" s="26"/>
      <c r="BM253" s="26"/>
      <c r="BN253" s="26"/>
      <c r="BO253" s="26"/>
      <c r="BP253" s="26"/>
      <c r="BQ253" s="26"/>
    </row>
    <row r="254" spans="7:69" ht="12.75" customHeight="1">
      <c r="G254" s="451"/>
      <c r="H254" s="26"/>
      <c r="I254" s="151"/>
      <c r="K254" s="26"/>
      <c r="L254" s="26"/>
      <c r="M254" s="26"/>
      <c r="N254" s="26"/>
      <c r="O254" s="26"/>
      <c r="P254" s="26"/>
      <c r="Q254" s="26"/>
      <c r="R254" s="26"/>
      <c r="S254" s="26"/>
      <c r="T254" s="26"/>
      <c r="U254" s="26"/>
      <c r="V254" s="26"/>
      <c r="W254" s="26"/>
      <c r="X254" s="26"/>
      <c r="Y254" s="26"/>
      <c r="Z254" s="26"/>
      <c r="AA254" s="26"/>
      <c r="AB254" s="26"/>
      <c r="AC254" s="26"/>
      <c r="AD254" s="26"/>
      <c r="AE254" s="26"/>
      <c r="AF254" s="26"/>
      <c r="AG254" s="26"/>
      <c r="AH254" s="26"/>
      <c r="AI254" s="26"/>
      <c r="AJ254" s="26"/>
      <c r="AK254" s="26"/>
      <c r="AL254" s="26"/>
      <c r="AM254" s="26"/>
      <c r="AN254" s="26"/>
      <c r="AO254" s="26"/>
      <c r="AP254" s="26"/>
      <c r="AQ254" s="26"/>
      <c r="AR254" s="26"/>
      <c r="AS254" s="26"/>
      <c r="AT254" s="26"/>
      <c r="AU254" s="26"/>
      <c r="AV254" s="26"/>
      <c r="AW254" s="26"/>
      <c r="AX254" s="26"/>
      <c r="AY254" s="26"/>
      <c r="AZ254" s="26"/>
      <c r="BA254" s="26"/>
      <c r="BB254" s="26"/>
      <c r="BC254" s="26"/>
      <c r="BD254" s="26"/>
      <c r="BE254" s="26"/>
      <c r="BF254" s="26"/>
      <c r="BG254" s="26"/>
      <c r="BH254" s="26"/>
      <c r="BI254" s="26"/>
      <c r="BJ254" s="26"/>
      <c r="BK254" s="26"/>
      <c r="BL254" s="26"/>
      <c r="BM254" s="26"/>
      <c r="BN254" s="26"/>
      <c r="BO254" s="26"/>
      <c r="BP254" s="26"/>
      <c r="BQ254" s="26"/>
    </row>
    <row r="255" spans="7:69" ht="12.75" customHeight="1">
      <c r="G255" s="451"/>
      <c r="H255" s="26"/>
      <c r="I255" s="151"/>
      <c r="K255" s="26"/>
      <c r="L255" s="26"/>
      <c r="M255" s="26"/>
      <c r="N255" s="26"/>
      <c r="O255" s="26"/>
      <c r="P255" s="26"/>
      <c r="Q255" s="26"/>
      <c r="R255" s="26"/>
      <c r="S255" s="26"/>
      <c r="T255" s="26"/>
      <c r="U255" s="26"/>
      <c r="V255" s="26"/>
      <c r="W255" s="26"/>
      <c r="X255" s="26"/>
      <c r="Y255" s="26"/>
      <c r="Z255" s="26"/>
      <c r="AA255" s="26"/>
      <c r="AB255" s="26"/>
      <c r="AC255" s="26"/>
      <c r="AD255" s="26"/>
      <c r="AE255" s="26"/>
      <c r="AF255" s="26"/>
      <c r="AG255" s="26"/>
      <c r="AH255" s="26"/>
      <c r="AI255" s="26"/>
      <c r="AJ255" s="26"/>
      <c r="AK255" s="26"/>
      <c r="AL255" s="26"/>
      <c r="AM255" s="26"/>
      <c r="AN255" s="26"/>
      <c r="AO255" s="26"/>
      <c r="AP255" s="26"/>
      <c r="AQ255" s="26"/>
      <c r="AR255" s="26"/>
      <c r="AS255" s="26"/>
      <c r="AT255" s="26"/>
      <c r="AU255" s="26"/>
      <c r="AV255" s="26"/>
      <c r="AW255" s="26"/>
      <c r="AX255" s="26"/>
      <c r="AY255" s="26"/>
      <c r="AZ255" s="26"/>
      <c r="BA255" s="26"/>
      <c r="BB255" s="26"/>
      <c r="BC255" s="26"/>
      <c r="BD255" s="26"/>
      <c r="BE255" s="26"/>
      <c r="BF255" s="26"/>
      <c r="BG255" s="26"/>
      <c r="BH255" s="26"/>
      <c r="BI255" s="26"/>
      <c r="BJ255" s="26"/>
      <c r="BK255" s="26"/>
      <c r="BL255" s="26"/>
      <c r="BM255" s="26"/>
      <c r="BN255" s="26"/>
      <c r="BO255" s="26"/>
      <c r="BP255" s="26"/>
      <c r="BQ255" s="26"/>
    </row>
    <row r="256" spans="7:69" ht="12.75" customHeight="1">
      <c r="G256" s="451"/>
      <c r="H256" s="26"/>
      <c r="I256" s="151"/>
      <c r="K256" s="26"/>
      <c r="L256" s="26"/>
      <c r="M256" s="26"/>
      <c r="N256" s="26"/>
      <c r="O256" s="26"/>
      <c r="P256" s="26"/>
      <c r="Q256" s="26"/>
      <c r="R256" s="26"/>
      <c r="S256" s="26"/>
      <c r="T256" s="26"/>
      <c r="U256" s="26"/>
      <c r="V256" s="26"/>
      <c r="W256" s="26"/>
      <c r="X256" s="26"/>
      <c r="Y256" s="26"/>
      <c r="Z256" s="26"/>
      <c r="AA256" s="26"/>
      <c r="AB256" s="26"/>
      <c r="AC256" s="26"/>
      <c r="AD256" s="26"/>
      <c r="AE256" s="26"/>
      <c r="AF256" s="26"/>
      <c r="AG256" s="26"/>
      <c r="AH256" s="26"/>
      <c r="AI256" s="26"/>
      <c r="AJ256" s="26"/>
      <c r="AK256" s="26"/>
      <c r="AL256" s="26"/>
      <c r="AM256" s="26"/>
      <c r="AN256" s="26"/>
      <c r="AO256" s="26"/>
      <c r="AP256" s="26"/>
      <c r="AQ256" s="26"/>
      <c r="AR256" s="26"/>
      <c r="AS256" s="26"/>
      <c r="AT256" s="26"/>
      <c r="AU256" s="26"/>
      <c r="AV256" s="26"/>
      <c r="AW256" s="26"/>
      <c r="AX256" s="26"/>
      <c r="AY256" s="26"/>
      <c r="AZ256" s="26"/>
      <c r="BA256" s="26"/>
      <c r="BB256" s="26"/>
      <c r="BC256" s="26"/>
      <c r="BD256" s="26"/>
      <c r="BE256" s="26"/>
      <c r="BF256" s="26"/>
      <c r="BG256" s="26"/>
      <c r="BH256" s="26"/>
      <c r="BI256" s="26"/>
      <c r="BJ256" s="26"/>
      <c r="BK256" s="26"/>
      <c r="BL256" s="26"/>
      <c r="BM256" s="26"/>
      <c r="BN256" s="26"/>
      <c r="BO256" s="26"/>
      <c r="BP256" s="26"/>
      <c r="BQ256" s="26"/>
    </row>
    <row r="257" spans="7:69" ht="12.75" customHeight="1">
      <c r="G257" s="451"/>
      <c r="H257" s="26"/>
      <c r="I257" s="151"/>
      <c r="K257" s="26"/>
      <c r="L257" s="26"/>
      <c r="M257" s="26"/>
      <c r="N257" s="26"/>
      <c r="O257" s="26"/>
      <c r="P257" s="26"/>
      <c r="Q257" s="26"/>
      <c r="R257" s="26"/>
      <c r="S257" s="26"/>
      <c r="T257" s="26"/>
      <c r="U257" s="26"/>
      <c r="V257" s="26"/>
      <c r="W257" s="26"/>
      <c r="X257" s="26"/>
      <c r="Y257" s="26"/>
      <c r="Z257" s="26"/>
      <c r="AA257" s="26"/>
      <c r="AB257" s="26"/>
      <c r="AC257" s="26"/>
      <c r="AD257" s="26"/>
      <c r="AE257" s="26"/>
      <c r="AF257" s="26"/>
      <c r="AG257" s="26"/>
      <c r="AH257" s="26"/>
      <c r="AI257" s="26"/>
      <c r="AJ257" s="26"/>
      <c r="AK257" s="26"/>
      <c r="AL257" s="26"/>
      <c r="AM257" s="26"/>
      <c r="AN257" s="26"/>
      <c r="AO257" s="26"/>
      <c r="AP257" s="26"/>
      <c r="AQ257" s="26"/>
      <c r="AR257" s="26"/>
      <c r="AS257" s="26"/>
      <c r="AT257" s="26"/>
      <c r="AU257" s="26"/>
      <c r="AV257" s="26"/>
      <c r="AW257" s="26"/>
      <c r="AX257" s="26"/>
      <c r="AY257" s="26"/>
      <c r="AZ257" s="26"/>
      <c r="BA257" s="26"/>
      <c r="BB257" s="26"/>
      <c r="BC257" s="26"/>
      <c r="BD257" s="26"/>
      <c r="BE257" s="26"/>
      <c r="BF257" s="26"/>
      <c r="BG257" s="26"/>
      <c r="BH257" s="26"/>
      <c r="BI257" s="26"/>
      <c r="BJ257" s="26"/>
      <c r="BK257" s="26"/>
      <c r="BL257" s="26"/>
      <c r="BM257" s="26"/>
      <c r="BN257" s="26"/>
      <c r="BO257" s="26"/>
      <c r="BP257" s="26"/>
      <c r="BQ257" s="26"/>
    </row>
    <row r="258" spans="7:69" ht="12.75" customHeight="1">
      <c r="G258" s="451"/>
      <c r="H258" s="26"/>
      <c r="I258" s="151"/>
      <c r="K258" s="26"/>
      <c r="L258" s="26"/>
      <c r="M258" s="26"/>
      <c r="N258" s="26"/>
      <c r="O258" s="26"/>
      <c r="P258" s="26"/>
      <c r="Q258" s="26"/>
      <c r="R258" s="26"/>
      <c r="S258" s="26"/>
      <c r="T258" s="26"/>
      <c r="U258" s="26"/>
      <c r="V258" s="26"/>
      <c r="W258" s="26"/>
      <c r="X258" s="26"/>
      <c r="Y258" s="26"/>
      <c r="Z258" s="26"/>
      <c r="AA258" s="26"/>
      <c r="AB258" s="26"/>
      <c r="AC258" s="26"/>
      <c r="AD258" s="26"/>
      <c r="AE258" s="26"/>
      <c r="AF258" s="26"/>
      <c r="AG258" s="26"/>
      <c r="AH258" s="26"/>
      <c r="AI258" s="26"/>
      <c r="AJ258" s="26"/>
      <c r="AK258" s="26"/>
      <c r="AL258" s="26"/>
      <c r="AM258" s="26"/>
      <c r="AN258" s="26"/>
      <c r="AO258" s="26"/>
      <c r="AP258" s="26"/>
      <c r="AQ258" s="26"/>
      <c r="AR258" s="26"/>
      <c r="AS258" s="26"/>
      <c r="AT258" s="26"/>
      <c r="AU258" s="26"/>
      <c r="AV258" s="26"/>
      <c r="AW258" s="26"/>
      <c r="AX258" s="26"/>
      <c r="AY258" s="26"/>
      <c r="AZ258" s="26"/>
      <c r="BA258" s="26"/>
      <c r="BB258" s="26"/>
      <c r="BC258" s="26"/>
      <c r="BD258" s="26"/>
      <c r="BE258" s="26"/>
      <c r="BF258" s="26"/>
      <c r="BG258" s="26"/>
      <c r="BH258" s="26"/>
      <c r="BI258" s="26"/>
      <c r="BJ258" s="26"/>
      <c r="BK258" s="26"/>
      <c r="BL258" s="26"/>
      <c r="BM258" s="26"/>
      <c r="BN258" s="26"/>
      <c r="BO258" s="26"/>
      <c r="BP258" s="26"/>
      <c r="BQ258" s="26"/>
    </row>
    <row r="259" spans="7:69" ht="12.75" customHeight="1">
      <c r="G259" s="451"/>
      <c r="H259" s="26"/>
      <c r="I259" s="151"/>
      <c r="K259" s="26"/>
      <c r="L259" s="26"/>
      <c r="M259" s="26"/>
      <c r="N259" s="26"/>
      <c r="O259" s="26"/>
      <c r="P259" s="26"/>
      <c r="Q259" s="26"/>
      <c r="R259" s="26"/>
      <c r="S259" s="26"/>
      <c r="T259" s="26"/>
      <c r="U259" s="26"/>
      <c r="V259" s="26"/>
      <c r="W259" s="26"/>
      <c r="X259" s="26"/>
      <c r="Y259" s="26"/>
      <c r="Z259" s="26"/>
      <c r="AA259" s="26"/>
      <c r="AB259" s="26"/>
      <c r="AC259" s="26"/>
      <c r="AD259" s="26"/>
      <c r="AE259" s="26"/>
      <c r="AF259" s="26"/>
      <c r="AG259" s="26"/>
      <c r="AH259" s="26"/>
      <c r="AI259" s="26"/>
      <c r="AJ259" s="26"/>
      <c r="AK259" s="26"/>
      <c r="AL259" s="26"/>
      <c r="AM259" s="26"/>
      <c r="AN259" s="26"/>
      <c r="AO259" s="26"/>
      <c r="AP259" s="26"/>
      <c r="AQ259" s="26"/>
      <c r="AR259" s="26"/>
      <c r="AS259" s="26"/>
      <c r="AT259" s="26"/>
      <c r="AU259" s="26"/>
      <c r="AV259" s="26"/>
      <c r="AW259" s="26"/>
      <c r="AX259" s="26"/>
      <c r="AY259" s="26"/>
      <c r="AZ259" s="26"/>
      <c r="BA259" s="26"/>
      <c r="BB259" s="26"/>
      <c r="BC259" s="26"/>
      <c r="BD259" s="26"/>
      <c r="BE259" s="26"/>
      <c r="BF259" s="26"/>
      <c r="BG259" s="26"/>
      <c r="BH259" s="26"/>
      <c r="BI259" s="26"/>
      <c r="BJ259" s="26"/>
      <c r="BK259" s="26"/>
      <c r="BL259" s="26"/>
      <c r="BM259" s="26"/>
      <c r="BN259" s="26"/>
      <c r="BO259" s="26"/>
      <c r="BP259" s="26"/>
      <c r="BQ259" s="26"/>
    </row>
    <row r="260" spans="7:69" ht="12.75" customHeight="1">
      <c r="G260" s="451"/>
      <c r="H260" s="26"/>
      <c r="I260" s="151"/>
      <c r="K260" s="26"/>
      <c r="L260" s="26"/>
      <c r="M260" s="26"/>
      <c r="N260" s="26"/>
      <c r="O260" s="26"/>
      <c r="P260" s="26"/>
      <c r="Q260" s="26"/>
      <c r="R260" s="26"/>
      <c r="S260" s="26"/>
      <c r="T260" s="26"/>
      <c r="U260" s="26"/>
      <c r="V260" s="26"/>
      <c r="W260" s="26"/>
      <c r="X260" s="26"/>
      <c r="Y260" s="26"/>
      <c r="Z260" s="26"/>
      <c r="AA260" s="26"/>
      <c r="AB260" s="26"/>
      <c r="AC260" s="26"/>
      <c r="AD260" s="26"/>
      <c r="AE260" s="26"/>
      <c r="AF260" s="26"/>
      <c r="AG260" s="26"/>
      <c r="AH260" s="26"/>
      <c r="AI260" s="26"/>
      <c r="AJ260" s="26"/>
      <c r="AK260" s="26"/>
      <c r="AL260" s="26"/>
      <c r="AM260" s="26"/>
      <c r="AN260" s="26"/>
      <c r="AO260" s="26"/>
      <c r="AP260" s="26"/>
      <c r="AQ260" s="26"/>
      <c r="AR260" s="26"/>
      <c r="AS260" s="26"/>
      <c r="AT260" s="26"/>
      <c r="AU260" s="26"/>
      <c r="AV260" s="26"/>
      <c r="AW260" s="26"/>
      <c r="AX260" s="26"/>
      <c r="AY260" s="26"/>
      <c r="AZ260" s="26"/>
      <c r="BA260" s="26"/>
      <c r="BB260" s="26"/>
      <c r="BC260" s="26"/>
      <c r="BD260" s="26"/>
      <c r="BE260" s="26"/>
      <c r="BF260" s="26"/>
      <c r="BG260" s="26"/>
      <c r="BH260" s="26"/>
      <c r="BI260" s="26"/>
      <c r="BJ260" s="26"/>
      <c r="BK260" s="26"/>
      <c r="BL260" s="26"/>
      <c r="BM260" s="26"/>
      <c r="BN260" s="26"/>
      <c r="BO260" s="26"/>
      <c r="BP260" s="26"/>
      <c r="BQ260" s="26"/>
    </row>
    <row r="261" spans="7:69" ht="12.75" customHeight="1">
      <c r="G261" s="451"/>
      <c r="H261" s="26"/>
      <c r="I261" s="151"/>
      <c r="K261" s="26"/>
      <c r="L261" s="26"/>
      <c r="M261" s="26"/>
      <c r="N261" s="26"/>
      <c r="O261" s="26"/>
      <c r="P261" s="26"/>
      <c r="Q261" s="26"/>
      <c r="R261" s="26"/>
      <c r="S261" s="26"/>
      <c r="T261" s="26"/>
      <c r="U261" s="26"/>
      <c r="V261" s="26"/>
      <c r="W261" s="26"/>
      <c r="X261" s="26"/>
      <c r="Y261" s="26"/>
      <c r="Z261" s="26"/>
      <c r="AA261" s="26"/>
      <c r="AB261" s="26"/>
      <c r="AC261" s="26"/>
      <c r="AD261" s="26"/>
      <c r="AE261" s="26"/>
      <c r="AF261" s="26"/>
      <c r="AG261" s="26"/>
      <c r="AH261" s="26"/>
      <c r="AI261" s="26"/>
      <c r="AJ261" s="26"/>
      <c r="AK261" s="26"/>
      <c r="AL261" s="26"/>
      <c r="AM261" s="26"/>
      <c r="AN261" s="26"/>
      <c r="AO261" s="26"/>
      <c r="AP261" s="26"/>
      <c r="AQ261" s="26"/>
      <c r="AR261" s="26"/>
      <c r="AS261" s="26"/>
      <c r="AT261" s="26"/>
      <c r="AU261" s="26"/>
      <c r="AV261" s="26"/>
      <c r="AW261" s="26"/>
      <c r="AX261" s="26"/>
      <c r="AY261" s="26"/>
      <c r="AZ261" s="26"/>
      <c r="BA261" s="26"/>
      <c r="BB261" s="26"/>
      <c r="BC261" s="26"/>
      <c r="BD261" s="26"/>
      <c r="BE261" s="26"/>
      <c r="BF261" s="26"/>
      <c r="BG261" s="26"/>
      <c r="BH261" s="26"/>
      <c r="BI261" s="26"/>
      <c r="BJ261" s="26"/>
      <c r="BK261" s="26"/>
      <c r="BL261" s="26"/>
      <c r="BM261" s="26"/>
      <c r="BN261" s="26"/>
      <c r="BO261" s="26"/>
      <c r="BP261" s="26"/>
      <c r="BQ261" s="26"/>
    </row>
    <row r="262" spans="7:69" ht="12.75" customHeight="1">
      <c r="G262" s="451"/>
      <c r="H262" s="26"/>
      <c r="I262" s="151"/>
      <c r="K262" s="26"/>
      <c r="L262" s="26"/>
      <c r="M262" s="26"/>
      <c r="N262" s="26"/>
      <c r="O262" s="26"/>
      <c r="P262" s="26"/>
      <c r="Q262" s="26"/>
      <c r="R262" s="26"/>
      <c r="S262" s="26"/>
      <c r="T262" s="26"/>
      <c r="U262" s="26"/>
      <c r="V262" s="26"/>
      <c r="W262" s="26"/>
      <c r="X262" s="26"/>
      <c r="Y262" s="26"/>
      <c r="Z262" s="26"/>
      <c r="AA262" s="26"/>
      <c r="AB262" s="26"/>
      <c r="AC262" s="26"/>
      <c r="AD262" s="26"/>
      <c r="AE262" s="26"/>
      <c r="AF262" s="26"/>
      <c r="AG262" s="26"/>
      <c r="AH262" s="26"/>
      <c r="AI262" s="26"/>
      <c r="AJ262" s="26"/>
      <c r="AK262" s="26"/>
      <c r="AL262" s="26"/>
      <c r="AM262" s="26"/>
      <c r="AN262" s="26"/>
      <c r="AO262" s="26"/>
      <c r="AP262" s="26"/>
      <c r="AQ262" s="26"/>
      <c r="AR262" s="26"/>
      <c r="AS262" s="26"/>
      <c r="AT262" s="26"/>
      <c r="AU262" s="26"/>
      <c r="AV262" s="26"/>
      <c r="AW262" s="26"/>
      <c r="AX262" s="26"/>
      <c r="AY262" s="26"/>
      <c r="AZ262" s="26"/>
      <c r="BA262" s="26"/>
      <c r="BB262" s="26"/>
      <c r="BC262" s="26"/>
      <c r="BD262" s="26"/>
      <c r="BE262" s="26"/>
      <c r="BF262" s="26"/>
      <c r="BG262" s="26"/>
      <c r="BH262" s="26"/>
      <c r="BI262" s="26"/>
      <c r="BJ262" s="26"/>
      <c r="BK262" s="26"/>
      <c r="BL262" s="26"/>
      <c r="BM262" s="26"/>
      <c r="BN262" s="26"/>
      <c r="BO262" s="26"/>
      <c r="BP262" s="26"/>
      <c r="BQ262" s="26"/>
    </row>
    <row r="263" spans="7:69" ht="12.75" customHeight="1">
      <c r="G263" s="451"/>
      <c r="H263" s="26"/>
      <c r="I263" s="151"/>
      <c r="K263" s="26"/>
      <c r="L263" s="26"/>
      <c r="M263" s="26"/>
      <c r="N263" s="26"/>
      <c r="O263" s="26"/>
      <c r="P263" s="26"/>
      <c r="Q263" s="26"/>
      <c r="R263" s="26"/>
      <c r="S263" s="26"/>
      <c r="T263" s="26"/>
      <c r="U263" s="26"/>
      <c r="V263" s="26"/>
      <c r="W263" s="26"/>
      <c r="X263" s="26"/>
      <c r="Y263" s="26"/>
      <c r="Z263" s="26"/>
      <c r="AA263" s="26"/>
      <c r="AB263" s="26"/>
      <c r="AC263" s="26"/>
      <c r="AD263" s="26"/>
      <c r="AE263" s="26"/>
      <c r="AF263" s="26"/>
      <c r="AG263" s="26"/>
      <c r="AH263" s="26"/>
      <c r="AI263" s="26"/>
      <c r="AJ263" s="26"/>
      <c r="AK263" s="26"/>
      <c r="AL263" s="26"/>
      <c r="AM263" s="26"/>
      <c r="AN263" s="26"/>
      <c r="AO263" s="26"/>
      <c r="AP263" s="26"/>
      <c r="AQ263" s="26"/>
      <c r="AR263" s="26"/>
      <c r="AS263" s="26"/>
      <c r="AT263" s="26"/>
      <c r="AU263" s="26"/>
      <c r="AV263" s="26"/>
      <c r="AW263" s="26"/>
      <c r="AX263" s="26"/>
      <c r="AY263" s="26"/>
      <c r="AZ263" s="26"/>
      <c r="BA263" s="26"/>
      <c r="BB263" s="26"/>
      <c r="BC263" s="26"/>
      <c r="BD263" s="26"/>
      <c r="BE263" s="26"/>
      <c r="BF263" s="26"/>
      <c r="BG263" s="26"/>
      <c r="BH263" s="26"/>
      <c r="BI263" s="26"/>
      <c r="BJ263" s="26"/>
      <c r="BK263" s="26"/>
      <c r="BL263" s="26"/>
      <c r="BM263" s="26"/>
      <c r="BN263" s="26"/>
      <c r="BO263" s="26"/>
      <c r="BP263" s="26"/>
      <c r="BQ263" s="26"/>
    </row>
    <row r="264" spans="7:69" ht="12.75" customHeight="1">
      <c r="G264" s="451"/>
      <c r="H264" s="26"/>
      <c r="I264" s="151"/>
      <c r="K264" s="26"/>
      <c r="L264" s="26"/>
      <c r="M264" s="26"/>
      <c r="N264" s="26"/>
      <c r="O264" s="26"/>
      <c r="P264" s="26"/>
      <c r="Q264" s="26"/>
      <c r="R264" s="26"/>
      <c r="S264" s="26"/>
      <c r="T264" s="26"/>
      <c r="U264" s="26"/>
      <c r="V264" s="26"/>
      <c r="W264" s="26"/>
      <c r="X264" s="26"/>
      <c r="Y264" s="26"/>
      <c r="Z264" s="26"/>
      <c r="AA264" s="26"/>
      <c r="AB264" s="26"/>
      <c r="AC264" s="26"/>
      <c r="AD264" s="26"/>
      <c r="AE264" s="26"/>
      <c r="AF264" s="26"/>
      <c r="AG264" s="26"/>
      <c r="AH264" s="26"/>
      <c r="AI264" s="26"/>
      <c r="AJ264" s="26"/>
      <c r="AK264" s="26"/>
      <c r="AL264" s="26"/>
      <c r="AM264" s="26"/>
      <c r="AN264" s="26"/>
      <c r="AO264" s="26"/>
      <c r="AP264" s="26"/>
      <c r="AQ264" s="26"/>
      <c r="AR264" s="26"/>
      <c r="AS264" s="26"/>
      <c r="AT264" s="26"/>
      <c r="AU264" s="26"/>
      <c r="AV264" s="26"/>
      <c r="AW264" s="26"/>
      <c r="AX264" s="26"/>
      <c r="AY264" s="26"/>
      <c r="AZ264" s="26"/>
      <c r="BA264" s="26"/>
      <c r="BB264" s="26"/>
      <c r="BC264" s="26"/>
      <c r="BD264" s="26"/>
      <c r="BE264" s="26"/>
      <c r="BF264" s="26"/>
      <c r="BG264" s="26"/>
      <c r="BH264" s="26"/>
      <c r="BI264" s="26"/>
      <c r="BJ264" s="26"/>
      <c r="BK264" s="26"/>
      <c r="BL264" s="26"/>
      <c r="BM264" s="26"/>
      <c r="BN264" s="26"/>
      <c r="BO264" s="26"/>
      <c r="BP264" s="26"/>
      <c r="BQ264" s="26"/>
    </row>
    <row r="265" spans="7:69" ht="12.75" customHeight="1">
      <c r="G265" s="451"/>
      <c r="H265" s="26"/>
      <c r="I265" s="151"/>
      <c r="K265" s="26"/>
      <c r="L265" s="26"/>
      <c r="M265" s="26"/>
      <c r="N265" s="26"/>
      <c r="O265" s="26"/>
      <c r="P265" s="26"/>
      <c r="Q265" s="26"/>
      <c r="R265" s="26"/>
      <c r="S265" s="26"/>
      <c r="T265" s="26"/>
      <c r="U265" s="26"/>
      <c r="V265" s="26"/>
      <c r="W265" s="26"/>
      <c r="X265" s="26"/>
      <c r="Y265" s="26"/>
      <c r="Z265" s="26"/>
      <c r="AA265" s="26"/>
      <c r="AB265" s="26"/>
      <c r="AC265" s="26"/>
      <c r="AD265" s="26"/>
      <c r="AE265" s="26"/>
      <c r="AF265" s="26"/>
      <c r="AG265" s="26"/>
      <c r="AH265" s="26"/>
      <c r="AI265" s="26"/>
      <c r="AJ265" s="26"/>
      <c r="AK265" s="26"/>
      <c r="AL265" s="26"/>
      <c r="AM265" s="26"/>
      <c r="AN265" s="26"/>
      <c r="AO265" s="26"/>
      <c r="AP265" s="26"/>
      <c r="AQ265" s="26"/>
      <c r="AR265" s="26"/>
      <c r="AS265" s="26"/>
      <c r="AT265" s="26"/>
      <c r="AU265" s="26"/>
      <c r="AV265" s="26"/>
      <c r="AW265" s="26"/>
      <c r="AX265" s="26"/>
      <c r="AY265" s="26"/>
      <c r="AZ265" s="26"/>
      <c r="BA265" s="26"/>
      <c r="BB265" s="26"/>
      <c r="BC265" s="26"/>
      <c r="BD265" s="26"/>
      <c r="BE265" s="26"/>
      <c r="BF265" s="26"/>
      <c r="BG265" s="26"/>
      <c r="BH265" s="26"/>
      <c r="BI265" s="26"/>
      <c r="BJ265" s="26"/>
      <c r="BK265" s="26"/>
      <c r="BL265" s="26"/>
      <c r="BM265" s="26"/>
      <c r="BN265" s="26"/>
      <c r="BO265" s="26"/>
      <c r="BP265" s="26"/>
      <c r="BQ265" s="26"/>
    </row>
    <row r="266" spans="7:69" ht="12.75" customHeight="1">
      <c r="G266" s="451"/>
      <c r="H266" s="26"/>
      <c r="I266" s="151"/>
      <c r="K266" s="26"/>
      <c r="L266" s="26"/>
      <c r="M266" s="26"/>
      <c r="N266" s="26"/>
      <c r="O266" s="26"/>
      <c r="P266" s="26"/>
      <c r="Q266" s="26"/>
      <c r="R266" s="26"/>
      <c r="S266" s="26"/>
      <c r="T266" s="26"/>
      <c r="U266" s="26"/>
      <c r="V266" s="26"/>
      <c r="W266" s="26"/>
      <c r="X266" s="26"/>
      <c r="Y266" s="26"/>
      <c r="Z266" s="26"/>
      <c r="AA266" s="26"/>
      <c r="AB266" s="26"/>
      <c r="AC266" s="26"/>
      <c r="AD266" s="26"/>
      <c r="AE266" s="26"/>
      <c r="AF266" s="26"/>
      <c r="AG266" s="26"/>
      <c r="AH266" s="26"/>
      <c r="AI266" s="26"/>
      <c r="AJ266" s="26"/>
      <c r="AK266" s="26"/>
      <c r="AL266" s="26"/>
      <c r="AM266" s="26"/>
      <c r="AN266" s="26"/>
      <c r="AO266" s="26"/>
      <c r="AP266" s="26"/>
      <c r="AQ266" s="26"/>
      <c r="AR266" s="26"/>
      <c r="AS266" s="26"/>
      <c r="AT266" s="26"/>
      <c r="AU266" s="26"/>
      <c r="AV266" s="26"/>
      <c r="AW266" s="26"/>
      <c r="AX266" s="26"/>
      <c r="AY266" s="26"/>
      <c r="AZ266" s="26"/>
      <c r="BA266" s="26"/>
      <c r="BB266" s="26"/>
      <c r="BC266" s="26"/>
      <c r="BD266" s="26"/>
      <c r="BE266" s="26"/>
      <c r="BF266" s="26"/>
      <c r="BG266" s="26"/>
      <c r="BH266" s="26"/>
      <c r="BI266" s="26"/>
      <c r="BJ266" s="26"/>
      <c r="BK266" s="26"/>
      <c r="BL266" s="26"/>
      <c r="BM266" s="26"/>
      <c r="BN266" s="26"/>
      <c r="BO266" s="26"/>
      <c r="BP266" s="26"/>
      <c r="BQ266" s="26"/>
    </row>
    <row r="267" spans="7:69" ht="12.75" customHeight="1">
      <c r="G267" s="451"/>
      <c r="H267" s="26"/>
      <c r="I267" s="151"/>
      <c r="K267" s="26"/>
      <c r="L267" s="26"/>
      <c r="M267" s="26"/>
      <c r="N267" s="26"/>
      <c r="O267" s="26"/>
      <c r="P267" s="26"/>
      <c r="Q267" s="26"/>
      <c r="R267" s="26"/>
      <c r="S267" s="26"/>
      <c r="T267" s="26"/>
      <c r="U267" s="26"/>
      <c r="V267" s="26"/>
      <c r="W267" s="26"/>
      <c r="X267" s="26"/>
      <c r="Y267" s="26"/>
      <c r="Z267" s="26"/>
      <c r="AA267" s="26"/>
      <c r="AB267" s="26"/>
      <c r="AC267" s="26"/>
      <c r="AD267" s="26"/>
      <c r="AE267" s="26"/>
      <c r="AF267" s="26"/>
      <c r="AG267" s="26"/>
      <c r="AH267" s="26"/>
      <c r="AI267" s="26"/>
      <c r="AJ267" s="26"/>
      <c r="AK267" s="26"/>
      <c r="AL267" s="26"/>
      <c r="AM267" s="26"/>
      <c r="AN267" s="26"/>
      <c r="AO267" s="26"/>
      <c r="AP267" s="26"/>
      <c r="AQ267" s="26"/>
      <c r="AR267" s="26"/>
      <c r="AS267" s="26"/>
      <c r="AT267" s="26"/>
      <c r="AU267" s="26"/>
      <c r="AV267" s="26"/>
      <c r="AW267" s="26"/>
      <c r="AX267" s="26"/>
      <c r="AY267" s="26"/>
      <c r="AZ267" s="26"/>
      <c r="BA267" s="26"/>
      <c r="BB267" s="26"/>
      <c r="BC267" s="26"/>
      <c r="BD267" s="26"/>
      <c r="BE267" s="26"/>
      <c r="BF267" s="26"/>
      <c r="BG267" s="26"/>
      <c r="BH267" s="26"/>
      <c r="BI267" s="26"/>
      <c r="BJ267" s="26"/>
      <c r="BK267" s="26"/>
      <c r="BL267" s="26"/>
      <c r="BM267" s="26"/>
      <c r="BN267" s="26"/>
      <c r="BO267" s="26"/>
      <c r="BP267" s="26"/>
      <c r="BQ267" s="26"/>
    </row>
    <row r="268" spans="7:69" ht="12.75" customHeight="1">
      <c r="G268" s="451"/>
      <c r="H268" s="26"/>
      <c r="I268" s="151"/>
      <c r="K268" s="26"/>
      <c r="L268" s="26"/>
      <c r="M268" s="26"/>
      <c r="N268" s="26"/>
      <c r="O268" s="26"/>
      <c r="P268" s="26"/>
      <c r="Q268" s="26"/>
      <c r="R268" s="26"/>
      <c r="S268" s="26"/>
      <c r="T268" s="26"/>
      <c r="U268" s="26"/>
      <c r="V268" s="26"/>
      <c r="W268" s="26"/>
      <c r="X268" s="26"/>
      <c r="Y268" s="26"/>
      <c r="Z268" s="26"/>
      <c r="AA268" s="26"/>
      <c r="AB268" s="26"/>
      <c r="AC268" s="26"/>
      <c r="AD268" s="26"/>
      <c r="AE268" s="26"/>
      <c r="AF268" s="26"/>
      <c r="AG268" s="26"/>
      <c r="AH268" s="26"/>
      <c r="AI268" s="26"/>
      <c r="AJ268" s="26"/>
      <c r="AK268" s="26"/>
      <c r="AL268" s="26"/>
      <c r="AM268" s="26"/>
      <c r="AN268" s="26"/>
      <c r="AO268" s="26"/>
      <c r="AP268" s="26"/>
      <c r="AQ268" s="26"/>
      <c r="AR268" s="26"/>
      <c r="AS268" s="26"/>
      <c r="AT268" s="26"/>
      <c r="AU268" s="26"/>
      <c r="AV268" s="26"/>
      <c r="AW268" s="26"/>
      <c r="AX268" s="26"/>
      <c r="AY268" s="26"/>
      <c r="AZ268" s="26"/>
      <c r="BA268" s="26"/>
      <c r="BB268" s="26"/>
      <c r="BC268" s="26"/>
      <c r="BD268" s="26"/>
      <c r="BE268" s="26"/>
      <c r="BF268" s="26"/>
      <c r="BG268" s="26"/>
      <c r="BH268" s="26"/>
      <c r="BI268" s="26"/>
      <c r="BJ268" s="26"/>
      <c r="BK268" s="26"/>
      <c r="BL268" s="26"/>
      <c r="BM268" s="26"/>
      <c r="BN268" s="26"/>
      <c r="BO268" s="26"/>
      <c r="BP268" s="26"/>
      <c r="BQ268" s="26"/>
    </row>
    <row r="269" spans="7:69" ht="12.75" customHeight="1">
      <c r="G269" s="451"/>
      <c r="H269" s="26"/>
      <c r="I269" s="151"/>
      <c r="K269" s="26"/>
      <c r="L269" s="26"/>
      <c r="M269" s="26"/>
      <c r="N269" s="26"/>
      <c r="O269" s="26"/>
      <c r="P269" s="26"/>
      <c r="Q269" s="26"/>
      <c r="R269" s="26"/>
      <c r="S269" s="26"/>
      <c r="T269" s="26"/>
      <c r="U269" s="26"/>
      <c r="V269" s="26"/>
      <c r="W269" s="26"/>
      <c r="X269" s="26"/>
      <c r="Y269" s="26"/>
      <c r="Z269" s="26"/>
      <c r="AA269" s="26"/>
      <c r="AB269" s="26"/>
      <c r="AC269" s="26"/>
      <c r="AD269" s="26"/>
      <c r="AE269" s="26"/>
      <c r="AF269" s="26"/>
      <c r="AG269" s="26"/>
      <c r="AH269" s="26"/>
      <c r="AI269" s="26"/>
      <c r="AJ269" s="26"/>
      <c r="AK269" s="26"/>
      <c r="AL269" s="26"/>
      <c r="AM269" s="26"/>
      <c r="AN269" s="26"/>
      <c r="AO269" s="26"/>
      <c r="AP269" s="26"/>
      <c r="AQ269" s="26"/>
      <c r="AR269" s="26"/>
      <c r="AS269" s="26"/>
      <c r="AT269" s="26"/>
      <c r="AU269" s="26"/>
      <c r="AV269" s="26"/>
      <c r="AW269" s="26"/>
      <c r="AX269" s="26"/>
      <c r="AY269" s="26"/>
      <c r="AZ269" s="26"/>
      <c r="BA269" s="26"/>
      <c r="BB269" s="26"/>
      <c r="BC269" s="26"/>
      <c r="BD269" s="26"/>
      <c r="BE269" s="26"/>
      <c r="BF269" s="26"/>
      <c r="BG269" s="26"/>
      <c r="BH269" s="26"/>
      <c r="BI269" s="26"/>
      <c r="BJ269" s="26"/>
      <c r="BK269" s="26"/>
      <c r="BL269" s="26"/>
      <c r="BM269" s="26"/>
      <c r="BN269" s="26"/>
      <c r="BO269" s="26"/>
      <c r="BP269" s="26"/>
      <c r="BQ269" s="26"/>
    </row>
    <row r="270" spans="7:69" ht="12.75" customHeight="1">
      <c r="G270" s="451"/>
      <c r="H270" s="26"/>
      <c r="I270" s="151"/>
      <c r="K270" s="26"/>
      <c r="L270" s="26"/>
      <c r="M270" s="26"/>
      <c r="N270" s="26"/>
      <c r="O270" s="26"/>
      <c r="P270" s="26"/>
      <c r="Q270" s="26"/>
      <c r="R270" s="26"/>
      <c r="S270" s="26"/>
      <c r="T270" s="26"/>
      <c r="U270" s="26"/>
      <c r="V270" s="26"/>
      <c r="W270" s="26"/>
      <c r="X270" s="26"/>
      <c r="Y270" s="26"/>
      <c r="Z270" s="26"/>
      <c r="AA270" s="26"/>
      <c r="AB270" s="26"/>
      <c r="AC270" s="26"/>
      <c r="AD270" s="26"/>
      <c r="AE270" s="26"/>
      <c r="AF270" s="26"/>
      <c r="AG270" s="26"/>
      <c r="AH270" s="26"/>
      <c r="AI270" s="26"/>
      <c r="AJ270" s="26"/>
      <c r="AK270" s="26"/>
      <c r="AL270" s="26"/>
      <c r="AM270" s="26"/>
      <c r="AN270" s="26"/>
      <c r="AO270" s="26"/>
      <c r="AP270" s="26"/>
      <c r="AQ270" s="26"/>
      <c r="AR270" s="26"/>
      <c r="AS270" s="26"/>
      <c r="AT270" s="26"/>
      <c r="AU270" s="26"/>
      <c r="AV270" s="26"/>
      <c r="AW270" s="26"/>
      <c r="AX270" s="26"/>
      <c r="AY270" s="26"/>
      <c r="AZ270" s="26"/>
      <c r="BA270" s="26"/>
      <c r="BB270" s="26"/>
      <c r="BC270" s="26"/>
      <c r="BD270" s="26"/>
      <c r="BE270" s="26"/>
      <c r="BF270" s="26"/>
      <c r="BG270" s="26"/>
      <c r="BH270" s="26"/>
      <c r="BI270" s="26"/>
      <c r="BJ270" s="26"/>
      <c r="BK270" s="26"/>
      <c r="BL270" s="26"/>
      <c r="BM270" s="26"/>
      <c r="BN270" s="26"/>
      <c r="BO270" s="26"/>
      <c r="BP270" s="26"/>
      <c r="BQ270" s="26"/>
    </row>
    <row r="271" spans="7:69" ht="12.75" customHeight="1">
      <c r="G271" s="451"/>
      <c r="H271" s="26"/>
      <c r="I271" s="151"/>
      <c r="K271" s="26"/>
      <c r="L271" s="26"/>
      <c r="M271" s="26"/>
      <c r="N271" s="26"/>
      <c r="O271" s="26"/>
      <c r="P271" s="26"/>
      <c r="Q271" s="26"/>
      <c r="R271" s="26"/>
      <c r="S271" s="26"/>
      <c r="T271" s="26"/>
      <c r="U271" s="26"/>
      <c r="V271" s="26"/>
      <c r="W271" s="26"/>
      <c r="X271" s="26"/>
      <c r="Y271" s="26"/>
      <c r="Z271" s="26"/>
      <c r="AA271" s="26"/>
      <c r="AB271" s="26"/>
      <c r="AC271" s="26"/>
      <c r="AD271" s="26"/>
      <c r="AE271" s="26"/>
      <c r="AF271" s="26"/>
      <c r="AG271" s="26"/>
      <c r="AH271" s="26"/>
      <c r="AI271" s="26"/>
      <c r="AJ271" s="26"/>
      <c r="AK271" s="26"/>
      <c r="AL271" s="26"/>
      <c r="AM271" s="26"/>
      <c r="AN271" s="26"/>
      <c r="AO271" s="26"/>
      <c r="AP271" s="26"/>
      <c r="AQ271" s="26"/>
      <c r="AR271" s="26"/>
      <c r="AS271" s="26"/>
      <c r="AT271" s="26"/>
      <c r="AU271" s="26"/>
      <c r="AV271" s="26"/>
      <c r="AW271" s="26"/>
      <c r="AX271" s="26"/>
      <c r="AY271" s="26"/>
      <c r="AZ271" s="26"/>
      <c r="BA271" s="26"/>
      <c r="BB271" s="26"/>
      <c r="BC271" s="26"/>
      <c r="BD271" s="26"/>
      <c r="BE271" s="26"/>
      <c r="BF271" s="26"/>
      <c r="BG271" s="26"/>
      <c r="BH271" s="26"/>
      <c r="BI271" s="26"/>
      <c r="BJ271" s="26"/>
      <c r="BK271" s="26"/>
      <c r="BL271" s="26"/>
      <c r="BM271" s="26"/>
      <c r="BN271" s="26"/>
      <c r="BO271" s="26"/>
      <c r="BP271" s="26"/>
      <c r="BQ271" s="26"/>
    </row>
    <row r="272" spans="7:69" ht="12.75" customHeight="1">
      <c r="G272" s="451"/>
      <c r="H272" s="26"/>
      <c r="I272" s="151"/>
      <c r="K272" s="26"/>
      <c r="L272" s="26"/>
      <c r="M272" s="26"/>
      <c r="N272" s="26"/>
      <c r="O272" s="26"/>
      <c r="P272" s="26"/>
      <c r="Q272" s="26"/>
      <c r="R272" s="26"/>
      <c r="S272" s="26"/>
      <c r="T272" s="26"/>
      <c r="U272" s="26"/>
      <c r="V272" s="26"/>
      <c r="W272" s="26"/>
      <c r="X272" s="26"/>
      <c r="Y272" s="26"/>
      <c r="Z272" s="26"/>
      <c r="AA272" s="26"/>
      <c r="AB272" s="26"/>
      <c r="AC272" s="26"/>
      <c r="AD272" s="26"/>
      <c r="AE272" s="26"/>
      <c r="AF272" s="26"/>
      <c r="AG272" s="26"/>
      <c r="AH272" s="26"/>
      <c r="AI272" s="26"/>
      <c r="AJ272" s="26"/>
      <c r="AK272" s="26"/>
      <c r="AL272" s="26"/>
      <c r="AM272" s="26"/>
      <c r="AN272" s="26"/>
      <c r="AO272" s="26"/>
      <c r="AP272" s="26"/>
      <c r="AQ272" s="26"/>
      <c r="AR272" s="26"/>
      <c r="AS272" s="26"/>
      <c r="AT272" s="26"/>
      <c r="AU272" s="26"/>
      <c r="AV272" s="26"/>
      <c r="AW272" s="26"/>
      <c r="AX272" s="26"/>
      <c r="AY272" s="26"/>
      <c r="AZ272" s="26"/>
      <c r="BA272" s="26"/>
      <c r="BB272" s="26"/>
      <c r="BC272" s="26"/>
      <c r="BD272" s="26"/>
      <c r="BE272" s="26"/>
      <c r="BF272" s="26"/>
      <c r="BG272" s="26"/>
      <c r="BH272" s="26"/>
      <c r="BI272" s="26"/>
      <c r="BJ272" s="26"/>
      <c r="BK272" s="26"/>
      <c r="BL272" s="26"/>
      <c r="BM272" s="26"/>
      <c r="BN272" s="26"/>
      <c r="BO272" s="26"/>
      <c r="BP272" s="26"/>
      <c r="BQ272" s="26"/>
    </row>
    <row r="273" spans="7:69" ht="12.75" customHeight="1">
      <c r="G273" s="451"/>
      <c r="H273" s="26"/>
      <c r="I273" s="151"/>
      <c r="K273" s="26"/>
      <c r="L273" s="26"/>
      <c r="M273" s="26"/>
      <c r="N273" s="26"/>
      <c r="O273" s="26"/>
      <c r="P273" s="26"/>
      <c r="Q273" s="26"/>
      <c r="R273" s="26"/>
      <c r="S273" s="26"/>
      <c r="T273" s="26"/>
      <c r="U273" s="26"/>
      <c r="V273" s="26"/>
      <c r="W273" s="26"/>
      <c r="X273" s="26"/>
      <c r="Y273" s="26"/>
      <c r="Z273" s="26"/>
      <c r="AA273" s="26"/>
      <c r="AB273" s="26"/>
      <c r="AC273" s="26"/>
      <c r="AD273" s="26"/>
      <c r="AE273" s="26"/>
      <c r="AF273" s="26"/>
      <c r="AG273" s="26"/>
      <c r="AH273" s="26"/>
      <c r="AI273" s="26"/>
      <c r="AJ273" s="26"/>
      <c r="AK273" s="26"/>
      <c r="AL273" s="26"/>
      <c r="AM273" s="26"/>
      <c r="AN273" s="26"/>
      <c r="AO273" s="26"/>
      <c r="AP273" s="26"/>
      <c r="AQ273" s="26"/>
      <c r="AR273" s="26"/>
      <c r="AS273" s="26"/>
      <c r="AT273" s="26"/>
      <c r="AU273" s="26"/>
      <c r="AV273" s="26"/>
      <c r="AW273" s="26"/>
      <c r="AX273" s="26"/>
      <c r="AY273" s="26"/>
      <c r="AZ273" s="26"/>
      <c r="BA273" s="26"/>
      <c r="BB273" s="26"/>
      <c r="BC273" s="26"/>
      <c r="BD273" s="26"/>
      <c r="BE273" s="26"/>
      <c r="BF273" s="26"/>
      <c r="BG273" s="26"/>
      <c r="BH273" s="26"/>
      <c r="BI273" s="26"/>
      <c r="BJ273" s="26"/>
      <c r="BK273" s="26"/>
      <c r="BL273" s="26"/>
      <c r="BM273" s="26"/>
      <c r="BN273" s="26"/>
      <c r="BO273" s="26"/>
      <c r="BP273" s="26"/>
      <c r="BQ273" s="26"/>
    </row>
    <row r="274" spans="7:69" ht="12.75" customHeight="1">
      <c r="G274" s="451"/>
      <c r="H274" s="26"/>
      <c r="I274" s="151"/>
      <c r="K274" s="26"/>
      <c r="L274" s="26"/>
      <c r="M274" s="26"/>
      <c r="N274" s="26"/>
      <c r="O274" s="26"/>
      <c r="P274" s="26"/>
      <c r="Q274" s="26"/>
      <c r="R274" s="26"/>
      <c r="S274" s="26"/>
      <c r="T274" s="26"/>
      <c r="U274" s="26"/>
      <c r="V274" s="26"/>
      <c r="W274" s="26"/>
      <c r="X274" s="26"/>
      <c r="Y274" s="26"/>
      <c r="Z274" s="26"/>
      <c r="AA274" s="26"/>
      <c r="AB274" s="26"/>
      <c r="AC274" s="26"/>
      <c r="AD274" s="26"/>
      <c r="AE274" s="26"/>
      <c r="AF274" s="26"/>
      <c r="AG274" s="26"/>
      <c r="AH274" s="26"/>
      <c r="AI274" s="26"/>
      <c r="AJ274" s="26"/>
      <c r="AK274" s="26"/>
      <c r="AL274" s="26"/>
      <c r="AM274" s="26"/>
      <c r="AN274" s="26"/>
      <c r="AO274" s="26"/>
      <c r="AP274" s="26"/>
      <c r="AQ274" s="26"/>
      <c r="AR274" s="26"/>
      <c r="AS274" s="26"/>
      <c r="AT274" s="26"/>
      <c r="AU274" s="26"/>
      <c r="AV274" s="26"/>
      <c r="AW274" s="26"/>
      <c r="AX274" s="26"/>
      <c r="AY274" s="26"/>
      <c r="AZ274" s="26"/>
      <c r="BA274" s="26"/>
      <c r="BB274" s="26"/>
      <c r="BC274" s="26"/>
      <c r="BD274" s="26"/>
      <c r="BE274" s="26"/>
      <c r="BF274" s="26"/>
      <c r="BG274" s="26"/>
      <c r="BH274" s="26"/>
      <c r="BI274" s="26"/>
      <c r="BJ274" s="26"/>
      <c r="BK274" s="26"/>
      <c r="BL274" s="26"/>
      <c r="BM274" s="26"/>
      <c r="BN274" s="26"/>
      <c r="BO274" s="26"/>
      <c r="BP274" s="26"/>
      <c r="BQ274" s="26"/>
    </row>
    <row r="275" spans="7:69" ht="12.75" customHeight="1">
      <c r="G275" s="451"/>
      <c r="H275" s="26"/>
      <c r="I275" s="151"/>
      <c r="K275" s="26"/>
      <c r="L275" s="26"/>
      <c r="M275" s="26"/>
      <c r="N275" s="26"/>
      <c r="O275" s="26"/>
      <c r="P275" s="26"/>
      <c r="Q275" s="26"/>
      <c r="R275" s="26"/>
      <c r="S275" s="26"/>
      <c r="T275" s="26"/>
      <c r="U275" s="26"/>
      <c r="V275" s="26"/>
      <c r="W275" s="26"/>
      <c r="X275" s="26"/>
      <c r="Y275" s="26"/>
      <c r="Z275" s="26"/>
      <c r="AA275" s="26"/>
      <c r="AB275" s="26"/>
      <c r="AC275" s="26"/>
      <c r="AD275" s="26"/>
      <c r="AE275" s="26"/>
      <c r="AF275" s="26"/>
      <c r="AG275" s="26"/>
      <c r="AH275" s="26"/>
      <c r="AI275" s="26"/>
      <c r="AJ275" s="26"/>
      <c r="AK275" s="26"/>
      <c r="AL275" s="26"/>
      <c r="AM275" s="26"/>
      <c r="AN275" s="26"/>
      <c r="AO275" s="26"/>
      <c r="AP275" s="26"/>
      <c r="AQ275" s="26"/>
      <c r="AR275" s="26"/>
      <c r="AS275" s="26"/>
      <c r="AT275" s="26"/>
      <c r="AU275" s="26"/>
      <c r="AV275" s="26"/>
      <c r="AW275" s="26"/>
      <c r="AX275" s="26"/>
      <c r="AY275" s="26"/>
      <c r="AZ275" s="26"/>
      <c r="BA275" s="26"/>
      <c r="BB275" s="26"/>
      <c r="BC275" s="26"/>
      <c r="BD275" s="26"/>
      <c r="BE275" s="26"/>
      <c r="BF275" s="26"/>
      <c r="BG275" s="26"/>
      <c r="BH275" s="26"/>
      <c r="BI275" s="26"/>
      <c r="BJ275" s="26"/>
      <c r="BK275" s="26"/>
      <c r="BL275" s="26"/>
      <c r="BM275" s="26"/>
      <c r="BN275" s="26"/>
      <c r="BO275" s="26"/>
      <c r="BP275" s="26"/>
      <c r="BQ275" s="26"/>
    </row>
    <row r="276" spans="7:69" ht="12.75" customHeight="1">
      <c r="G276" s="451"/>
      <c r="H276" s="26"/>
      <c r="I276" s="151"/>
      <c r="K276" s="26"/>
      <c r="L276" s="26"/>
      <c r="M276" s="26"/>
      <c r="N276" s="26"/>
      <c r="O276" s="26"/>
      <c r="P276" s="26"/>
      <c r="Q276" s="26"/>
      <c r="R276" s="26"/>
      <c r="S276" s="26"/>
      <c r="T276" s="26"/>
      <c r="U276" s="26"/>
      <c r="V276" s="26"/>
      <c r="W276" s="26"/>
      <c r="X276" s="26"/>
      <c r="Y276" s="26"/>
      <c r="Z276" s="26"/>
      <c r="AA276" s="26"/>
      <c r="AB276" s="26"/>
      <c r="AC276" s="26"/>
      <c r="AD276" s="26"/>
      <c r="AE276" s="26"/>
      <c r="AF276" s="26"/>
      <c r="AG276" s="26"/>
      <c r="AH276" s="26"/>
      <c r="AI276" s="26"/>
      <c r="AJ276" s="26"/>
      <c r="AK276" s="26"/>
      <c r="AL276" s="26"/>
      <c r="AM276" s="26"/>
      <c r="AN276" s="26"/>
      <c r="AO276" s="26"/>
      <c r="AP276" s="26"/>
      <c r="AQ276" s="26"/>
      <c r="AR276" s="26"/>
      <c r="AS276" s="26"/>
      <c r="AT276" s="26"/>
      <c r="AU276" s="26"/>
      <c r="AV276" s="26"/>
      <c r="AW276" s="26"/>
      <c r="AX276" s="26"/>
      <c r="AY276" s="26"/>
      <c r="AZ276" s="26"/>
      <c r="BA276" s="26"/>
      <c r="BB276" s="26"/>
      <c r="BC276" s="26"/>
      <c r="BD276" s="26"/>
      <c r="BE276" s="26"/>
      <c r="BF276" s="26"/>
      <c r="BG276" s="26"/>
      <c r="BH276" s="26"/>
      <c r="BI276" s="26"/>
      <c r="BJ276" s="26"/>
      <c r="BK276" s="26"/>
      <c r="BL276" s="26"/>
      <c r="BM276" s="26"/>
      <c r="BN276" s="26"/>
      <c r="BO276" s="26"/>
      <c r="BP276" s="26"/>
      <c r="BQ276" s="26"/>
    </row>
    <row r="277" spans="7:69" ht="12.75" customHeight="1">
      <c r="G277" s="451"/>
      <c r="H277" s="26"/>
      <c r="I277" s="151"/>
      <c r="K277" s="26"/>
      <c r="L277" s="26"/>
      <c r="M277" s="26"/>
      <c r="N277" s="26"/>
      <c r="O277" s="26"/>
      <c r="P277" s="26"/>
      <c r="Q277" s="26"/>
      <c r="R277" s="26"/>
      <c r="S277" s="26"/>
      <c r="T277" s="26"/>
      <c r="U277" s="26"/>
      <c r="V277" s="26"/>
      <c r="W277" s="26"/>
      <c r="X277" s="26"/>
      <c r="Y277" s="26"/>
      <c r="Z277" s="26"/>
      <c r="AA277" s="26"/>
      <c r="AB277" s="26"/>
      <c r="AC277" s="26"/>
      <c r="AD277" s="26"/>
      <c r="AE277" s="26"/>
      <c r="AF277" s="26"/>
      <c r="AG277" s="26"/>
      <c r="AH277" s="26"/>
      <c r="AI277" s="26"/>
      <c r="AJ277" s="26"/>
      <c r="AK277" s="26"/>
      <c r="AL277" s="26"/>
      <c r="AM277" s="26"/>
      <c r="AN277" s="26"/>
      <c r="AO277" s="26"/>
      <c r="AP277" s="26"/>
      <c r="AQ277" s="26"/>
      <c r="AR277" s="26"/>
      <c r="AS277" s="26"/>
      <c r="AT277" s="26"/>
      <c r="AU277" s="26"/>
      <c r="AV277" s="26"/>
      <c r="AW277" s="26"/>
      <c r="AX277" s="26"/>
      <c r="AY277" s="26"/>
      <c r="AZ277" s="26"/>
      <c r="BA277" s="26"/>
      <c r="BB277" s="26"/>
      <c r="BC277" s="26"/>
      <c r="BD277" s="26"/>
      <c r="BE277" s="26"/>
      <c r="BF277" s="26"/>
      <c r="BG277" s="26"/>
      <c r="BH277" s="26"/>
      <c r="BI277" s="26"/>
      <c r="BJ277" s="26"/>
      <c r="BK277" s="26"/>
      <c r="BL277" s="26"/>
      <c r="BM277" s="26"/>
      <c r="BN277" s="26"/>
      <c r="BO277" s="26"/>
      <c r="BP277" s="26"/>
      <c r="BQ277" s="26"/>
    </row>
    <row r="278" spans="7:69" ht="12.75" customHeight="1">
      <c r="G278" s="451"/>
      <c r="H278" s="26"/>
      <c r="I278" s="151"/>
      <c r="K278" s="26"/>
      <c r="L278" s="26"/>
      <c r="M278" s="26"/>
      <c r="N278" s="26"/>
      <c r="O278" s="26"/>
      <c r="P278" s="26"/>
      <c r="Q278" s="26"/>
      <c r="R278" s="26"/>
      <c r="S278" s="26"/>
      <c r="T278" s="26"/>
      <c r="U278" s="26"/>
      <c r="V278" s="26"/>
      <c r="W278" s="26"/>
      <c r="X278" s="26"/>
      <c r="Y278" s="26"/>
      <c r="Z278" s="26"/>
      <c r="AA278" s="26"/>
      <c r="AB278" s="26"/>
      <c r="AC278" s="26"/>
      <c r="AD278" s="26"/>
      <c r="AE278" s="26"/>
      <c r="AF278" s="26"/>
      <c r="AG278" s="26"/>
      <c r="AH278" s="26"/>
      <c r="AI278" s="26"/>
      <c r="AJ278" s="26"/>
      <c r="AK278" s="26"/>
      <c r="AL278" s="26"/>
      <c r="AM278" s="26"/>
      <c r="AN278" s="26"/>
      <c r="AO278" s="26"/>
      <c r="AP278" s="26"/>
      <c r="AQ278" s="26"/>
      <c r="AR278" s="26"/>
      <c r="AS278" s="26"/>
      <c r="AT278" s="26"/>
      <c r="AU278" s="26"/>
      <c r="AV278" s="26"/>
      <c r="AW278" s="26"/>
      <c r="AX278" s="26"/>
      <c r="AY278" s="26"/>
      <c r="AZ278" s="26"/>
      <c r="BA278" s="26"/>
      <c r="BB278" s="26"/>
      <c r="BC278" s="26"/>
      <c r="BD278" s="26"/>
      <c r="BE278" s="26"/>
      <c r="BF278" s="26"/>
      <c r="BG278" s="26"/>
      <c r="BH278" s="26"/>
      <c r="BI278" s="26"/>
      <c r="BJ278" s="26"/>
      <c r="BK278" s="26"/>
      <c r="BL278" s="26"/>
      <c r="BM278" s="26"/>
      <c r="BN278" s="26"/>
      <c r="BO278" s="26"/>
      <c r="BP278" s="26"/>
      <c r="BQ278" s="26"/>
    </row>
    <row r="279" spans="7:69" ht="12.75" customHeight="1">
      <c r="G279" s="451"/>
      <c r="H279" s="26"/>
      <c r="I279" s="151"/>
      <c r="K279" s="26"/>
      <c r="L279" s="26"/>
      <c r="M279" s="26"/>
      <c r="N279" s="26"/>
      <c r="O279" s="26"/>
      <c r="P279" s="26"/>
      <c r="Q279" s="26"/>
      <c r="R279" s="26"/>
      <c r="S279" s="26"/>
      <c r="T279" s="26"/>
      <c r="U279" s="26"/>
      <c r="V279" s="26"/>
      <c r="W279" s="26"/>
      <c r="X279" s="26"/>
      <c r="Y279" s="26"/>
      <c r="Z279" s="26"/>
      <c r="AA279" s="26"/>
      <c r="AB279" s="26"/>
      <c r="AC279" s="26"/>
      <c r="AD279" s="26"/>
      <c r="AE279" s="26"/>
      <c r="AF279" s="26"/>
      <c r="AG279" s="26"/>
      <c r="AH279" s="26"/>
      <c r="AI279" s="26"/>
      <c r="AJ279" s="26"/>
      <c r="AK279" s="26"/>
      <c r="AL279" s="26"/>
      <c r="AM279" s="26"/>
      <c r="AN279" s="26"/>
      <c r="AO279" s="26"/>
      <c r="AP279" s="26"/>
      <c r="AQ279" s="26"/>
      <c r="AR279" s="26"/>
      <c r="AS279" s="26"/>
      <c r="AT279" s="26"/>
      <c r="AU279" s="26"/>
      <c r="AV279" s="26"/>
      <c r="AW279" s="26"/>
      <c r="AX279" s="26"/>
      <c r="AY279" s="26"/>
      <c r="AZ279" s="26"/>
      <c r="BA279" s="26"/>
      <c r="BB279" s="26"/>
      <c r="BC279" s="26"/>
      <c r="BD279" s="26"/>
      <c r="BE279" s="26"/>
      <c r="BF279" s="26"/>
      <c r="BG279" s="26"/>
      <c r="BH279" s="26"/>
      <c r="BI279" s="26"/>
      <c r="BJ279" s="26"/>
      <c r="BK279" s="26"/>
      <c r="BL279" s="26"/>
      <c r="BM279" s="26"/>
      <c r="BN279" s="26"/>
      <c r="BO279" s="26"/>
      <c r="BP279" s="26"/>
      <c r="BQ279" s="26"/>
    </row>
    <row r="280" spans="7:69" ht="12.75" customHeight="1">
      <c r="G280" s="451"/>
      <c r="H280" s="26"/>
      <c r="I280" s="151"/>
      <c r="K280" s="26"/>
      <c r="L280" s="26"/>
      <c r="M280" s="26"/>
      <c r="N280" s="26"/>
      <c r="O280" s="26"/>
      <c r="P280" s="26"/>
      <c r="Q280" s="26"/>
      <c r="R280" s="26"/>
      <c r="S280" s="26"/>
      <c r="T280" s="26"/>
      <c r="U280" s="26"/>
      <c r="V280" s="26"/>
      <c r="W280" s="26"/>
      <c r="X280" s="26"/>
      <c r="Y280" s="26"/>
      <c r="Z280" s="26"/>
      <c r="AA280" s="26"/>
      <c r="AB280" s="26"/>
      <c r="AC280" s="26"/>
      <c r="AD280" s="26"/>
      <c r="AE280" s="26"/>
      <c r="AF280" s="26"/>
      <c r="AG280" s="26"/>
      <c r="AH280" s="26"/>
      <c r="AI280" s="26"/>
      <c r="AJ280" s="26"/>
      <c r="AK280" s="26"/>
      <c r="AL280" s="26"/>
      <c r="AM280" s="26"/>
      <c r="AN280" s="26"/>
      <c r="AO280" s="26"/>
      <c r="AP280" s="26"/>
      <c r="AQ280" s="26"/>
      <c r="AR280" s="26"/>
      <c r="AS280" s="26"/>
      <c r="AT280" s="26"/>
      <c r="AU280" s="26"/>
      <c r="AV280" s="26"/>
      <c r="AW280" s="26"/>
      <c r="AX280" s="26"/>
      <c r="AY280" s="26"/>
      <c r="AZ280" s="26"/>
      <c r="BA280" s="26"/>
      <c r="BB280" s="26"/>
      <c r="BC280" s="26"/>
      <c r="BD280" s="26"/>
      <c r="BE280" s="26"/>
      <c r="BF280" s="26"/>
      <c r="BG280" s="26"/>
      <c r="BH280" s="26"/>
      <c r="BI280" s="26"/>
      <c r="BJ280" s="26"/>
      <c r="BK280" s="26"/>
      <c r="BL280" s="26"/>
      <c r="BM280" s="26"/>
      <c r="BN280" s="26"/>
      <c r="BO280" s="26"/>
      <c r="BP280" s="26"/>
      <c r="BQ280" s="26"/>
    </row>
    <row r="281" spans="7:69" ht="12.75" customHeight="1">
      <c r="G281" s="451"/>
      <c r="H281" s="26"/>
      <c r="I281" s="151"/>
      <c r="K281" s="26"/>
      <c r="L281" s="26"/>
      <c r="M281" s="26"/>
      <c r="N281" s="26"/>
      <c r="O281" s="26"/>
      <c r="P281" s="26"/>
      <c r="Q281" s="26"/>
      <c r="R281" s="26"/>
      <c r="S281" s="26"/>
      <c r="T281" s="26"/>
      <c r="U281" s="26"/>
      <c r="V281" s="26"/>
      <c r="W281" s="26"/>
      <c r="X281" s="26"/>
      <c r="Y281" s="26"/>
      <c r="Z281" s="26"/>
      <c r="AA281" s="26"/>
      <c r="AB281" s="26"/>
      <c r="AC281" s="26"/>
      <c r="AD281" s="26"/>
      <c r="AE281" s="26"/>
      <c r="AF281" s="26"/>
      <c r="AG281" s="26"/>
      <c r="AH281" s="26"/>
      <c r="AI281" s="26"/>
      <c r="AJ281" s="26"/>
      <c r="AK281" s="26"/>
      <c r="AL281" s="26"/>
      <c r="AM281" s="26"/>
      <c r="AN281" s="26"/>
      <c r="AO281" s="26"/>
      <c r="AP281" s="26"/>
      <c r="AQ281" s="26"/>
      <c r="AR281" s="26"/>
      <c r="AS281" s="26"/>
      <c r="AT281" s="26"/>
      <c r="AU281" s="26"/>
      <c r="AV281" s="26"/>
      <c r="AW281" s="26"/>
      <c r="AX281" s="26"/>
      <c r="AY281" s="26"/>
      <c r="AZ281" s="26"/>
      <c r="BA281" s="26"/>
      <c r="BB281" s="26"/>
      <c r="BC281" s="26"/>
      <c r="BD281" s="26"/>
      <c r="BE281" s="26"/>
      <c r="BF281" s="26"/>
      <c r="BG281" s="26"/>
      <c r="BH281" s="26"/>
      <c r="BI281" s="26"/>
      <c r="BJ281" s="26"/>
      <c r="BK281" s="26"/>
      <c r="BL281" s="26"/>
      <c r="BM281" s="26"/>
      <c r="BN281" s="26"/>
      <c r="BO281" s="26"/>
      <c r="BP281" s="26"/>
      <c r="BQ281" s="26"/>
    </row>
    <row r="282" spans="7:69" ht="12.75" customHeight="1">
      <c r="G282" s="451"/>
      <c r="H282" s="26"/>
      <c r="I282" s="151"/>
      <c r="K282" s="26"/>
      <c r="L282" s="26"/>
      <c r="M282" s="26"/>
      <c r="N282" s="26"/>
      <c r="O282" s="26"/>
      <c r="P282" s="26"/>
      <c r="Q282" s="26"/>
      <c r="R282" s="26"/>
      <c r="S282" s="26"/>
      <c r="T282" s="26"/>
      <c r="U282" s="26"/>
      <c r="V282" s="26"/>
      <c r="W282" s="26"/>
      <c r="X282" s="26"/>
      <c r="Y282" s="26"/>
      <c r="Z282" s="26"/>
      <c r="AA282" s="26"/>
      <c r="AB282" s="26"/>
      <c r="AC282" s="26"/>
      <c r="AD282" s="26"/>
      <c r="AE282" s="26"/>
      <c r="AF282" s="26"/>
      <c r="AG282" s="26"/>
      <c r="AH282" s="26"/>
      <c r="AI282" s="26"/>
      <c r="AJ282" s="26"/>
      <c r="AK282" s="26"/>
      <c r="AL282" s="26"/>
      <c r="AM282" s="26"/>
      <c r="AN282" s="26"/>
      <c r="AO282" s="26"/>
      <c r="AP282" s="26"/>
      <c r="AQ282" s="26"/>
      <c r="AR282" s="26"/>
      <c r="AS282" s="26"/>
      <c r="AT282" s="26"/>
      <c r="AU282" s="26"/>
      <c r="AV282" s="26"/>
      <c r="AW282" s="26"/>
      <c r="AX282" s="26"/>
      <c r="AY282" s="26"/>
      <c r="AZ282" s="26"/>
      <c r="BA282" s="26"/>
      <c r="BB282" s="26"/>
      <c r="BC282" s="26"/>
      <c r="BD282" s="26"/>
      <c r="BE282" s="26"/>
      <c r="BF282" s="26"/>
      <c r="BG282" s="26"/>
      <c r="BH282" s="26"/>
      <c r="BI282" s="26"/>
      <c r="BJ282" s="26"/>
      <c r="BK282" s="26"/>
      <c r="BL282" s="26"/>
      <c r="BM282" s="26"/>
      <c r="BN282" s="26"/>
      <c r="BO282" s="26"/>
      <c r="BP282" s="26"/>
      <c r="BQ282" s="26"/>
    </row>
    <row r="283" spans="7:69" ht="12.75" customHeight="1">
      <c r="G283" s="451"/>
      <c r="H283" s="26"/>
      <c r="I283" s="151"/>
      <c r="K283" s="26"/>
      <c r="L283" s="26"/>
      <c r="M283" s="26"/>
      <c r="N283" s="26"/>
      <c r="O283" s="26"/>
      <c r="P283" s="26"/>
      <c r="Q283" s="26"/>
      <c r="R283" s="26"/>
      <c r="S283" s="26"/>
      <c r="T283" s="26"/>
      <c r="U283" s="26"/>
      <c r="V283" s="26"/>
      <c r="W283" s="26"/>
      <c r="X283" s="26"/>
      <c r="Y283" s="26"/>
      <c r="Z283" s="26"/>
      <c r="AA283" s="26"/>
      <c r="AB283" s="26"/>
      <c r="AC283" s="26"/>
      <c r="AD283" s="26"/>
      <c r="AE283" s="26"/>
      <c r="AF283" s="26"/>
      <c r="AG283" s="26"/>
      <c r="AH283" s="26"/>
      <c r="AI283" s="26"/>
      <c r="AJ283" s="26"/>
      <c r="AK283" s="26"/>
      <c r="AL283" s="26"/>
      <c r="AM283" s="26"/>
      <c r="AN283" s="26"/>
      <c r="AO283" s="26"/>
      <c r="AP283" s="26"/>
      <c r="AQ283" s="26"/>
      <c r="AR283" s="26"/>
      <c r="AS283" s="26"/>
      <c r="AT283" s="26"/>
      <c r="AU283" s="26"/>
      <c r="AV283" s="26"/>
      <c r="AW283" s="26"/>
      <c r="AX283" s="26"/>
      <c r="AY283" s="26"/>
      <c r="AZ283" s="26"/>
      <c r="BA283" s="26"/>
      <c r="BB283" s="26"/>
      <c r="BC283" s="26"/>
      <c r="BD283" s="26"/>
      <c r="BE283" s="26"/>
      <c r="BF283" s="26"/>
      <c r="BG283" s="26"/>
      <c r="BH283" s="26"/>
      <c r="BI283" s="26"/>
      <c r="BJ283" s="26"/>
      <c r="BK283" s="26"/>
      <c r="BL283" s="26"/>
      <c r="BM283" s="26"/>
      <c r="BN283" s="26"/>
      <c r="BO283" s="26"/>
      <c r="BP283" s="26"/>
      <c r="BQ283" s="26"/>
    </row>
    <row r="284" spans="7:69" ht="12.75" customHeight="1">
      <c r="G284" s="451"/>
      <c r="H284" s="26"/>
      <c r="I284" s="151"/>
      <c r="K284" s="26"/>
      <c r="L284" s="26"/>
      <c r="M284" s="26"/>
      <c r="N284" s="26"/>
      <c r="O284" s="26"/>
      <c r="P284" s="26"/>
      <c r="Q284" s="26"/>
      <c r="R284" s="26"/>
      <c r="S284" s="26"/>
      <c r="T284" s="26"/>
      <c r="U284" s="26"/>
      <c r="V284" s="26"/>
      <c r="W284" s="26"/>
      <c r="X284" s="26"/>
      <c r="Y284" s="26"/>
      <c r="Z284" s="26"/>
      <c r="AA284" s="26"/>
      <c r="AB284" s="26"/>
      <c r="AC284" s="26"/>
      <c r="AD284" s="26"/>
      <c r="AE284" s="26"/>
      <c r="AF284" s="26"/>
      <c r="AG284" s="26"/>
      <c r="AH284" s="26"/>
      <c r="AI284" s="26"/>
      <c r="AJ284" s="26"/>
      <c r="AK284" s="26"/>
      <c r="AL284" s="26"/>
      <c r="AM284" s="26"/>
      <c r="AN284" s="26"/>
      <c r="AO284" s="26"/>
      <c r="AP284" s="26"/>
      <c r="AQ284" s="26"/>
      <c r="AR284" s="26"/>
      <c r="AS284" s="26"/>
      <c r="AT284" s="26"/>
      <c r="AU284" s="26"/>
      <c r="AV284" s="26"/>
      <c r="AW284" s="26"/>
      <c r="AX284" s="26"/>
      <c r="AY284" s="26"/>
      <c r="AZ284" s="26"/>
      <c r="BA284" s="26"/>
      <c r="BB284" s="26"/>
      <c r="BC284" s="26"/>
      <c r="BD284" s="26"/>
      <c r="BE284" s="26"/>
      <c r="BF284" s="26"/>
      <c r="BG284" s="26"/>
      <c r="BH284" s="26"/>
      <c r="BI284" s="26"/>
      <c r="BJ284" s="26"/>
      <c r="BK284" s="26"/>
      <c r="BL284" s="26"/>
      <c r="BM284" s="26"/>
      <c r="BN284" s="26"/>
      <c r="BO284" s="26"/>
      <c r="BP284" s="26"/>
      <c r="BQ284" s="26"/>
    </row>
    <row r="285" spans="7:69" ht="12.75" customHeight="1">
      <c r="G285" s="451"/>
      <c r="H285" s="26"/>
      <c r="I285" s="151"/>
      <c r="K285" s="26"/>
      <c r="L285" s="26"/>
      <c r="M285" s="26"/>
      <c r="N285" s="26"/>
      <c r="O285" s="26"/>
      <c r="P285" s="26"/>
      <c r="Q285" s="26"/>
      <c r="R285" s="26"/>
      <c r="S285" s="26"/>
      <c r="T285" s="26"/>
      <c r="U285" s="26"/>
      <c r="V285" s="26"/>
      <c r="W285" s="26"/>
      <c r="X285" s="26"/>
      <c r="Y285" s="26"/>
      <c r="Z285" s="26"/>
      <c r="AA285" s="26"/>
      <c r="AB285" s="26"/>
      <c r="AC285" s="26"/>
      <c r="AD285" s="26"/>
      <c r="AE285" s="26"/>
      <c r="AF285" s="26"/>
      <c r="AG285" s="26"/>
      <c r="AH285" s="26"/>
      <c r="AI285" s="26"/>
      <c r="AJ285" s="26"/>
      <c r="AK285" s="26"/>
      <c r="AL285" s="26"/>
      <c r="AM285" s="26"/>
      <c r="AN285" s="26"/>
      <c r="AO285" s="26"/>
      <c r="AP285" s="26"/>
      <c r="AQ285" s="26"/>
      <c r="AR285" s="26"/>
      <c r="AS285" s="26"/>
      <c r="AT285" s="26"/>
      <c r="AU285" s="26"/>
      <c r="AV285" s="26"/>
      <c r="AW285" s="26"/>
      <c r="AX285" s="26"/>
      <c r="AY285" s="26"/>
      <c r="AZ285" s="26"/>
      <c r="BA285" s="26"/>
      <c r="BB285" s="26"/>
      <c r="BC285" s="26"/>
      <c r="BD285" s="26"/>
      <c r="BE285" s="26"/>
      <c r="BF285" s="26"/>
      <c r="BG285" s="26"/>
      <c r="BH285" s="26"/>
      <c r="BI285" s="26"/>
      <c r="BJ285" s="26"/>
      <c r="BK285" s="26"/>
      <c r="BL285" s="26"/>
      <c r="BM285" s="26"/>
      <c r="BN285" s="26"/>
      <c r="BO285" s="26"/>
      <c r="BP285" s="26"/>
      <c r="BQ285" s="26"/>
    </row>
    <row r="286" spans="7:69" ht="12.75" customHeight="1">
      <c r="G286" s="451"/>
      <c r="H286" s="26"/>
      <c r="I286" s="151"/>
      <c r="K286" s="26"/>
      <c r="L286" s="26"/>
      <c r="M286" s="26"/>
      <c r="N286" s="26"/>
      <c r="O286" s="26"/>
      <c r="P286" s="26"/>
      <c r="Q286" s="26"/>
      <c r="R286" s="26"/>
      <c r="S286" s="26"/>
      <c r="T286" s="26"/>
      <c r="U286" s="26"/>
      <c r="V286" s="26"/>
      <c r="W286" s="26"/>
      <c r="X286" s="26"/>
      <c r="Y286" s="26"/>
      <c r="Z286" s="26"/>
      <c r="AA286" s="26"/>
      <c r="AB286" s="26"/>
      <c r="AC286" s="26"/>
      <c r="AD286" s="26"/>
      <c r="AE286" s="26"/>
      <c r="AF286" s="26"/>
      <c r="AG286" s="26"/>
      <c r="AH286" s="26"/>
      <c r="AI286" s="26"/>
      <c r="AJ286" s="26"/>
      <c r="AK286" s="26"/>
      <c r="AL286" s="26"/>
      <c r="AM286" s="26"/>
      <c r="AN286" s="26"/>
      <c r="AO286" s="26"/>
      <c r="AP286" s="26"/>
      <c r="AQ286" s="26"/>
      <c r="AR286" s="26"/>
      <c r="AS286" s="26"/>
      <c r="AT286" s="26"/>
      <c r="AU286" s="26"/>
      <c r="AV286" s="26"/>
      <c r="AW286" s="26"/>
      <c r="AX286" s="26"/>
      <c r="AY286" s="26"/>
      <c r="AZ286" s="26"/>
      <c r="BA286" s="26"/>
      <c r="BB286" s="26"/>
      <c r="BC286" s="26"/>
      <c r="BD286" s="26"/>
      <c r="BE286" s="26"/>
      <c r="BF286" s="26"/>
      <c r="BG286" s="26"/>
      <c r="BH286" s="26"/>
      <c r="BI286" s="26"/>
      <c r="BJ286" s="26"/>
      <c r="BK286" s="26"/>
      <c r="BL286" s="26"/>
      <c r="BM286" s="26"/>
      <c r="BN286" s="26"/>
      <c r="BO286" s="26"/>
      <c r="BP286" s="26"/>
      <c r="BQ286" s="26"/>
    </row>
    <row r="287" spans="7:69" ht="12.75" customHeight="1">
      <c r="G287" s="451"/>
      <c r="H287" s="26"/>
      <c r="I287" s="151"/>
      <c r="K287" s="26"/>
      <c r="L287" s="26"/>
      <c r="M287" s="26"/>
      <c r="N287" s="26"/>
      <c r="O287" s="26"/>
      <c r="P287" s="26"/>
      <c r="Q287" s="26"/>
      <c r="R287" s="26"/>
      <c r="S287" s="26"/>
      <c r="T287" s="26"/>
      <c r="U287" s="26"/>
      <c r="V287" s="26"/>
      <c r="W287" s="26"/>
      <c r="X287" s="26"/>
      <c r="Y287" s="26"/>
      <c r="Z287" s="26"/>
      <c r="AA287" s="26"/>
      <c r="AB287" s="26"/>
      <c r="AC287" s="26"/>
      <c r="AD287" s="26"/>
      <c r="AE287" s="26"/>
      <c r="AF287" s="26"/>
      <c r="AG287" s="26"/>
      <c r="AH287" s="26"/>
      <c r="AI287" s="26"/>
      <c r="AJ287" s="26"/>
      <c r="AK287" s="26"/>
      <c r="AL287" s="26"/>
      <c r="AM287" s="26"/>
      <c r="AN287" s="26"/>
      <c r="AO287" s="26"/>
      <c r="AP287" s="26"/>
      <c r="AQ287" s="26"/>
      <c r="AR287" s="26"/>
      <c r="AS287" s="26"/>
      <c r="AT287" s="26"/>
      <c r="AU287" s="26"/>
      <c r="AV287" s="26"/>
      <c r="AW287" s="26"/>
      <c r="AX287" s="26"/>
      <c r="AY287" s="26"/>
      <c r="AZ287" s="26"/>
      <c r="BA287" s="26"/>
      <c r="BB287" s="26"/>
      <c r="BC287" s="26"/>
      <c r="BD287" s="26"/>
      <c r="BE287" s="26"/>
      <c r="BF287" s="26"/>
      <c r="BG287" s="26"/>
      <c r="BH287" s="26"/>
      <c r="BI287" s="26"/>
      <c r="BJ287" s="26"/>
      <c r="BK287" s="26"/>
      <c r="BL287" s="26"/>
      <c r="BM287" s="26"/>
      <c r="BN287" s="26"/>
      <c r="BO287" s="26"/>
      <c r="BP287" s="26"/>
      <c r="BQ287" s="26"/>
    </row>
    <row r="288" spans="7:69" ht="12.75" customHeight="1">
      <c r="G288" s="451"/>
      <c r="H288" s="26"/>
      <c r="I288" s="151"/>
      <c r="K288" s="26"/>
      <c r="L288" s="26"/>
      <c r="M288" s="26"/>
      <c r="N288" s="26"/>
      <c r="O288" s="26"/>
      <c r="P288" s="26"/>
      <c r="Q288" s="26"/>
      <c r="R288" s="26"/>
      <c r="S288" s="26"/>
      <c r="T288" s="26"/>
      <c r="U288" s="26"/>
      <c r="V288" s="26"/>
      <c r="W288" s="26"/>
      <c r="X288" s="26"/>
      <c r="Y288" s="26"/>
      <c r="Z288" s="26"/>
      <c r="AA288" s="26"/>
      <c r="AB288" s="26"/>
      <c r="AC288" s="26"/>
      <c r="AD288" s="26"/>
      <c r="AE288" s="26"/>
      <c r="AF288" s="26"/>
      <c r="AG288" s="26"/>
      <c r="AH288" s="26"/>
      <c r="AI288" s="26"/>
      <c r="AJ288" s="26"/>
      <c r="AK288" s="26"/>
      <c r="AL288" s="26"/>
      <c r="AM288" s="26"/>
      <c r="AN288" s="26"/>
      <c r="AO288" s="26"/>
      <c r="AP288" s="26"/>
      <c r="AQ288" s="26"/>
      <c r="AR288" s="26"/>
      <c r="AS288" s="26"/>
      <c r="AT288" s="26"/>
      <c r="AU288" s="26"/>
      <c r="AV288" s="26"/>
      <c r="AW288" s="26"/>
      <c r="AX288" s="26"/>
      <c r="AY288" s="26"/>
      <c r="AZ288" s="26"/>
      <c r="BA288" s="26"/>
      <c r="BB288" s="26"/>
      <c r="BC288" s="26"/>
      <c r="BD288" s="26"/>
      <c r="BE288" s="26"/>
      <c r="BF288" s="26"/>
      <c r="BG288" s="26"/>
      <c r="BH288" s="26"/>
      <c r="BI288" s="26"/>
      <c r="BJ288" s="26"/>
      <c r="BK288" s="26"/>
      <c r="BL288" s="26"/>
      <c r="BM288" s="26"/>
      <c r="BN288" s="26"/>
      <c r="BO288" s="26"/>
      <c r="BP288" s="26"/>
      <c r="BQ288" s="26"/>
    </row>
    <row r="289" spans="7:69" ht="12.75" customHeight="1">
      <c r="G289" s="451"/>
      <c r="H289" s="26"/>
      <c r="I289" s="151"/>
      <c r="K289" s="26"/>
      <c r="L289" s="26"/>
      <c r="M289" s="26"/>
      <c r="N289" s="26"/>
      <c r="O289" s="26"/>
      <c r="P289" s="26"/>
      <c r="Q289" s="26"/>
      <c r="R289" s="26"/>
      <c r="S289" s="26"/>
      <c r="T289" s="26"/>
      <c r="U289" s="26"/>
      <c r="V289" s="26"/>
      <c r="W289" s="26"/>
      <c r="X289" s="26"/>
      <c r="Y289" s="26"/>
      <c r="Z289" s="26"/>
      <c r="AA289" s="26"/>
      <c r="AB289" s="26"/>
      <c r="AC289" s="26"/>
      <c r="AD289" s="26"/>
      <c r="AE289" s="26"/>
      <c r="AF289" s="26"/>
      <c r="AG289" s="26"/>
      <c r="AH289" s="26"/>
      <c r="AI289" s="26"/>
      <c r="AJ289" s="26"/>
      <c r="AK289" s="26"/>
      <c r="AL289" s="26"/>
      <c r="AM289" s="26"/>
      <c r="AN289" s="26"/>
      <c r="AO289" s="26"/>
      <c r="AP289" s="26"/>
      <c r="AQ289" s="26"/>
      <c r="AR289" s="26"/>
      <c r="AS289" s="26"/>
      <c r="AT289" s="26"/>
      <c r="AU289" s="26"/>
      <c r="AV289" s="26"/>
      <c r="AW289" s="26"/>
      <c r="AX289" s="26"/>
      <c r="AY289" s="26"/>
      <c r="AZ289" s="26"/>
      <c r="BA289" s="26"/>
      <c r="BB289" s="26"/>
      <c r="BC289" s="26"/>
      <c r="BD289" s="26"/>
      <c r="BE289" s="26"/>
      <c r="BF289" s="26"/>
      <c r="BG289" s="26"/>
      <c r="BH289" s="26"/>
      <c r="BI289" s="26"/>
      <c r="BJ289" s="26"/>
      <c r="BK289" s="26"/>
      <c r="BL289" s="26"/>
      <c r="BM289" s="26"/>
      <c r="BN289" s="26"/>
      <c r="BO289" s="26"/>
      <c r="BP289" s="26"/>
      <c r="BQ289" s="26"/>
    </row>
    <row r="290" spans="7:69" ht="12.75" customHeight="1">
      <c r="G290" s="451"/>
      <c r="H290" s="26"/>
      <c r="I290" s="151"/>
      <c r="K290" s="26"/>
      <c r="L290" s="26"/>
      <c r="M290" s="26"/>
      <c r="N290" s="26"/>
      <c r="O290" s="26"/>
      <c r="P290" s="26"/>
      <c r="Q290" s="26"/>
      <c r="R290" s="26"/>
      <c r="S290" s="26"/>
      <c r="T290" s="26"/>
      <c r="U290" s="26"/>
      <c r="V290" s="26"/>
      <c r="W290" s="26"/>
      <c r="X290" s="26"/>
      <c r="Y290" s="26"/>
      <c r="Z290" s="26"/>
      <c r="AA290" s="26"/>
      <c r="AB290" s="26"/>
      <c r="AC290" s="26"/>
      <c r="AD290" s="26"/>
      <c r="AE290" s="26"/>
      <c r="AF290" s="26"/>
      <c r="AG290" s="26"/>
      <c r="AH290" s="26"/>
      <c r="AI290" s="26"/>
      <c r="AJ290" s="26"/>
      <c r="AK290" s="26"/>
      <c r="AL290" s="26"/>
      <c r="AM290" s="26"/>
      <c r="AN290" s="26"/>
      <c r="AO290" s="26"/>
      <c r="AP290" s="26"/>
      <c r="AQ290" s="26"/>
      <c r="AR290" s="26"/>
      <c r="AS290" s="26"/>
      <c r="AT290" s="26"/>
      <c r="AU290" s="26"/>
      <c r="AV290" s="26"/>
      <c r="AW290" s="26"/>
      <c r="AX290" s="26"/>
      <c r="AY290" s="26"/>
      <c r="AZ290" s="26"/>
      <c r="BA290" s="26"/>
      <c r="BB290" s="26"/>
      <c r="BC290" s="26"/>
      <c r="BD290" s="26"/>
      <c r="BE290" s="26"/>
      <c r="BF290" s="26"/>
      <c r="BG290" s="26"/>
      <c r="BH290" s="26"/>
      <c r="BI290" s="26"/>
      <c r="BJ290" s="26"/>
      <c r="BK290" s="26"/>
      <c r="BL290" s="26"/>
      <c r="BM290" s="26"/>
      <c r="BN290" s="26"/>
      <c r="BO290" s="26"/>
      <c r="BP290" s="26"/>
      <c r="BQ290" s="26"/>
    </row>
    <row r="291" spans="7:69" ht="12.75" customHeight="1">
      <c r="G291" s="451"/>
      <c r="H291" s="26"/>
      <c r="I291" s="151"/>
      <c r="K291" s="26"/>
      <c r="L291" s="26"/>
      <c r="M291" s="26"/>
      <c r="N291" s="26"/>
      <c r="O291" s="26"/>
      <c r="P291" s="26"/>
      <c r="Q291" s="26"/>
      <c r="R291" s="26"/>
      <c r="S291" s="26"/>
      <c r="T291" s="26"/>
      <c r="U291" s="26"/>
      <c r="V291" s="26"/>
      <c r="W291" s="26"/>
      <c r="X291" s="26"/>
      <c r="Y291" s="26"/>
      <c r="Z291" s="26"/>
      <c r="AA291" s="26"/>
      <c r="AB291" s="26"/>
      <c r="AC291" s="26"/>
      <c r="AD291" s="26"/>
      <c r="AE291" s="26"/>
      <c r="AF291" s="26"/>
      <c r="AG291" s="26"/>
      <c r="AH291" s="26"/>
      <c r="AI291" s="26"/>
      <c r="AJ291" s="26"/>
      <c r="AK291" s="26"/>
      <c r="AL291" s="26"/>
      <c r="AM291" s="26"/>
      <c r="AN291" s="26"/>
      <c r="AO291" s="26"/>
      <c r="AP291" s="26"/>
      <c r="AQ291" s="26"/>
      <c r="AR291" s="26"/>
      <c r="AS291" s="26"/>
      <c r="AT291" s="26"/>
      <c r="AU291" s="26"/>
      <c r="AV291" s="26"/>
      <c r="AW291" s="26"/>
      <c r="AX291" s="26"/>
      <c r="AY291" s="26"/>
      <c r="AZ291" s="26"/>
      <c r="BA291" s="26"/>
      <c r="BB291" s="26"/>
      <c r="BC291" s="26"/>
      <c r="BD291" s="26"/>
      <c r="BE291" s="26"/>
      <c r="BF291" s="26"/>
      <c r="BG291" s="26"/>
      <c r="BH291" s="26"/>
      <c r="BI291" s="26"/>
      <c r="BJ291" s="26"/>
      <c r="BK291" s="26"/>
      <c r="BL291" s="26"/>
      <c r="BM291" s="26"/>
      <c r="BN291" s="26"/>
      <c r="BO291" s="26"/>
      <c r="BP291" s="26"/>
      <c r="BQ291" s="26"/>
    </row>
    <row r="292" spans="7:69" ht="12.75" customHeight="1">
      <c r="G292" s="451"/>
      <c r="H292" s="26"/>
      <c r="I292" s="151"/>
      <c r="K292" s="26"/>
      <c r="L292" s="26"/>
      <c r="M292" s="26"/>
      <c r="N292" s="26"/>
      <c r="O292" s="26"/>
      <c r="P292" s="26"/>
      <c r="Q292" s="26"/>
      <c r="R292" s="26"/>
      <c r="S292" s="26"/>
      <c r="T292" s="26"/>
      <c r="U292" s="26"/>
      <c r="V292" s="26"/>
      <c r="W292" s="26"/>
      <c r="X292" s="26"/>
      <c r="Y292" s="26"/>
      <c r="Z292" s="26"/>
      <c r="AA292" s="26"/>
      <c r="AB292" s="26"/>
      <c r="AC292" s="26"/>
      <c r="AD292" s="26"/>
      <c r="AE292" s="26"/>
      <c r="AF292" s="26"/>
      <c r="AG292" s="26"/>
      <c r="AH292" s="26"/>
      <c r="AI292" s="26"/>
      <c r="AJ292" s="26"/>
      <c r="AK292" s="26"/>
      <c r="AL292" s="26"/>
      <c r="AM292" s="26"/>
      <c r="AN292" s="26"/>
      <c r="AO292" s="26"/>
      <c r="AP292" s="26"/>
      <c r="AQ292" s="26"/>
      <c r="AR292" s="26"/>
      <c r="AS292" s="26"/>
      <c r="AT292" s="26"/>
      <c r="AU292" s="26"/>
      <c r="AV292" s="26"/>
      <c r="AW292" s="26"/>
      <c r="AX292" s="26"/>
      <c r="AY292" s="26"/>
      <c r="AZ292" s="26"/>
      <c r="BA292" s="26"/>
      <c r="BB292" s="26"/>
      <c r="BC292" s="26"/>
      <c r="BD292" s="26"/>
      <c r="BE292" s="26"/>
      <c r="BF292" s="26"/>
      <c r="BG292" s="26"/>
      <c r="BH292" s="26"/>
      <c r="BI292" s="26"/>
      <c r="BJ292" s="26"/>
      <c r="BK292" s="26"/>
      <c r="BL292" s="26"/>
      <c r="BM292" s="26"/>
      <c r="BN292" s="26"/>
      <c r="BO292" s="26"/>
      <c r="BP292" s="26"/>
      <c r="BQ292" s="26"/>
    </row>
    <row r="293" spans="7:69" ht="12.75" customHeight="1">
      <c r="G293" s="451"/>
      <c r="H293" s="26"/>
      <c r="I293" s="151"/>
      <c r="K293" s="26"/>
      <c r="L293" s="26"/>
      <c r="M293" s="26"/>
      <c r="N293" s="26"/>
      <c r="O293" s="26"/>
      <c r="P293" s="26"/>
      <c r="Q293" s="26"/>
      <c r="R293" s="26"/>
      <c r="S293" s="26"/>
      <c r="T293" s="26"/>
      <c r="U293" s="26"/>
      <c r="V293" s="26"/>
      <c r="W293" s="26"/>
      <c r="X293" s="26"/>
      <c r="Y293" s="26"/>
      <c r="Z293" s="26"/>
      <c r="AA293" s="26"/>
      <c r="AB293" s="26"/>
      <c r="AC293" s="26"/>
      <c r="AD293" s="26"/>
      <c r="AE293" s="26"/>
      <c r="AF293" s="26"/>
      <c r="AG293" s="26"/>
      <c r="AH293" s="26"/>
      <c r="AI293" s="26"/>
      <c r="AJ293" s="26"/>
      <c r="AK293" s="26"/>
      <c r="AL293" s="26"/>
      <c r="AM293" s="26"/>
      <c r="AN293" s="26"/>
      <c r="AO293" s="26"/>
      <c r="AP293" s="26"/>
      <c r="AQ293" s="26"/>
      <c r="AR293" s="26"/>
      <c r="AS293" s="26"/>
      <c r="AT293" s="26"/>
      <c r="AU293" s="26"/>
      <c r="AV293" s="26"/>
      <c r="AW293" s="26"/>
      <c r="AX293" s="26"/>
      <c r="AY293" s="26"/>
      <c r="AZ293" s="26"/>
      <c r="BA293" s="26"/>
      <c r="BB293" s="26"/>
      <c r="BC293" s="26"/>
      <c r="BD293" s="26"/>
      <c r="BE293" s="26"/>
      <c r="BF293" s="26"/>
      <c r="BG293" s="26"/>
      <c r="BH293" s="26"/>
      <c r="BI293" s="26"/>
      <c r="BJ293" s="26"/>
      <c r="BK293" s="26"/>
      <c r="BL293" s="26"/>
      <c r="BM293" s="26"/>
      <c r="BN293" s="26"/>
      <c r="BO293" s="26"/>
      <c r="BP293" s="26"/>
      <c r="BQ293" s="26"/>
    </row>
    <row r="294" spans="7:69" ht="12.75" customHeight="1">
      <c r="G294" s="451"/>
      <c r="H294" s="26"/>
      <c r="I294" s="151"/>
      <c r="K294" s="26"/>
      <c r="L294" s="26"/>
      <c r="M294" s="26"/>
      <c r="N294" s="26"/>
      <c r="O294" s="26"/>
      <c r="P294" s="26"/>
      <c r="Q294" s="26"/>
      <c r="R294" s="26"/>
      <c r="S294" s="26"/>
      <c r="T294" s="26"/>
      <c r="U294" s="26"/>
      <c r="V294" s="26"/>
      <c r="W294" s="26"/>
      <c r="X294" s="26"/>
      <c r="Y294" s="26"/>
      <c r="Z294" s="26"/>
      <c r="AA294" s="26"/>
      <c r="AB294" s="26"/>
      <c r="AC294" s="26"/>
      <c r="AD294" s="26"/>
      <c r="AE294" s="26"/>
      <c r="AF294" s="26"/>
      <c r="AG294" s="26"/>
      <c r="AH294" s="26"/>
      <c r="AI294" s="26"/>
      <c r="AJ294" s="26"/>
      <c r="AK294" s="26"/>
      <c r="AL294" s="26"/>
      <c r="AM294" s="26"/>
      <c r="AN294" s="26"/>
      <c r="AO294" s="26"/>
      <c r="AP294" s="26"/>
      <c r="AQ294" s="26"/>
      <c r="AR294" s="26"/>
      <c r="AS294" s="26"/>
      <c r="AT294" s="26"/>
      <c r="AU294" s="26"/>
      <c r="AV294" s="26"/>
      <c r="AW294" s="26"/>
      <c r="AX294" s="26"/>
      <c r="AY294" s="26"/>
      <c r="AZ294" s="26"/>
      <c r="BA294" s="26"/>
      <c r="BB294" s="26"/>
      <c r="BC294" s="26"/>
      <c r="BD294" s="26"/>
      <c r="BE294" s="26"/>
      <c r="BF294" s="26"/>
      <c r="BG294" s="26"/>
      <c r="BH294" s="26"/>
      <c r="BI294" s="26"/>
      <c r="BJ294" s="26"/>
      <c r="BK294" s="26"/>
      <c r="BL294" s="26"/>
      <c r="BM294" s="26"/>
      <c r="BN294" s="26"/>
      <c r="BO294" s="26"/>
      <c r="BP294" s="26"/>
      <c r="BQ294" s="26"/>
    </row>
    <row r="295" spans="7:69" ht="12.75" customHeight="1">
      <c r="G295" s="451"/>
      <c r="H295" s="26"/>
      <c r="I295" s="151"/>
      <c r="K295" s="26"/>
      <c r="L295" s="26"/>
      <c r="M295" s="26"/>
      <c r="N295" s="26"/>
      <c r="O295" s="26"/>
      <c r="P295" s="26"/>
      <c r="Q295" s="26"/>
      <c r="R295" s="26"/>
      <c r="S295" s="26"/>
      <c r="T295" s="26"/>
      <c r="U295" s="26"/>
      <c r="V295" s="26"/>
      <c r="W295" s="26"/>
      <c r="X295" s="26"/>
      <c r="Y295" s="26"/>
      <c r="Z295" s="26"/>
      <c r="AA295" s="26"/>
      <c r="AB295" s="26"/>
      <c r="AC295" s="26"/>
      <c r="AD295" s="26"/>
      <c r="AE295" s="26"/>
      <c r="AF295" s="26"/>
      <c r="AG295" s="26"/>
      <c r="AH295" s="26"/>
      <c r="AI295" s="26"/>
      <c r="AJ295" s="26"/>
      <c r="AK295" s="26"/>
      <c r="AL295" s="26"/>
      <c r="AM295" s="26"/>
      <c r="AN295" s="26"/>
      <c r="AO295" s="26"/>
      <c r="AP295" s="26"/>
      <c r="AQ295" s="26"/>
      <c r="AR295" s="26"/>
      <c r="AS295" s="26"/>
      <c r="AT295" s="26"/>
      <c r="AU295" s="26"/>
      <c r="AV295" s="26"/>
      <c r="AW295" s="26"/>
      <c r="AX295" s="26"/>
      <c r="AY295" s="26"/>
      <c r="AZ295" s="26"/>
      <c r="BA295" s="26"/>
      <c r="BB295" s="26"/>
      <c r="BC295" s="26"/>
      <c r="BD295" s="26"/>
      <c r="BE295" s="26"/>
      <c r="BF295" s="26"/>
      <c r="BG295" s="26"/>
      <c r="BH295" s="26"/>
      <c r="BI295" s="26"/>
      <c r="BJ295" s="26"/>
      <c r="BK295" s="26"/>
      <c r="BL295" s="26"/>
      <c r="BM295" s="26"/>
      <c r="BN295" s="26"/>
      <c r="BO295" s="26"/>
      <c r="BP295" s="26"/>
      <c r="BQ295" s="26"/>
    </row>
    <row r="296" spans="7:69" ht="12.75" customHeight="1">
      <c r="G296" s="451"/>
      <c r="H296" s="26"/>
      <c r="I296" s="151"/>
      <c r="K296" s="26"/>
      <c r="L296" s="26"/>
      <c r="M296" s="26"/>
      <c r="N296" s="26"/>
      <c r="O296" s="26"/>
      <c r="P296" s="26"/>
      <c r="Q296" s="26"/>
      <c r="R296" s="26"/>
      <c r="S296" s="26"/>
      <c r="T296" s="26"/>
      <c r="U296" s="26"/>
      <c r="V296" s="26"/>
      <c r="W296" s="26"/>
      <c r="X296" s="26"/>
      <c r="Y296" s="26"/>
      <c r="Z296" s="26"/>
      <c r="AA296" s="26"/>
      <c r="AB296" s="26"/>
      <c r="AC296" s="26"/>
      <c r="AD296" s="26"/>
      <c r="AE296" s="26"/>
      <c r="AF296" s="26"/>
      <c r="AG296" s="26"/>
      <c r="AH296" s="26"/>
      <c r="AI296" s="26"/>
      <c r="AJ296" s="26"/>
      <c r="AK296" s="26"/>
      <c r="AL296" s="26"/>
      <c r="AM296" s="26"/>
      <c r="AN296" s="26"/>
      <c r="AO296" s="26"/>
      <c r="AP296" s="26"/>
      <c r="AQ296" s="26"/>
      <c r="AR296" s="26"/>
      <c r="AS296" s="26"/>
      <c r="AT296" s="26"/>
      <c r="AU296" s="26"/>
      <c r="AV296" s="26"/>
      <c r="AW296" s="26"/>
      <c r="AX296" s="26"/>
      <c r="AY296" s="26"/>
      <c r="AZ296" s="26"/>
      <c r="BA296" s="26"/>
      <c r="BB296" s="26"/>
      <c r="BC296" s="26"/>
      <c r="BD296" s="26"/>
      <c r="BE296" s="26"/>
      <c r="BF296" s="26"/>
      <c r="BG296" s="26"/>
      <c r="BH296" s="26"/>
      <c r="BI296" s="26"/>
      <c r="BJ296" s="26"/>
      <c r="BK296" s="26"/>
      <c r="BL296" s="26"/>
      <c r="BM296" s="26"/>
      <c r="BN296" s="26"/>
      <c r="BO296" s="26"/>
      <c r="BP296" s="26"/>
      <c r="BQ296" s="26"/>
    </row>
    <row r="297" spans="7:69" ht="12.75" customHeight="1">
      <c r="G297" s="451"/>
      <c r="H297" s="26"/>
      <c r="I297" s="151"/>
      <c r="K297" s="26"/>
      <c r="L297" s="26"/>
      <c r="M297" s="26"/>
      <c r="N297" s="26"/>
      <c r="O297" s="26"/>
      <c r="P297" s="26"/>
      <c r="Q297" s="26"/>
      <c r="R297" s="26"/>
      <c r="S297" s="26"/>
      <c r="T297" s="26"/>
      <c r="U297" s="26"/>
      <c r="V297" s="26"/>
      <c r="W297" s="26"/>
      <c r="X297" s="26"/>
      <c r="Y297" s="26"/>
      <c r="Z297" s="26"/>
      <c r="AA297" s="26"/>
      <c r="AB297" s="26"/>
      <c r="AC297" s="26"/>
      <c r="AD297" s="26"/>
      <c r="AE297" s="26"/>
      <c r="AF297" s="26"/>
      <c r="AG297" s="26"/>
      <c r="AH297" s="26"/>
      <c r="AI297" s="26"/>
      <c r="AJ297" s="26"/>
      <c r="AK297" s="26"/>
      <c r="AL297" s="26"/>
      <c r="AM297" s="26"/>
      <c r="AN297" s="26"/>
      <c r="AO297" s="26"/>
      <c r="AP297" s="26"/>
      <c r="AQ297" s="26"/>
      <c r="AR297" s="26"/>
      <c r="AS297" s="26"/>
      <c r="AT297" s="26"/>
      <c r="AU297" s="26"/>
      <c r="AV297" s="26"/>
      <c r="AW297" s="26"/>
      <c r="AX297" s="26"/>
      <c r="AY297" s="26"/>
      <c r="AZ297" s="26"/>
      <c r="BA297" s="26"/>
      <c r="BB297" s="26"/>
      <c r="BC297" s="26"/>
      <c r="BD297" s="26"/>
      <c r="BE297" s="26"/>
      <c r="BF297" s="26"/>
      <c r="BG297" s="26"/>
      <c r="BH297" s="26"/>
      <c r="BI297" s="26"/>
      <c r="BJ297" s="26"/>
      <c r="BK297" s="26"/>
      <c r="BL297" s="26"/>
      <c r="BM297" s="26"/>
      <c r="BN297" s="26"/>
      <c r="BO297" s="26"/>
      <c r="BP297" s="26"/>
      <c r="BQ297" s="26"/>
    </row>
    <row r="298" spans="7:69" ht="12.75" customHeight="1">
      <c r="G298" s="451"/>
      <c r="H298" s="26"/>
      <c r="I298" s="151"/>
      <c r="K298" s="26"/>
      <c r="L298" s="26"/>
      <c r="M298" s="26"/>
      <c r="N298" s="26"/>
      <c r="O298" s="26"/>
      <c r="P298" s="26"/>
      <c r="Q298" s="26"/>
      <c r="R298" s="26"/>
      <c r="S298" s="26"/>
      <c r="T298" s="26"/>
      <c r="U298" s="26"/>
      <c r="V298" s="26"/>
      <c r="W298" s="26"/>
      <c r="X298" s="26"/>
      <c r="Y298" s="26"/>
      <c r="Z298" s="26"/>
      <c r="AA298" s="26"/>
      <c r="AB298" s="26"/>
      <c r="AC298" s="26"/>
      <c r="AD298" s="26"/>
      <c r="AE298" s="26"/>
      <c r="AF298" s="26"/>
      <c r="AG298" s="26"/>
      <c r="AH298" s="26"/>
      <c r="AI298" s="26"/>
      <c r="AJ298" s="26"/>
      <c r="AK298" s="26"/>
      <c r="AL298" s="26"/>
      <c r="AM298" s="26"/>
      <c r="AN298" s="26"/>
      <c r="AO298" s="26"/>
      <c r="AP298" s="26"/>
      <c r="AQ298" s="26"/>
      <c r="AR298" s="26"/>
      <c r="AS298" s="26"/>
      <c r="AT298" s="26"/>
      <c r="AU298" s="26"/>
      <c r="AV298" s="26"/>
      <c r="AW298" s="26"/>
      <c r="AX298" s="26"/>
      <c r="AY298" s="26"/>
      <c r="AZ298" s="26"/>
      <c r="BA298" s="26"/>
      <c r="BB298" s="26"/>
      <c r="BC298" s="26"/>
      <c r="BD298" s="26"/>
      <c r="BE298" s="26"/>
      <c r="BF298" s="26"/>
      <c r="BG298" s="26"/>
      <c r="BH298" s="26"/>
      <c r="BI298" s="26"/>
      <c r="BJ298" s="26"/>
      <c r="BK298" s="26"/>
      <c r="BL298" s="26"/>
      <c r="BM298" s="26"/>
      <c r="BN298" s="26"/>
      <c r="BO298" s="26"/>
      <c r="BP298" s="26"/>
      <c r="BQ298" s="26"/>
    </row>
    <row r="299" spans="7:69" ht="12.75" customHeight="1">
      <c r="G299" s="451"/>
      <c r="H299" s="26"/>
      <c r="I299" s="151"/>
      <c r="K299" s="26"/>
      <c r="L299" s="26"/>
      <c r="M299" s="26"/>
      <c r="N299" s="26"/>
      <c r="O299" s="26"/>
      <c r="P299" s="26"/>
      <c r="Q299" s="26"/>
      <c r="R299" s="26"/>
      <c r="S299" s="26"/>
      <c r="T299" s="26"/>
      <c r="U299" s="26"/>
      <c r="V299" s="26"/>
      <c r="W299" s="26"/>
      <c r="X299" s="26"/>
      <c r="Y299" s="26"/>
      <c r="Z299" s="26"/>
      <c r="AA299" s="26"/>
      <c r="AB299" s="26"/>
      <c r="AC299" s="26"/>
      <c r="AD299" s="26"/>
      <c r="AE299" s="26"/>
      <c r="AF299" s="26"/>
      <c r="AG299" s="26"/>
      <c r="AH299" s="26"/>
      <c r="AI299" s="26"/>
      <c r="AJ299" s="26"/>
      <c r="AK299" s="26"/>
      <c r="AL299" s="26"/>
      <c r="AM299" s="26"/>
      <c r="AN299" s="26"/>
      <c r="AO299" s="26"/>
      <c r="AP299" s="26"/>
      <c r="AQ299" s="26"/>
      <c r="AR299" s="26"/>
      <c r="AS299" s="26"/>
      <c r="AT299" s="26"/>
      <c r="AU299" s="26"/>
      <c r="AV299" s="26"/>
      <c r="AW299" s="26"/>
      <c r="AX299" s="26"/>
      <c r="AY299" s="26"/>
      <c r="AZ299" s="26"/>
      <c r="BA299" s="26"/>
      <c r="BB299" s="26"/>
      <c r="BC299" s="26"/>
      <c r="BD299" s="26"/>
      <c r="BE299" s="26"/>
      <c r="BF299" s="26"/>
      <c r="BG299" s="26"/>
      <c r="BH299" s="26"/>
      <c r="BI299" s="26"/>
      <c r="BJ299" s="26"/>
      <c r="BK299" s="26"/>
      <c r="BL299" s="26"/>
      <c r="BM299" s="26"/>
      <c r="BN299" s="26"/>
      <c r="BO299" s="26"/>
      <c r="BP299" s="26"/>
      <c r="BQ299" s="26"/>
    </row>
    <row r="300" spans="7:69" ht="12.75" customHeight="1">
      <c r="G300" s="451"/>
      <c r="H300" s="26"/>
      <c r="I300" s="151"/>
      <c r="K300" s="26"/>
      <c r="L300" s="26"/>
      <c r="M300" s="26"/>
      <c r="N300" s="26"/>
      <c r="O300" s="26"/>
      <c r="P300" s="26"/>
      <c r="Q300" s="26"/>
      <c r="R300" s="26"/>
      <c r="S300" s="26"/>
      <c r="T300" s="26"/>
      <c r="U300" s="26"/>
      <c r="V300" s="26"/>
      <c r="W300" s="26"/>
      <c r="X300" s="26"/>
      <c r="Y300" s="26"/>
      <c r="Z300" s="26"/>
      <c r="AA300" s="26"/>
      <c r="AB300" s="26"/>
      <c r="AC300" s="26"/>
      <c r="AD300" s="26"/>
      <c r="AE300" s="26"/>
      <c r="AF300" s="26"/>
      <c r="AG300" s="26"/>
      <c r="AH300" s="26"/>
      <c r="AI300" s="26"/>
      <c r="AJ300" s="26"/>
      <c r="AK300" s="26"/>
      <c r="AL300" s="26"/>
      <c r="AM300" s="26"/>
      <c r="AN300" s="26"/>
      <c r="AO300" s="26"/>
      <c r="AP300" s="26"/>
      <c r="AQ300" s="26"/>
      <c r="AR300" s="26"/>
      <c r="AS300" s="26"/>
      <c r="AT300" s="26"/>
      <c r="AU300" s="26"/>
      <c r="AV300" s="26"/>
      <c r="AW300" s="26"/>
      <c r="AX300" s="26"/>
      <c r="AY300" s="26"/>
      <c r="AZ300" s="26"/>
      <c r="BA300" s="26"/>
      <c r="BB300" s="26"/>
      <c r="BC300" s="26"/>
      <c r="BD300" s="26"/>
      <c r="BE300" s="26"/>
      <c r="BF300" s="26"/>
      <c r="BG300" s="26"/>
      <c r="BH300" s="26"/>
      <c r="BI300" s="26"/>
      <c r="BJ300" s="26"/>
      <c r="BK300" s="26"/>
      <c r="BL300" s="26"/>
      <c r="BM300" s="26"/>
      <c r="BN300" s="26"/>
      <c r="BO300" s="26"/>
      <c r="BP300" s="26"/>
      <c r="BQ300" s="26"/>
    </row>
    <row r="301" spans="7:69" ht="12.75" customHeight="1">
      <c r="G301" s="451"/>
      <c r="H301" s="26"/>
      <c r="I301" s="151"/>
      <c r="K301" s="26"/>
      <c r="L301" s="26"/>
      <c r="M301" s="26"/>
      <c r="N301" s="26"/>
      <c r="O301" s="26"/>
      <c r="P301" s="26"/>
      <c r="Q301" s="26"/>
      <c r="R301" s="26"/>
      <c r="S301" s="26"/>
      <c r="T301" s="26"/>
      <c r="U301" s="26"/>
      <c r="V301" s="26"/>
      <c r="W301" s="26"/>
      <c r="X301" s="26"/>
      <c r="Y301" s="26"/>
      <c r="Z301" s="26"/>
      <c r="AA301" s="26"/>
      <c r="AB301" s="26"/>
      <c r="AC301" s="26"/>
      <c r="AD301" s="26"/>
      <c r="AE301" s="26"/>
      <c r="AF301" s="26"/>
      <c r="AG301" s="26"/>
      <c r="AH301" s="26"/>
      <c r="AI301" s="26"/>
      <c r="AJ301" s="26"/>
      <c r="AK301" s="26"/>
      <c r="AL301" s="26"/>
      <c r="AM301" s="26"/>
      <c r="AN301" s="26"/>
      <c r="AO301" s="26"/>
      <c r="AP301" s="26"/>
      <c r="AQ301" s="26"/>
      <c r="AR301" s="26"/>
      <c r="AS301" s="26"/>
      <c r="AT301" s="26"/>
      <c r="AU301" s="26"/>
      <c r="AV301" s="26"/>
      <c r="AW301" s="26"/>
      <c r="AX301" s="26"/>
      <c r="AY301" s="26"/>
      <c r="AZ301" s="26"/>
      <c r="BA301" s="26"/>
      <c r="BB301" s="26"/>
      <c r="BC301" s="26"/>
      <c r="BD301" s="26"/>
      <c r="BE301" s="26"/>
      <c r="BF301" s="26"/>
      <c r="BG301" s="26"/>
      <c r="BH301" s="26"/>
      <c r="BI301" s="26"/>
      <c r="BJ301" s="26"/>
      <c r="BK301" s="26"/>
      <c r="BL301" s="26"/>
      <c r="BM301" s="26"/>
      <c r="BN301" s="26"/>
      <c r="BO301" s="26"/>
      <c r="BP301" s="26"/>
      <c r="BQ301" s="26"/>
    </row>
    <row r="302" spans="7:69" ht="12.75" customHeight="1">
      <c r="G302" s="451"/>
      <c r="H302" s="26"/>
      <c r="I302" s="151"/>
      <c r="K302" s="26"/>
      <c r="L302" s="26"/>
      <c r="M302" s="26"/>
      <c r="N302" s="26"/>
      <c r="O302" s="26"/>
      <c r="P302" s="26"/>
      <c r="Q302" s="26"/>
      <c r="R302" s="26"/>
      <c r="S302" s="26"/>
      <c r="T302" s="26"/>
      <c r="U302" s="26"/>
      <c r="V302" s="26"/>
      <c r="W302" s="26"/>
      <c r="X302" s="26"/>
      <c r="Y302" s="26"/>
      <c r="Z302" s="26"/>
      <c r="AA302" s="26"/>
      <c r="AB302" s="26"/>
      <c r="AC302" s="26"/>
      <c r="AD302" s="26"/>
      <c r="AE302" s="26"/>
      <c r="AF302" s="26"/>
      <c r="AG302" s="26"/>
      <c r="AH302" s="26"/>
      <c r="AI302" s="26"/>
      <c r="AJ302" s="26"/>
      <c r="AK302" s="26"/>
      <c r="AL302" s="26"/>
      <c r="AM302" s="26"/>
      <c r="AN302" s="26"/>
      <c r="AO302" s="26"/>
      <c r="AP302" s="26"/>
      <c r="AQ302" s="26"/>
      <c r="AR302" s="26"/>
      <c r="AS302" s="26"/>
      <c r="AT302" s="26"/>
      <c r="AU302" s="26"/>
      <c r="AV302" s="26"/>
      <c r="AW302" s="26"/>
      <c r="AX302" s="26"/>
      <c r="AY302" s="26"/>
      <c r="AZ302" s="26"/>
      <c r="BA302" s="26"/>
      <c r="BB302" s="26"/>
      <c r="BC302" s="26"/>
      <c r="BD302" s="26"/>
      <c r="BE302" s="26"/>
      <c r="BF302" s="26"/>
      <c r="BG302" s="26"/>
      <c r="BH302" s="26"/>
      <c r="BI302" s="26"/>
      <c r="BJ302" s="26"/>
      <c r="BK302" s="26"/>
      <c r="BL302" s="26"/>
      <c r="BM302" s="26"/>
      <c r="BN302" s="26"/>
      <c r="BO302" s="26"/>
      <c r="BP302" s="26"/>
      <c r="BQ302" s="26"/>
    </row>
    <row r="303" spans="7:69" ht="12.75" customHeight="1">
      <c r="G303" s="451"/>
      <c r="H303" s="26"/>
      <c r="I303" s="151"/>
      <c r="K303" s="26"/>
      <c r="L303" s="26"/>
      <c r="M303" s="26"/>
      <c r="N303" s="26"/>
      <c r="O303" s="26"/>
      <c r="P303" s="26"/>
      <c r="Q303" s="26"/>
      <c r="R303" s="26"/>
      <c r="S303" s="26"/>
      <c r="T303" s="26"/>
      <c r="U303" s="26"/>
      <c r="V303" s="26"/>
      <c r="W303" s="26"/>
      <c r="X303" s="26"/>
      <c r="Y303" s="26"/>
      <c r="Z303" s="26"/>
      <c r="AA303" s="26"/>
      <c r="AB303" s="26"/>
      <c r="AC303" s="26"/>
      <c r="AD303" s="26"/>
      <c r="AE303" s="26"/>
      <c r="AF303" s="26"/>
      <c r="AG303" s="26"/>
      <c r="AH303" s="26"/>
      <c r="AI303" s="26"/>
      <c r="AJ303" s="26"/>
      <c r="AK303" s="26"/>
      <c r="AL303" s="26"/>
      <c r="AM303" s="26"/>
      <c r="AN303" s="26"/>
      <c r="AO303" s="26"/>
      <c r="AP303" s="26"/>
      <c r="AQ303" s="26"/>
      <c r="AR303" s="26"/>
      <c r="AS303" s="26"/>
      <c r="AT303" s="26"/>
      <c r="AU303" s="26"/>
      <c r="AV303" s="26"/>
      <c r="AW303" s="26"/>
      <c r="AX303" s="26"/>
      <c r="AY303" s="26"/>
      <c r="AZ303" s="26"/>
      <c r="BA303" s="26"/>
      <c r="BB303" s="26"/>
      <c r="BC303" s="26"/>
      <c r="BD303" s="26"/>
      <c r="BE303" s="26"/>
      <c r="BF303" s="26"/>
      <c r="BG303" s="26"/>
      <c r="BH303" s="26"/>
      <c r="BI303" s="26"/>
      <c r="BJ303" s="26"/>
      <c r="BK303" s="26"/>
      <c r="BL303" s="26"/>
      <c r="BM303" s="26"/>
      <c r="BN303" s="26"/>
      <c r="BO303" s="26"/>
      <c r="BP303" s="26"/>
      <c r="BQ303" s="26"/>
    </row>
    <row r="304" spans="7:69" ht="12.75" customHeight="1">
      <c r="G304" s="451"/>
      <c r="H304" s="26"/>
      <c r="I304" s="151"/>
      <c r="K304" s="26"/>
      <c r="L304" s="26"/>
      <c r="M304" s="26"/>
      <c r="N304" s="26"/>
      <c r="O304" s="26"/>
      <c r="P304" s="26"/>
      <c r="Q304" s="26"/>
      <c r="R304" s="26"/>
      <c r="S304" s="26"/>
      <c r="T304" s="26"/>
      <c r="U304" s="26"/>
      <c r="V304" s="26"/>
      <c r="W304" s="26"/>
      <c r="X304" s="26"/>
      <c r="Y304" s="26"/>
      <c r="Z304" s="26"/>
      <c r="AA304" s="26"/>
      <c r="AB304" s="26"/>
      <c r="AC304" s="26"/>
      <c r="AD304" s="26"/>
      <c r="AE304" s="26"/>
      <c r="AF304" s="26"/>
      <c r="AG304" s="26"/>
      <c r="AH304" s="26"/>
      <c r="AI304" s="26"/>
      <c r="AJ304" s="26"/>
      <c r="AK304" s="26"/>
      <c r="AL304" s="26"/>
      <c r="AM304" s="26"/>
      <c r="AN304" s="26"/>
      <c r="AO304" s="26"/>
      <c r="AP304" s="26"/>
      <c r="AQ304" s="26"/>
      <c r="AR304" s="26"/>
      <c r="AS304" s="26"/>
      <c r="AT304" s="26"/>
      <c r="AU304" s="26"/>
      <c r="AV304" s="26"/>
      <c r="AW304" s="26"/>
      <c r="AX304" s="26"/>
      <c r="AY304" s="26"/>
      <c r="AZ304" s="26"/>
      <c r="BA304" s="26"/>
      <c r="BB304" s="26"/>
      <c r="BC304" s="26"/>
      <c r="BD304" s="26"/>
      <c r="BE304" s="26"/>
      <c r="BF304" s="26"/>
      <c r="BG304" s="26"/>
      <c r="BH304" s="26"/>
      <c r="BI304" s="26"/>
      <c r="BJ304" s="26"/>
      <c r="BK304" s="26"/>
      <c r="BL304" s="26"/>
      <c r="BM304" s="26"/>
      <c r="BN304" s="26"/>
      <c r="BO304" s="26"/>
      <c r="BP304" s="26"/>
      <c r="BQ304" s="26"/>
    </row>
    <row r="305" spans="7:69" ht="12.75" customHeight="1">
      <c r="G305" s="451"/>
      <c r="H305" s="26"/>
      <c r="I305" s="151"/>
      <c r="K305" s="26"/>
      <c r="L305" s="26"/>
      <c r="M305" s="26"/>
      <c r="N305" s="26"/>
      <c r="O305" s="26"/>
      <c r="P305" s="26"/>
      <c r="Q305" s="26"/>
      <c r="R305" s="26"/>
      <c r="S305" s="26"/>
      <c r="T305" s="26"/>
      <c r="U305" s="26"/>
      <c r="V305" s="26"/>
      <c r="W305" s="26"/>
      <c r="X305" s="26"/>
      <c r="Y305" s="26"/>
      <c r="Z305" s="26"/>
      <c r="AA305" s="26"/>
      <c r="AB305" s="26"/>
      <c r="AC305" s="26"/>
      <c r="AD305" s="26"/>
      <c r="AE305" s="26"/>
      <c r="AF305" s="26"/>
      <c r="AG305" s="26"/>
      <c r="AH305" s="26"/>
      <c r="AI305" s="26"/>
      <c r="AJ305" s="26"/>
      <c r="AK305" s="26"/>
      <c r="AL305" s="26"/>
      <c r="AM305" s="26"/>
      <c r="AN305" s="26"/>
      <c r="AO305" s="26"/>
      <c r="AP305" s="26"/>
      <c r="AQ305" s="26"/>
      <c r="AR305" s="26"/>
      <c r="AS305" s="26"/>
      <c r="AT305" s="26"/>
      <c r="AU305" s="26"/>
      <c r="AV305" s="26"/>
      <c r="AW305" s="26"/>
      <c r="AX305" s="26"/>
      <c r="AY305" s="26"/>
      <c r="AZ305" s="26"/>
      <c r="BA305" s="26"/>
      <c r="BB305" s="26"/>
      <c r="BC305" s="26"/>
      <c r="BD305" s="26"/>
      <c r="BE305" s="26"/>
      <c r="BF305" s="26"/>
      <c r="BG305" s="26"/>
      <c r="BH305" s="26"/>
      <c r="BI305" s="26"/>
      <c r="BJ305" s="26"/>
      <c r="BK305" s="26"/>
      <c r="BL305" s="26"/>
      <c r="BM305" s="26"/>
      <c r="BN305" s="26"/>
      <c r="BO305" s="26"/>
      <c r="BP305" s="26"/>
      <c r="BQ305" s="26"/>
    </row>
    <row r="306" spans="7:69" ht="12.75" customHeight="1">
      <c r="G306" s="451"/>
      <c r="H306" s="26"/>
      <c r="I306" s="151"/>
      <c r="K306" s="26"/>
      <c r="L306" s="26"/>
      <c r="M306" s="26"/>
      <c r="N306" s="26"/>
      <c r="O306" s="26"/>
      <c r="P306" s="26"/>
      <c r="Q306" s="26"/>
      <c r="R306" s="26"/>
      <c r="S306" s="26"/>
      <c r="T306" s="26"/>
      <c r="U306" s="26"/>
      <c r="V306" s="26"/>
      <c r="W306" s="26"/>
      <c r="X306" s="26"/>
      <c r="Y306" s="26"/>
      <c r="Z306" s="26"/>
      <c r="AA306" s="26"/>
      <c r="AB306" s="26"/>
      <c r="AC306" s="26"/>
      <c r="AD306" s="26"/>
      <c r="AE306" s="26"/>
      <c r="AF306" s="26"/>
      <c r="AG306" s="26"/>
      <c r="AH306" s="26"/>
      <c r="AI306" s="26"/>
      <c r="AJ306" s="26"/>
      <c r="AK306" s="26"/>
      <c r="AL306" s="26"/>
      <c r="AM306" s="26"/>
      <c r="AN306" s="26"/>
      <c r="AO306" s="26"/>
      <c r="AP306" s="26"/>
      <c r="AQ306" s="26"/>
      <c r="AR306" s="26"/>
      <c r="AS306" s="26"/>
      <c r="AT306" s="26"/>
      <c r="AU306" s="26"/>
      <c r="AV306" s="26"/>
      <c r="AW306" s="26"/>
      <c r="AX306" s="26"/>
      <c r="AY306" s="26"/>
      <c r="AZ306" s="26"/>
      <c r="BA306" s="26"/>
      <c r="BB306" s="26"/>
      <c r="BC306" s="26"/>
      <c r="BD306" s="26"/>
      <c r="BE306" s="26"/>
      <c r="BF306" s="26"/>
      <c r="BG306" s="26"/>
      <c r="BH306" s="26"/>
      <c r="BI306" s="26"/>
      <c r="BJ306" s="26"/>
      <c r="BK306" s="26"/>
      <c r="BL306" s="26"/>
      <c r="BM306" s="26"/>
      <c r="BN306" s="26"/>
      <c r="BO306" s="26"/>
      <c r="BP306" s="26"/>
      <c r="BQ306" s="26"/>
    </row>
    <row r="307" spans="7:69" ht="12.75" customHeight="1">
      <c r="G307" s="451"/>
      <c r="H307" s="26"/>
      <c r="I307" s="151"/>
      <c r="K307" s="26"/>
      <c r="L307" s="26"/>
      <c r="M307" s="26"/>
      <c r="N307" s="26"/>
      <c r="O307" s="26"/>
      <c r="P307" s="26"/>
      <c r="Q307" s="26"/>
      <c r="R307" s="26"/>
      <c r="S307" s="26"/>
      <c r="T307" s="26"/>
      <c r="U307" s="26"/>
      <c r="V307" s="26"/>
      <c r="W307" s="26"/>
      <c r="X307" s="26"/>
      <c r="Y307" s="26"/>
      <c r="Z307" s="26"/>
      <c r="AA307" s="26"/>
      <c r="AB307" s="26"/>
      <c r="AC307" s="26"/>
      <c r="AD307" s="26"/>
      <c r="AE307" s="26"/>
      <c r="AF307" s="26"/>
      <c r="AG307" s="26"/>
      <c r="AH307" s="26"/>
      <c r="AI307" s="26"/>
      <c r="AJ307" s="26"/>
      <c r="AK307" s="26"/>
      <c r="AL307" s="26"/>
      <c r="AM307" s="26"/>
      <c r="AN307" s="26"/>
      <c r="AO307" s="26"/>
      <c r="AP307" s="26"/>
      <c r="AQ307" s="26"/>
      <c r="AR307" s="26"/>
      <c r="AS307" s="26"/>
      <c r="AT307" s="26"/>
      <c r="AU307" s="26"/>
      <c r="AV307" s="26"/>
      <c r="AW307" s="26"/>
      <c r="AX307" s="26"/>
      <c r="AY307" s="26"/>
      <c r="AZ307" s="26"/>
      <c r="BA307" s="26"/>
      <c r="BB307" s="26"/>
      <c r="BC307" s="26"/>
      <c r="BD307" s="26"/>
      <c r="BE307" s="26"/>
      <c r="BF307" s="26"/>
      <c r="BG307" s="26"/>
      <c r="BH307" s="26"/>
      <c r="BI307" s="26"/>
      <c r="BJ307" s="26"/>
      <c r="BK307" s="26"/>
      <c r="BL307" s="26"/>
      <c r="BM307" s="26"/>
      <c r="BN307" s="26"/>
      <c r="BO307" s="26"/>
      <c r="BP307" s="26"/>
      <c r="BQ307" s="26"/>
    </row>
    <row r="308" spans="7:69" ht="12.75" customHeight="1">
      <c r="G308" s="451"/>
      <c r="H308" s="26"/>
      <c r="I308" s="151"/>
      <c r="K308" s="26"/>
      <c r="L308" s="26"/>
      <c r="M308" s="26"/>
      <c r="N308" s="26"/>
      <c r="O308" s="26"/>
      <c r="P308" s="26"/>
      <c r="Q308" s="26"/>
      <c r="R308" s="26"/>
      <c r="S308" s="26"/>
      <c r="T308" s="26"/>
      <c r="U308" s="26"/>
      <c r="V308" s="26"/>
      <c r="W308" s="26"/>
      <c r="X308" s="26"/>
      <c r="Y308" s="26"/>
      <c r="Z308" s="26"/>
      <c r="AA308" s="26"/>
      <c r="AB308" s="26"/>
      <c r="AC308" s="26"/>
      <c r="AD308" s="26"/>
      <c r="AE308" s="26"/>
      <c r="AF308" s="26"/>
      <c r="AG308" s="26"/>
      <c r="AH308" s="26"/>
      <c r="AI308" s="26"/>
      <c r="AJ308" s="26"/>
      <c r="AK308" s="26"/>
      <c r="AL308" s="26"/>
      <c r="AM308" s="26"/>
      <c r="AN308" s="26"/>
      <c r="AO308" s="26"/>
      <c r="AP308" s="26"/>
      <c r="AQ308" s="26"/>
      <c r="AR308" s="26"/>
      <c r="AS308" s="26"/>
      <c r="AT308" s="26"/>
      <c r="AU308" s="26"/>
      <c r="AV308" s="26"/>
      <c r="AW308" s="26"/>
      <c r="AX308" s="26"/>
      <c r="AY308" s="26"/>
      <c r="AZ308" s="26"/>
      <c r="BA308" s="26"/>
      <c r="BB308" s="26"/>
      <c r="BC308" s="26"/>
      <c r="BD308" s="26"/>
      <c r="BE308" s="26"/>
      <c r="BF308" s="26"/>
      <c r="BG308" s="26"/>
      <c r="BH308" s="26"/>
      <c r="BI308" s="26"/>
      <c r="BJ308" s="26"/>
      <c r="BK308" s="26"/>
      <c r="BL308" s="26"/>
      <c r="BM308" s="26"/>
      <c r="BN308" s="26"/>
      <c r="BO308" s="26"/>
      <c r="BP308" s="26"/>
      <c r="BQ308" s="26"/>
    </row>
    <row r="309" spans="7:69" ht="12.75" customHeight="1">
      <c r="G309" s="451"/>
      <c r="H309" s="26"/>
      <c r="I309" s="151"/>
      <c r="K309" s="26"/>
      <c r="L309" s="26"/>
      <c r="M309" s="26"/>
      <c r="N309" s="26"/>
      <c r="O309" s="26"/>
      <c r="P309" s="26"/>
      <c r="Q309" s="26"/>
      <c r="R309" s="26"/>
      <c r="S309" s="26"/>
      <c r="T309" s="26"/>
      <c r="U309" s="26"/>
      <c r="V309" s="26"/>
      <c r="W309" s="26"/>
      <c r="X309" s="26"/>
      <c r="Y309" s="26"/>
      <c r="Z309" s="26"/>
      <c r="AA309" s="26"/>
      <c r="AB309" s="26"/>
      <c r="AC309" s="26"/>
      <c r="AD309" s="26"/>
      <c r="AE309" s="26"/>
      <c r="AF309" s="26"/>
      <c r="AG309" s="26"/>
      <c r="AH309" s="26"/>
      <c r="AI309" s="26"/>
      <c r="AJ309" s="26"/>
      <c r="AK309" s="26"/>
      <c r="AL309" s="26"/>
      <c r="AM309" s="26"/>
      <c r="AN309" s="26"/>
      <c r="AO309" s="26"/>
      <c r="AP309" s="26"/>
      <c r="AQ309" s="26"/>
      <c r="AR309" s="26"/>
      <c r="AS309" s="26"/>
      <c r="AT309" s="26"/>
      <c r="AU309" s="26"/>
      <c r="AV309" s="26"/>
      <c r="AW309" s="26"/>
      <c r="AX309" s="26"/>
      <c r="AY309" s="26"/>
      <c r="AZ309" s="26"/>
      <c r="BA309" s="26"/>
      <c r="BB309" s="26"/>
      <c r="BC309" s="26"/>
      <c r="BD309" s="26"/>
      <c r="BE309" s="26"/>
      <c r="BF309" s="26"/>
      <c r="BG309" s="26"/>
      <c r="BH309" s="26"/>
      <c r="BI309" s="26"/>
      <c r="BJ309" s="26"/>
      <c r="BK309" s="26"/>
      <c r="BL309" s="26"/>
      <c r="BM309" s="26"/>
      <c r="BN309" s="26"/>
      <c r="BO309" s="26"/>
      <c r="BP309" s="26"/>
      <c r="BQ309" s="26"/>
    </row>
    <row r="310" spans="7:69" ht="12.75" customHeight="1">
      <c r="G310" s="451"/>
      <c r="H310" s="26"/>
      <c r="I310" s="151"/>
      <c r="K310" s="26"/>
      <c r="L310" s="26"/>
      <c r="M310" s="26"/>
      <c r="N310" s="26"/>
      <c r="O310" s="26"/>
      <c r="P310" s="26"/>
      <c r="Q310" s="26"/>
      <c r="R310" s="26"/>
      <c r="S310" s="26"/>
      <c r="T310" s="26"/>
      <c r="U310" s="26"/>
      <c r="V310" s="26"/>
      <c r="W310" s="26"/>
      <c r="X310" s="26"/>
      <c r="Y310" s="26"/>
      <c r="Z310" s="26"/>
      <c r="AA310" s="26"/>
      <c r="AB310" s="26"/>
      <c r="AC310" s="26"/>
      <c r="AD310" s="26"/>
      <c r="AE310" s="26"/>
      <c r="AF310" s="26"/>
      <c r="AG310" s="26"/>
      <c r="AH310" s="26"/>
      <c r="AI310" s="26"/>
      <c r="AJ310" s="26"/>
      <c r="AK310" s="26"/>
      <c r="AL310" s="26"/>
      <c r="AM310" s="26"/>
      <c r="AN310" s="26"/>
      <c r="AO310" s="26"/>
      <c r="AP310" s="26"/>
      <c r="AQ310" s="26"/>
      <c r="AR310" s="26"/>
      <c r="AS310" s="26"/>
      <c r="AT310" s="26"/>
      <c r="AU310" s="26"/>
      <c r="AV310" s="26"/>
      <c r="AW310" s="26"/>
      <c r="AX310" s="26"/>
      <c r="AY310" s="26"/>
      <c r="AZ310" s="26"/>
      <c r="BA310" s="26"/>
      <c r="BB310" s="26"/>
      <c r="BC310" s="26"/>
      <c r="BD310" s="26"/>
      <c r="BE310" s="26"/>
      <c r="BF310" s="26"/>
      <c r="BG310" s="26"/>
      <c r="BH310" s="26"/>
      <c r="BI310" s="26"/>
      <c r="BJ310" s="26"/>
      <c r="BK310" s="26"/>
      <c r="BL310" s="26"/>
      <c r="BM310" s="26"/>
      <c r="BN310" s="26"/>
      <c r="BO310" s="26"/>
      <c r="BP310" s="26"/>
      <c r="BQ310" s="26"/>
    </row>
    <row r="311" spans="7:69" ht="12.75" customHeight="1">
      <c r="G311" s="451"/>
      <c r="H311" s="26"/>
      <c r="I311" s="151"/>
      <c r="K311" s="26"/>
      <c r="L311" s="26"/>
      <c r="M311" s="26"/>
      <c r="N311" s="26"/>
      <c r="O311" s="26"/>
      <c r="P311" s="26"/>
      <c r="Q311" s="26"/>
      <c r="R311" s="26"/>
      <c r="S311" s="26"/>
      <c r="T311" s="26"/>
      <c r="U311" s="26"/>
      <c r="V311" s="26"/>
      <c r="W311" s="26"/>
      <c r="X311" s="26"/>
      <c r="Y311" s="26"/>
      <c r="Z311" s="26"/>
      <c r="AA311" s="26"/>
      <c r="AB311" s="26"/>
      <c r="AC311" s="26"/>
      <c r="AD311" s="26"/>
      <c r="AE311" s="26"/>
      <c r="AF311" s="26"/>
      <c r="AG311" s="26"/>
      <c r="AH311" s="26"/>
      <c r="AI311" s="26"/>
      <c r="AJ311" s="26"/>
      <c r="AK311" s="26"/>
      <c r="AL311" s="26"/>
      <c r="AM311" s="26"/>
      <c r="AN311" s="26"/>
      <c r="AO311" s="26"/>
      <c r="AP311" s="26"/>
      <c r="AQ311" s="26"/>
      <c r="AR311" s="26"/>
      <c r="AS311" s="26"/>
      <c r="AT311" s="26"/>
      <c r="AU311" s="26"/>
      <c r="AV311" s="26"/>
      <c r="AW311" s="26"/>
      <c r="AX311" s="26"/>
      <c r="AY311" s="26"/>
      <c r="AZ311" s="26"/>
      <c r="BA311" s="26"/>
      <c r="BB311" s="26"/>
      <c r="BC311" s="26"/>
      <c r="BD311" s="26"/>
      <c r="BE311" s="26"/>
      <c r="BF311" s="26"/>
      <c r="BG311" s="26"/>
      <c r="BH311" s="26"/>
      <c r="BI311" s="26"/>
      <c r="BJ311" s="26"/>
      <c r="BK311" s="26"/>
      <c r="BL311" s="26"/>
      <c r="BM311" s="26"/>
      <c r="BN311" s="26"/>
      <c r="BO311" s="26"/>
      <c r="BP311" s="26"/>
      <c r="BQ311" s="26"/>
    </row>
    <row r="312" spans="7:69" ht="12.75" customHeight="1">
      <c r="G312" s="451"/>
      <c r="H312" s="26"/>
      <c r="I312" s="151"/>
      <c r="K312" s="26"/>
      <c r="L312" s="26"/>
      <c r="M312" s="26"/>
      <c r="N312" s="26"/>
      <c r="O312" s="26"/>
      <c r="P312" s="26"/>
      <c r="Q312" s="26"/>
      <c r="R312" s="26"/>
      <c r="S312" s="26"/>
      <c r="T312" s="26"/>
      <c r="U312" s="26"/>
      <c r="V312" s="26"/>
      <c r="W312" s="26"/>
      <c r="X312" s="26"/>
      <c r="Y312" s="26"/>
      <c r="Z312" s="26"/>
      <c r="AA312" s="26"/>
      <c r="AB312" s="26"/>
      <c r="AC312" s="26"/>
      <c r="AD312" s="26"/>
      <c r="AE312" s="26"/>
      <c r="AF312" s="26"/>
      <c r="AG312" s="26"/>
      <c r="AH312" s="26"/>
      <c r="AI312" s="26"/>
      <c r="AJ312" s="26"/>
      <c r="AK312" s="26"/>
      <c r="AL312" s="26"/>
      <c r="AM312" s="26"/>
      <c r="AN312" s="26"/>
      <c r="AO312" s="26"/>
      <c r="AP312" s="26"/>
      <c r="AQ312" s="26"/>
      <c r="AR312" s="26"/>
      <c r="AS312" s="26"/>
      <c r="AT312" s="26"/>
      <c r="AU312" s="26"/>
      <c r="AV312" s="26"/>
      <c r="AW312" s="26"/>
      <c r="AX312" s="26"/>
      <c r="AY312" s="26"/>
      <c r="AZ312" s="26"/>
      <c r="BA312" s="26"/>
      <c r="BB312" s="26"/>
      <c r="BC312" s="26"/>
      <c r="BD312" s="26"/>
      <c r="BE312" s="26"/>
      <c r="BF312" s="26"/>
      <c r="BG312" s="26"/>
      <c r="BH312" s="26"/>
      <c r="BI312" s="26"/>
      <c r="BJ312" s="26"/>
      <c r="BK312" s="26"/>
      <c r="BL312" s="26"/>
      <c r="BM312" s="26"/>
      <c r="BN312" s="26"/>
      <c r="BO312" s="26"/>
      <c r="BP312" s="26"/>
      <c r="BQ312" s="26"/>
    </row>
    <row r="313" spans="7:69" ht="12.75" customHeight="1">
      <c r="G313" s="451"/>
      <c r="H313" s="26"/>
      <c r="I313" s="151"/>
      <c r="K313" s="26"/>
      <c r="L313" s="26"/>
      <c r="M313" s="26"/>
      <c r="N313" s="26"/>
      <c r="O313" s="26"/>
      <c r="P313" s="26"/>
      <c r="Q313" s="26"/>
      <c r="R313" s="26"/>
      <c r="S313" s="26"/>
      <c r="T313" s="26"/>
      <c r="U313" s="26"/>
      <c r="V313" s="26"/>
      <c r="W313" s="26"/>
      <c r="X313" s="26"/>
      <c r="Y313" s="26"/>
      <c r="Z313" s="26"/>
      <c r="AA313" s="26"/>
      <c r="AB313" s="26"/>
      <c r="AC313" s="26"/>
      <c r="AD313" s="26"/>
      <c r="AE313" s="26"/>
      <c r="AF313" s="26"/>
      <c r="AG313" s="26"/>
      <c r="AH313" s="26"/>
      <c r="AI313" s="26"/>
      <c r="AJ313" s="26"/>
      <c r="AK313" s="26"/>
      <c r="AL313" s="26"/>
      <c r="AM313" s="26"/>
      <c r="AN313" s="26"/>
      <c r="AO313" s="26"/>
      <c r="AP313" s="26"/>
      <c r="AQ313" s="26"/>
      <c r="AR313" s="26"/>
      <c r="AS313" s="26"/>
      <c r="AT313" s="26"/>
      <c r="AU313" s="26"/>
      <c r="AV313" s="26"/>
      <c r="AW313" s="26"/>
      <c r="AX313" s="26"/>
      <c r="AY313" s="26"/>
      <c r="AZ313" s="26"/>
      <c r="BA313" s="26"/>
      <c r="BB313" s="26"/>
      <c r="BC313" s="26"/>
      <c r="BD313" s="26"/>
      <c r="BE313" s="26"/>
      <c r="BF313" s="26"/>
      <c r="BG313" s="26"/>
      <c r="BH313" s="26"/>
      <c r="BI313" s="26"/>
      <c r="BJ313" s="26"/>
      <c r="BK313" s="26"/>
      <c r="BL313" s="26"/>
      <c r="BM313" s="26"/>
      <c r="BN313" s="26"/>
      <c r="BO313" s="26"/>
      <c r="BP313" s="26"/>
      <c r="BQ313" s="26"/>
    </row>
    <row r="314" spans="7:69" ht="12.75" customHeight="1">
      <c r="G314" s="451"/>
      <c r="H314" s="26"/>
      <c r="I314" s="151"/>
      <c r="K314" s="26"/>
      <c r="L314" s="26"/>
      <c r="M314" s="26"/>
      <c r="N314" s="26"/>
      <c r="O314" s="26"/>
      <c r="P314" s="26"/>
      <c r="Q314" s="26"/>
      <c r="R314" s="26"/>
      <c r="S314" s="26"/>
      <c r="T314" s="26"/>
      <c r="U314" s="26"/>
      <c r="V314" s="26"/>
      <c r="W314" s="26"/>
      <c r="X314" s="26"/>
      <c r="Y314" s="26"/>
      <c r="Z314" s="26"/>
      <c r="AA314" s="26"/>
      <c r="AB314" s="26"/>
      <c r="AC314" s="26"/>
      <c r="AD314" s="26"/>
      <c r="AE314" s="26"/>
      <c r="AF314" s="26"/>
      <c r="AG314" s="26"/>
      <c r="AH314" s="26"/>
      <c r="AI314" s="26"/>
      <c r="AJ314" s="26"/>
      <c r="AK314" s="26"/>
      <c r="AL314" s="26"/>
      <c r="AM314" s="26"/>
      <c r="AN314" s="26"/>
      <c r="AO314" s="26"/>
      <c r="AP314" s="26"/>
      <c r="AQ314" s="26"/>
      <c r="AR314" s="26"/>
      <c r="AS314" s="26"/>
      <c r="AT314" s="26"/>
      <c r="AU314" s="26"/>
      <c r="AV314" s="26"/>
      <c r="AW314" s="26"/>
      <c r="AX314" s="26"/>
      <c r="AY314" s="26"/>
      <c r="AZ314" s="26"/>
      <c r="BA314" s="26"/>
      <c r="BB314" s="26"/>
      <c r="BC314" s="26"/>
      <c r="BD314" s="26"/>
      <c r="BE314" s="26"/>
      <c r="BF314" s="26"/>
      <c r="BG314" s="26"/>
      <c r="BH314" s="26"/>
      <c r="BI314" s="26"/>
      <c r="BJ314" s="26"/>
      <c r="BK314" s="26"/>
      <c r="BL314" s="26"/>
      <c r="BM314" s="26"/>
      <c r="BN314" s="26"/>
      <c r="BO314" s="26"/>
      <c r="BP314" s="26"/>
      <c r="BQ314" s="26"/>
    </row>
    <row r="315" spans="7:69" ht="12.75" customHeight="1">
      <c r="G315" s="451"/>
      <c r="H315" s="26"/>
      <c r="I315" s="151"/>
      <c r="K315" s="26"/>
      <c r="L315" s="26"/>
      <c r="M315" s="26"/>
      <c r="N315" s="26"/>
      <c r="O315" s="26"/>
      <c r="P315" s="26"/>
      <c r="Q315" s="26"/>
      <c r="R315" s="26"/>
      <c r="S315" s="26"/>
      <c r="T315" s="26"/>
      <c r="U315" s="26"/>
      <c r="V315" s="26"/>
      <c r="W315" s="26"/>
      <c r="X315" s="26"/>
      <c r="Y315" s="26"/>
      <c r="Z315" s="26"/>
      <c r="AA315" s="26"/>
      <c r="AB315" s="26"/>
      <c r="AC315" s="26"/>
      <c r="AD315" s="26"/>
      <c r="AE315" s="26"/>
      <c r="AF315" s="26"/>
      <c r="AG315" s="26"/>
      <c r="AH315" s="26"/>
      <c r="AI315" s="26"/>
      <c r="AJ315" s="26"/>
      <c r="AK315" s="26"/>
      <c r="AL315" s="26"/>
      <c r="AM315" s="26"/>
      <c r="AN315" s="26"/>
      <c r="AO315" s="26"/>
      <c r="AP315" s="26"/>
      <c r="AQ315" s="26"/>
      <c r="AR315" s="26"/>
      <c r="AS315" s="26"/>
      <c r="AT315" s="26"/>
      <c r="AU315" s="26"/>
      <c r="AV315" s="26"/>
      <c r="AW315" s="26"/>
      <c r="AX315" s="26"/>
      <c r="AY315" s="26"/>
      <c r="AZ315" s="26"/>
      <c r="BA315" s="26"/>
      <c r="BB315" s="26"/>
      <c r="BC315" s="26"/>
      <c r="BD315" s="26"/>
      <c r="BE315" s="26"/>
      <c r="BF315" s="26"/>
      <c r="BG315" s="26"/>
      <c r="BH315" s="26"/>
      <c r="BI315" s="26"/>
      <c r="BJ315" s="26"/>
      <c r="BK315" s="26"/>
      <c r="BL315" s="26"/>
      <c r="BM315" s="26"/>
      <c r="BN315" s="26"/>
      <c r="BO315" s="26"/>
      <c r="BP315" s="26"/>
      <c r="BQ315" s="26"/>
    </row>
    <row r="316" spans="7:69" ht="12.75" customHeight="1">
      <c r="G316" s="451"/>
      <c r="H316" s="26"/>
      <c r="I316" s="151"/>
      <c r="K316" s="26"/>
      <c r="L316" s="26"/>
      <c r="M316" s="26"/>
      <c r="N316" s="26"/>
      <c r="O316" s="26"/>
      <c r="P316" s="26"/>
      <c r="Q316" s="26"/>
      <c r="R316" s="26"/>
      <c r="S316" s="26"/>
      <c r="T316" s="26"/>
      <c r="U316" s="26"/>
      <c r="V316" s="26"/>
      <c r="W316" s="26"/>
      <c r="X316" s="26"/>
      <c r="Y316" s="26"/>
      <c r="Z316" s="26"/>
      <c r="AA316" s="26"/>
      <c r="AB316" s="26"/>
      <c r="AC316" s="26"/>
      <c r="AD316" s="26"/>
      <c r="AE316" s="26"/>
      <c r="AF316" s="26"/>
      <c r="AG316" s="26"/>
      <c r="AH316" s="26"/>
      <c r="AI316" s="26"/>
      <c r="AJ316" s="26"/>
      <c r="AK316" s="26"/>
      <c r="AL316" s="26"/>
      <c r="AM316" s="26"/>
      <c r="AN316" s="26"/>
      <c r="AO316" s="26"/>
      <c r="AP316" s="26"/>
      <c r="AQ316" s="26"/>
      <c r="AR316" s="26"/>
      <c r="AS316" s="26"/>
      <c r="AT316" s="26"/>
      <c r="AU316" s="26"/>
      <c r="AV316" s="26"/>
      <c r="AW316" s="26"/>
      <c r="AX316" s="26"/>
      <c r="AY316" s="26"/>
      <c r="AZ316" s="26"/>
      <c r="BA316" s="26"/>
      <c r="BB316" s="26"/>
      <c r="BC316" s="26"/>
      <c r="BD316" s="26"/>
      <c r="BE316" s="26"/>
      <c r="BF316" s="26"/>
      <c r="BG316" s="26"/>
      <c r="BH316" s="26"/>
      <c r="BI316" s="26"/>
      <c r="BJ316" s="26"/>
      <c r="BK316" s="26"/>
      <c r="BL316" s="26"/>
      <c r="BM316" s="26"/>
      <c r="BN316" s="26"/>
      <c r="BO316" s="26"/>
      <c r="BP316" s="26"/>
      <c r="BQ316" s="26"/>
    </row>
    <row r="317" spans="7:69" ht="12.75" customHeight="1">
      <c r="G317" s="451"/>
      <c r="H317" s="26"/>
      <c r="I317" s="151"/>
      <c r="K317" s="26"/>
      <c r="L317" s="26"/>
      <c r="M317" s="26"/>
      <c r="N317" s="26"/>
      <c r="O317" s="26"/>
      <c r="P317" s="26"/>
      <c r="Q317" s="26"/>
      <c r="R317" s="26"/>
      <c r="S317" s="26"/>
      <c r="T317" s="26"/>
      <c r="U317" s="26"/>
      <c r="V317" s="26"/>
      <c r="W317" s="26"/>
      <c r="X317" s="26"/>
      <c r="Y317" s="26"/>
      <c r="Z317" s="26"/>
      <c r="AA317" s="26"/>
      <c r="AB317" s="26"/>
      <c r="AC317" s="26"/>
      <c r="AD317" s="26"/>
      <c r="AE317" s="26"/>
      <c r="AF317" s="26"/>
      <c r="AG317" s="26"/>
      <c r="AH317" s="26"/>
      <c r="AI317" s="26"/>
      <c r="AJ317" s="26"/>
      <c r="AK317" s="26"/>
      <c r="AL317" s="26"/>
      <c r="AM317" s="26"/>
      <c r="AN317" s="26"/>
      <c r="AO317" s="26"/>
      <c r="AP317" s="26"/>
      <c r="AQ317" s="26"/>
      <c r="AR317" s="26"/>
      <c r="AS317" s="26"/>
      <c r="AT317" s="26"/>
      <c r="AU317" s="26"/>
      <c r="AV317" s="26"/>
      <c r="AW317" s="26"/>
      <c r="AX317" s="26"/>
      <c r="AY317" s="26"/>
      <c r="AZ317" s="26"/>
      <c r="BA317" s="26"/>
      <c r="BB317" s="26"/>
      <c r="BC317" s="26"/>
      <c r="BD317" s="26"/>
      <c r="BE317" s="26"/>
      <c r="BF317" s="26"/>
      <c r="BG317" s="26"/>
      <c r="BH317" s="26"/>
      <c r="BI317" s="26"/>
      <c r="BJ317" s="26"/>
      <c r="BK317" s="26"/>
      <c r="BL317" s="26"/>
      <c r="BM317" s="26"/>
      <c r="BN317" s="26"/>
      <c r="BO317" s="26"/>
      <c r="BP317" s="26"/>
      <c r="BQ317" s="26"/>
    </row>
    <row r="318" spans="7:69" ht="12.75" customHeight="1">
      <c r="G318" s="451"/>
      <c r="H318" s="26"/>
      <c r="I318" s="151"/>
      <c r="K318" s="26"/>
      <c r="L318" s="26"/>
      <c r="M318" s="26"/>
      <c r="N318" s="26"/>
      <c r="O318" s="26"/>
      <c r="P318" s="26"/>
      <c r="Q318" s="26"/>
      <c r="R318" s="26"/>
      <c r="S318" s="26"/>
      <c r="T318" s="26"/>
      <c r="U318" s="26"/>
      <c r="V318" s="26"/>
      <c r="W318" s="26"/>
      <c r="X318" s="26"/>
      <c r="Y318" s="26"/>
      <c r="Z318" s="26"/>
      <c r="AA318" s="26"/>
      <c r="AB318" s="26"/>
      <c r="AC318" s="26"/>
      <c r="AD318" s="26"/>
      <c r="AE318" s="26"/>
      <c r="AF318" s="26"/>
      <c r="AG318" s="26"/>
      <c r="AH318" s="26"/>
      <c r="AI318" s="26"/>
      <c r="AJ318" s="26"/>
      <c r="AK318" s="26"/>
      <c r="AL318" s="26"/>
      <c r="AM318" s="26"/>
      <c r="AN318" s="26"/>
      <c r="AO318" s="26"/>
      <c r="AP318" s="26"/>
      <c r="AQ318" s="26"/>
      <c r="AR318" s="26"/>
      <c r="AS318" s="26"/>
      <c r="AT318" s="26"/>
      <c r="AU318" s="26"/>
      <c r="AV318" s="26"/>
      <c r="AW318" s="26"/>
      <c r="AX318" s="26"/>
      <c r="AY318" s="26"/>
      <c r="AZ318" s="26"/>
      <c r="BA318" s="26"/>
      <c r="BB318" s="26"/>
      <c r="BC318" s="26"/>
      <c r="BD318" s="26"/>
      <c r="BE318" s="26"/>
      <c r="BF318" s="26"/>
      <c r="BG318" s="26"/>
      <c r="BH318" s="26"/>
      <c r="BI318" s="26"/>
      <c r="BJ318" s="26"/>
      <c r="BK318" s="26"/>
      <c r="BL318" s="26"/>
      <c r="BM318" s="26"/>
      <c r="BN318" s="26"/>
      <c r="BO318" s="26"/>
      <c r="BP318" s="26"/>
      <c r="BQ318" s="26"/>
    </row>
    <row r="319" spans="7:69" ht="12.75" customHeight="1">
      <c r="G319" s="451"/>
      <c r="H319" s="26"/>
      <c r="I319" s="151"/>
      <c r="K319" s="26"/>
      <c r="L319" s="26"/>
      <c r="M319" s="26"/>
      <c r="N319" s="26"/>
      <c r="O319" s="26"/>
      <c r="P319" s="26"/>
      <c r="Q319" s="26"/>
      <c r="R319" s="26"/>
      <c r="S319" s="26"/>
      <c r="T319" s="26"/>
      <c r="U319" s="26"/>
      <c r="V319" s="26"/>
      <c r="W319" s="26"/>
      <c r="X319" s="26"/>
      <c r="Y319" s="26"/>
      <c r="Z319" s="26"/>
      <c r="AA319" s="26"/>
      <c r="AB319" s="26"/>
      <c r="AC319" s="26"/>
      <c r="AD319" s="26"/>
      <c r="AE319" s="26"/>
      <c r="AF319" s="26"/>
      <c r="AG319" s="26"/>
      <c r="AH319" s="26"/>
      <c r="AI319" s="26"/>
      <c r="AJ319" s="26"/>
      <c r="AK319" s="26"/>
      <c r="AL319" s="26"/>
      <c r="AM319" s="26"/>
      <c r="AN319" s="26"/>
      <c r="AO319" s="26"/>
      <c r="AP319" s="26"/>
      <c r="AQ319" s="26"/>
      <c r="AR319" s="26"/>
      <c r="AS319" s="26"/>
      <c r="AT319" s="26"/>
      <c r="AU319" s="26"/>
      <c r="AV319" s="26"/>
      <c r="AW319" s="26"/>
      <c r="AX319" s="26"/>
      <c r="AY319" s="26"/>
      <c r="AZ319" s="26"/>
      <c r="BA319" s="26"/>
      <c r="BB319" s="26"/>
      <c r="BC319" s="26"/>
      <c r="BD319" s="26"/>
      <c r="BE319" s="26"/>
      <c r="BF319" s="26"/>
      <c r="BG319" s="26"/>
      <c r="BH319" s="26"/>
      <c r="BI319" s="26"/>
      <c r="BJ319" s="26"/>
      <c r="BK319" s="26"/>
      <c r="BL319" s="26"/>
      <c r="BM319" s="26"/>
      <c r="BN319" s="26"/>
      <c r="BO319" s="26"/>
      <c r="BP319" s="26"/>
      <c r="BQ319" s="26"/>
    </row>
    <row r="320" spans="7:69" ht="12.75" customHeight="1">
      <c r="G320" s="451"/>
      <c r="H320" s="26"/>
      <c r="I320" s="151"/>
      <c r="K320" s="26"/>
      <c r="L320" s="26"/>
      <c r="M320" s="26"/>
      <c r="N320" s="26"/>
      <c r="O320" s="26"/>
      <c r="P320" s="26"/>
      <c r="Q320" s="26"/>
      <c r="R320" s="26"/>
      <c r="S320" s="26"/>
      <c r="T320" s="26"/>
      <c r="U320" s="26"/>
      <c r="V320" s="26"/>
      <c r="W320" s="26"/>
      <c r="X320" s="26"/>
      <c r="Y320" s="26"/>
      <c r="Z320" s="26"/>
      <c r="AA320" s="26"/>
      <c r="AB320" s="26"/>
      <c r="AC320" s="26"/>
      <c r="AD320" s="26"/>
      <c r="AE320" s="26"/>
      <c r="AF320" s="26"/>
      <c r="AG320" s="26"/>
      <c r="AH320" s="26"/>
      <c r="AI320" s="26"/>
      <c r="AJ320" s="26"/>
      <c r="AK320" s="26"/>
      <c r="AL320" s="26"/>
      <c r="AM320" s="26"/>
      <c r="AN320" s="26"/>
      <c r="AO320" s="26"/>
      <c r="AP320" s="26"/>
      <c r="AQ320" s="26"/>
      <c r="AR320" s="26"/>
      <c r="AS320" s="26"/>
      <c r="AT320" s="26"/>
      <c r="AU320" s="26"/>
      <c r="AV320" s="26"/>
      <c r="AW320" s="26"/>
      <c r="AX320" s="26"/>
      <c r="AY320" s="26"/>
      <c r="AZ320" s="26"/>
      <c r="BA320" s="26"/>
      <c r="BB320" s="26"/>
      <c r="BC320" s="26"/>
      <c r="BD320" s="26"/>
      <c r="BE320" s="26"/>
      <c r="BF320" s="26"/>
      <c r="BG320" s="26"/>
      <c r="BH320" s="26"/>
      <c r="BI320" s="26"/>
      <c r="BJ320" s="26"/>
      <c r="BK320" s="26"/>
      <c r="BL320" s="26"/>
      <c r="BM320" s="26"/>
      <c r="BN320" s="26"/>
      <c r="BO320" s="26"/>
      <c r="BP320" s="26"/>
      <c r="BQ320" s="26"/>
    </row>
    <row r="321" spans="7:69" ht="12.75" customHeight="1">
      <c r="G321" s="451"/>
      <c r="H321" s="26"/>
      <c r="I321" s="151"/>
      <c r="K321" s="26"/>
      <c r="L321" s="26"/>
      <c r="M321" s="26"/>
      <c r="N321" s="26"/>
      <c r="O321" s="26"/>
      <c r="P321" s="26"/>
      <c r="Q321" s="26"/>
      <c r="R321" s="26"/>
      <c r="S321" s="26"/>
      <c r="T321" s="26"/>
      <c r="U321" s="26"/>
      <c r="V321" s="26"/>
      <c r="W321" s="26"/>
      <c r="X321" s="26"/>
      <c r="Y321" s="26"/>
      <c r="Z321" s="26"/>
      <c r="AA321" s="26"/>
      <c r="AB321" s="26"/>
      <c r="AC321" s="26"/>
      <c r="AD321" s="26"/>
      <c r="AE321" s="26"/>
      <c r="AF321" s="26"/>
      <c r="AG321" s="26"/>
      <c r="AH321" s="26"/>
      <c r="AI321" s="26"/>
      <c r="AJ321" s="26"/>
      <c r="AK321" s="26"/>
      <c r="AL321" s="26"/>
      <c r="AM321" s="26"/>
      <c r="AN321" s="26"/>
      <c r="AO321" s="26"/>
      <c r="AP321" s="26"/>
      <c r="AQ321" s="26"/>
      <c r="AR321" s="26"/>
      <c r="AS321" s="26"/>
      <c r="AT321" s="26"/>
      <c r="AU321" s="26"/>
      <c r="AV321" s="26"/>
      <c r="AW321" s="26"/>
      <c r="AX321" s="26"/>
      <c r="AY321" s="26"/>
      <c r="AZ321" s="26"/>
      <c r="BA321" s="26"/>
      <c r="BB321" s="26"/>
      <c r="BC321" s="26"/>
      <c r="BD321" s="26"/>
      <c r="BE321" s="26"/>
      <c r="BF321" s="26"/>
      <c r="BG321" s="26"/>
      <c r="BH321" s="26"/>
      <c r="BI321" s="26"/>
      <c r="BJ321" s="26"/>
      <c r="BK321" s="26"/>
      <c r="BL321" s="26"/>
      <c r="BM321" s="26"/>
      <c r="BN321" s="26"/>
      <c r="BO321" s="26"/>
      <c r="BP321" s="26"/>
      <c r="BQ321" s="26"/>
    </row>
    <row r="322" spans="7:69" ht="12.75" customHeight="1">
      <c r="G322" s="451"/>
      <c r="H322" s="26"/>
      <c r="I322" s="151"/>
      <c r="K322" s="26"/>
      <c r="L322" s="26"/>
      <c r="M322" s="26"/>
      <c r="N322" s="26"/>
      <c r="O322" s="26"/>
      <c r="P322" s="26"/>
      <c r="Q322" s="26"/>
      <c r="R322" s="26"/>
      <c r="S322" s="26"/>
      <c r="T322" s="26"/>
      <c r="U322" s="26"/>
      <c r="V322" s="26"/>
      <c r="W322" s="26"/>
      <c r="X322" s="26"/>
      <c r="Y322" s="26"/>
      <c r="Z322" s="26"/>
      <c r="AA322" s="26"/>
      <c r="AB322" s="26"/>
      <c r="AC322" s="26"/>
      <c r="AD322" s="26"/>
      <c r="AE322" s="26"/>
      <c r="AF322" s="26"/>
      <c r="AG322" s="26"/>
      <c r="AH322" s="26"/>
      <c r="AI322" s="26"/>
      <c r="AJ322" s="26"/>
      <c r="AK322" s="26"/>
      <c r="AL322" s="26"/>
      <c r="AM322" s="26"/>
      <c r="AN322" s="26"/>
      <c r="AO322" s="26"/>
      <c r="AP322" s="26"/>
      <c r="AQ322" s="26"/>
      <c r="AR322" s="26"/>
      <c r="AS322" s="26"/>
      <c r="AT322" s="26"/>
      <c r="AU322" s="26"/>
      <c r="AV322" s="26"/>
      <c r="AW322" s="26"/>
      <c r="AX322" s="26"/>
      <c r="AY322" s="26"/>
      <c r="AZ322" s="26"/>
      <c r="BA322" s="26"/>
      <c r="BB322" s="26"/>
      <c r="BC322" s="26"/>
      <c r="BD322" s="26"/>
      <c r="BE322" s="26"/>
      <c r="BF322" s="26"/>
      <c r="BG322" s="26"/>
      <c r="BH322" s="26"/>
      <c r="BI322" s="26"/>
      <c r="BJ322" s="26"/>
      <c r="BK322" s="26"/>
      <c r="BL322" s="26"/>
      <c r="BM322" s="26"/>
      <c r="BN322" s="26"/>
      <c r="BO322" s="26"/>
      <c r="BP322" s="26"/>
      <c r="BQ322" s="26"/>
    </row>
    <row r="323" spans="7:69" ht="12.75" customHeight="1">
      <c r="G323" s="451"/>
      <c r="H323" s="26"/>
      <c r="I323" s="151"/>
      <c r="K323" s="26"/>
      <c r="L323" s="26"/>
      <c r="M323" s="26"/>
      <c r="N323" s="26"/>
      <c r="O323" s="26"/>
      <c r="P323" s="26"/>
      <c r="Q323" s="26"/>
      <c r="R323" s="26"/>
      <c r="S323" s="26"/>
      <c r="T323" s="26"/>
      <c r="U323" s="26"/>
      <c r="V323" s="26"/>
      <c r="W323" s="26"/>
      <c r="X323" s="26"/>
      <c r="Y323" s="26"/>
      <c r="Z323" s="26"/>
      <c r="AA323" s="26"/>
      <c r="AB323" s="26"/>
      <c r="AC323" s="26"/>
      <c r="AD323" s="26"/>
      <c r="AE323" s="26"/>
      <c r="AF323" s="26"/>
      <c r="AG323" s="26"/>
      <c r="AH323" s="26"/>
      <c r="AI323" s="26"/>
      <c r="AJ323" s="26"/>
      <c r="AK323" s="26"/>
      <c r="AL323" s="26"/>
      <c r="AM323" s="26"/>
      <c r="AN323" s="26"/>
      <c r="AO323" s="26"/>
      <c r="AP323" s="26"/>
      <c r="AQ323" s="26"/>
      <c r="AR323" s="26"/>
      <c r="AS323" s="26"/>
      <c r="AT323" s="26"/>
      <c r="AU323" s="26"/>
      <c r="AV323" s="26"/>
      <c r="AW323" s="26"/>
      <c r="AX323" s="26"/>
      <c r="AY323" s="26"/>
      <c r="AZ323" s="26"/>
      <c r="BA323" s="26"/>
      <c r="BB323" s="26"/>
      <c r="BC323" s="26"/>
      <c r="BD323" s="26"/>
      <c r="BE323" s="26"/>
      <c r="BF323" s="26"/>
      <c r="BG323" s="26"/>
      <c r="BH323" s="26"/>
      <c r="BI323" s="26"/>
      <c r="BJ323" s="26"/>
      <c r="BK323" s="26"/>
      <c r="BL323" s="26"/>
      <c r="BM323" s="26"/>
      <c r="BN323" s="26"/>
      <c r="BO323" s="26"/>
      <c r="BP323" s="26"/>
      <c r="BQ323" s="26"/>
    </row>
    <row r="324" spans="7:69" ht="12.75" customHeight="1">
      <c r="G324" s="451"/>
      <c r="H324" s="26"/>
      <c r="I324" s="151"/>
      <c r="K324" s="26"/>
      <c r="L324" s="26"/>
      <c r="M324" s="26"/>
      <c r="N324" s="26"/>
      <c r="O324" s="26"/>
      <c r="P324" s="26"/>
      <c r="Q324" s="26"/>
      <c r="R324" s="26"/>
      <c r="S324" s="26"/>
      <c r="T324" s="26"/>
      <c r="U324" s="26"/>
      <c r="V324" s="26"/>
      <c r="W324" s="26"/>
      <c r="X324" s="26"/>
      <c r="Y324" s="26"/>
      <c r="Z324" s="26"/>
      <c r="AA324" s="26"/>
      <c r="AB324" s="26"/>
      <c r="AC324" s="26"/>
      <c r="AD324" s="26"/>
      <c r="AE324" s="26"/>
      <c r="AF324" s="26"/>
      <c r="AG324" s="26"/>
      <c r="AH324" s="26"/>
      <c r="AI324" s="26"/>
      <c r="AJ324" s="26"/>
      <c r="AK324" s="26"/>
      <c r="AL324" s="26"/>
      <c r="AM324" s="26"/>
      <c r="AN324" s="26"/>
      <c r="AO324" s="26"/>
      <c r="AP324" s="26"/>
      <c r="AQ324" s="26"/>
      <c r="AR324" s="26"/>
      <c r="AS324" s="26"/>
      <c r="AT324" s="26"/>
      <c r="AU324" s="26"/>
      <c r="AV324" s="26"/>
      <c r="AW324" s="26"/>
      <c r="AX324" s="26"/>
      <c r="AY324" s="26"/>
      <c r="AZ324" s="26"/>
      <c r="BA324" s="26"/>
      <c r="BB324" s="26"/>
      <c r="BC324" s="26"/>
      <c r="BD324" s="26"/>
      <c r="BE324" s="26"/>
      <c r="BF324" s="26"/>
      <c r="BG324" s="26"/>
      <c r="BH324" s="26"/>
      <c r="BI324" s="26"/>
      <c r="BJ324" s="26"/>
      <c r="BK324" s="26"/>
      <c r="BL324" s="26"/>
      <c r="BM324" s="26"/>
      <c r="BN324" s="26"/>
      <c r="BO324" s="26"/>
      <c r="BP324" s="26"/>
      <c r="BQ324" s="26"/>
    </row>
    <row r="325" spans="7:69" ht="12.75" customHeight="1">
      <c r="G325" s="451"/>
      <c r="H325" s="26"/>
      <c r="I325" s="151"/>
      <c r="K325" s="26"/>
      <c r="L325" s="26"/>
      <c r="M325" s="26"/>
      <c r="N325" s="26"/>
      <c r="O325" s="26"/>
      <c r="P325" s="26"/>
      <c r="Q325" s="26"/>
      <c r="R325" s="26"/>
      <c r="S325" s="26"/>
      <c r="T325" s="26"/>
      <c r="U325" s="26"/>
      <c r="V325" s="26"/>
      <c r="W325" s="26"/>
      <c r="X325" s="26"/>
      <c r="Y325" s="26"/>
      <c r="Z325" s="26"/>
      <c r="AA325" s="26"/>
      <c r="AB325" s="26"/>
      <c r="AC325" s="26"/>
      <c r="AD325" s="26"/>
      <c r="AE325" s="26"/>
      <c r="AF325" s="26"/>
      <c r="AG325" s="26"/>
      <c r="AH325" s="26"/>
      <c r="AI325" s="26"/>
      <c r="AJ325" s="26"/>
      <c r="AK325" s="26"/>
      <c r="AL325" s="26"/>
      <c r="AM325" s="26"/>
      <c r="AN325" s="26"/>
      <c r="AO325" s="26"/>
      <c r="AP325" s="26"/>
      <c r="AQ325" s="26"/>
      <c r="AR325" s="26"/>
      <c r="AS325" s="26"/>
      <c r="AT325" s="26"/>
      <c r="AU325" s="26"/>
      <c r="AV325" s="26"/>
      <c r="AW325" s="26"/>
      <c r="AX325" s="26"/>
      <c r="AY325" s="26"/>
      <c r="AZ325" s="26"/>
      <c r="BA325" s="26"/>
      <c r="BB325" s="26"/>
      <c r="BC325" s="26"/>
      <c r="BD325" s="26"/>
      <c r="BE325" s="26"/>
      <c r="BF325" s="26"/>
      <c r="BG325" s="26"/>
      <c r="BH325" s="26"/>
      <c r="BI325" s="26"/>
      <c r="BJ325" s="26"/>
      <c r="BK325" s="26"/>
      <c r="BL325" s="26"/>
      <c r="BM325" s="26"/>
      <c r="BN325" s="26"/>
      <c r="BO325" s="26"/>
      <c r="BP325" s="26"/>
      <c r="BQ325" s="26"/>
    </row>
    <row r="326" spans="7:69" ht="12.75" customHeight="1">
      <c r="G326" s="451"/>
      <c r="H326" s="26"/>
      <c r="I326" s="151"/>
      <c r="K326" s="26"/>
      <c r="L326" s="26"/>
      <c r="M326" s="26"/>
      <c r="N326" s="26"/>
      <c r="O326" s="26"/>
      <c r="P326" s="26"/>
      <c r="Q326" s="26"/>
      <c r="R326" s="26"/>
      <c r="S326" s="26"/>
      <c r="T326" s="26"/>
      <c r="U326" s="26"/>
      <c r="V326" s="26"/>
      <c r="W326" s="26"/>
      <c r="X326" s="26"/>
      <c r="Y326" s="26"/>
      <c r="Z326" s="26"/>
      <c r="AA326" s="26"/>
      <c r="AB326" s="26"/>
      <c r="AC326" s="26"/>
      <c r="AD326" s="26"/>
      <c r="AE326" s="26"/>
      <c r="AF326" s="26"/>
      <c r="AG326" s="26"/>
      <c r="AH326" s="26"/>
      <c r="AI326" s="26"/>
      <c r="AJ326" s="26"/>
      <c r="AK326" s="26"/>
      <c r="AL326" s="26"/>
      <c r="AM326" s="26"/>
      <c r="AN326" s="26"/>
      <c r="AO326" s="26"/>
      <c r="AP326" s="26"/>
      <c r="AQ326" s="26"/>
      <c r="AR326" s="26"/>
      <c r="AS326" s="26"/>
      <c r="AT326" s="26"/>
      <c r="AU326" s="26"/>
      <c r="AV326" s="26"/>
      <c r="AW326" s="26"/>
      <c r="AX326" s="26"/>
      <c r="AY326" s="26"/>
      <c r="AZ326" s="26"/>
      <c r="BA326" s="26"/>
      <c r="BB326" s="26"/>
      <c r="BC326" s="26"/>
      <c r="BD326" s="26"/>
      <c r="BE326" s="26"/>
      <c r="BF326" s="26"/>
      <c r="BG326" s="26"/>
      <c r="BH326" s="26"/>
      <c r="BI326" s="26"/>
      <c r="BJ326" s="26"/>
      <c r="BK326" s="26"/>
      <c r="BL326" s="26"/>
      <c r="BM326" s="26"/>
      <c r="BN326" s="26"/>
      <c r="BO326" s="26"/>
      <c r="BP326" s="26"/>
      <c r="BQ326" s="26"/>
    </row>
    <row r="327" spans="7:69" ht="12.75" customHeight="1">
      <c r="G327" s="451"/>
      <c r="H327" s="26"/>
      <c r="I327" s="151"/>
      <c r="K327" s="26"/>
      <c r="L327" s="26"/>
      <c r="M327" s="26"/>
      <c r="N327" s="26"/>
      <c r="O327" s="26"/>
      <c r="P327" s="26"/>
      <c r="Q327" s="26"/>
      <c r="R327" s="26"/>
      <c r="S327" s="26"/>
      <c r="T327" s="26"/>
      <c r="U327" s="26"/>
      <c r="V327" s="26"/>
      <c r="W327" s="26"/>
      <c r="X327" s="26"/>
      <c r="Y327" s="26"/>
      <c r="Z327" s="26"/>
      <c r="AA327" s="26"/>
      <c r="AB327" s="26"/>
      <c r="AC327" s="26"/>
      <c r="AD327" s="26"/>
      <c r="AE327" s="26"/>
      <c r="AF327" s="26"/>
      <c r="AG327" s="26"/>
      <c r="AH327" s="26"/>
      <c r="AI327" s="26"/>
      <c r="AJ327" s="26"/>
      <c r="AK327" s="26"/>
      <c r="AL327" s="26"/>
      <c r="AM327" s="26"/>
      <c r="AN327" s="26"/>
      <c r="AO327" s="26"/>
      <c r="AP327" s="26"/>
      <c r="AQ327" s="26"/>
      <c r="AR327" s="26"/>
      <c r="AS327" s="26"/>
      <c r="AT327" s="26"/>
      <c r="AU327" s="26"/>
      <c r="AV327" s="26"/>
      <c r="AW327" s="26"/>
      <c r="AX327" s="26"/>
      <c r="AY327" s="26"/>
      <c r="AZ327" s="26"/>
      <c r="BA327" s="26"/>
      <c r="BB327" s="26"/>
      <c r="BC327" s="26"/>
      <c r="BD327" s="26"/>
      <c r="BE327" s="26"/>
      <c r="BF327" s="26"/>
      <c r="BG327" s="26"/>
      <c r="BH327" s="26"/>
      <c r="BI327" s="26"/>
      <c r="BJ327" s="26"/>
      <c r="BK327" s="26"/>
      <c r="BL327" s="26"/>
      <c r="BM327" s="26"/>
      <c r="BN327" s="26"/>
      <c r="BO327" s="26"/>
      <c r="BP327" s="26"/>
      <c r="BQ327" s="26"/>
    </row>
    <row r="328" spans="7:69" ht="12.75" customHeight="1">
      <c r="G328" s="451"/>
      <c r="H328" s="26"/>
      <c r="I328" s="151"/>
      <c r="K328" s="26"/>
      <c r="L328" s="26"/>
      <c r="M328" s="26"/>
      <c r="N328" s="26"/>
      <c r="O328" s="26"/>
      <c r="P328" s="26"/>
      <c r="Q328" s="26"/>
      <c r="R328" s="26"/>
      <c r="S328" s="26"/>
      <c r="T328" s="26"/>
      <c r="U328" s="26"/>
      <c r="V328" s="26"/>
      <c r="W328" s="26"/>
      <c r="X328" s="26"/>
      <c r="Y328" s="26"/>
      <c r="Z328" s="26"/>
      <c r="AA328" s="26"/>
      <c r="AB328" s="26"/>
      <c r="AC328" s="26"/>
      <c r="AD328" s="26"/>
      <c r="AE328" s="26"/>
      <c r="AF328" s="26"/>
      <c r="AG328" s="26"/>
      <c r="AH328" s="26"/>
      <c r="AI328" s="26"/>
      <c r="AJ328" s="26"/>
      <c r="AK328" s="26"/>
      <c r="AL328" s="26"/>
      <c r="AM328" s="26"/>
      <c r="AN328" s="26"/>
      <c r="AO328" s="26"/>
      <c r="AP328" s="26"/>
      <c r="AQ328" s="26"/>
      <c r="AR328" s="26"/>
      <c r="AS328" s="26"/>
      <c r="AT328" s="26"/>
      <c r="AU328" s="26"/>
      <c r="AV328" s="26"/>
      <c r="AW328" s="26"/>
      <c r="AX328" s="26"/>
      <c r="AY328" s="26"/>
      <c r="AZ328" s="26"/>
      <c r="BA328" s="26"/>
      <c r="BB328" s="26"/>
      <c r="BC328" s="26"/>
      <c r="BD328" s="26"/>
      <c r="BE328" s="26"/>
      <c r="BF328" s="26"/>
      <c r="BG328" s="26"/>
      <c r="BH328" s="26"/>
      <c r="BI328" s="26"/>
      <c r="BJ328" s="26"/>
      <c r="BK328" s="26"/>
      <c r="BL328" s="26"/>
      <c r="BM328" s="26"/>
      <c r="BN328" s="26"/>
      <c r="BO328" s="26"/>
      <c r="BP328" s="26"/>
      <c r="BQ328" s="26"/>
    </row>
    <row r="329" spans="7:69" ht="12.75" customHeight="1">
      <c r="G329" s="451"/>
      <c r="H329" s="26"/>
      <c r="I329" s="151"/>
      <c r="K329" s="26"/>
      <c r="L329" s="26"/>
      <c r="M329" s="26"/>
      <c r="N329" s="26"/>
      <c r="O329" s="26"/>
      <c r="P329" s="26"/>
      <c r="Q329" s="26"/>
      <c r="R329" s="26"/>
      <c r="S329" s="26"/>
      <c r="T329" s="26"/>
      <c r="U329" s="26"/>
      <c r="V329" s="26"/>
      <c r="W329" s="26"/>
      <c r="X329" s="26"/>
      <c r="Y329" s="26"/>
      <c r="Z329" s="26"/>
      <c r="AA329" s="26"/>
      <c r="AB329" s="26"/>
      <c r="AC329" s="26"/>
      <c r="AD329" s="26"/>
      <c r="AE329" s="26"/>
      <c r="AF329" s="26"/>
      <c r="AG329" s="26"/>
      <c r="AH329" s="26"/>
      <c r="AI329" s="26"/>
      <c r="AJ329" s="26"/>
      <c r="AK329" s="26"/>
      <c r="AL329" s="26"/>
      <c r="AM329" s="26"/>
      <c r="AN329" s="26"/>
      <c r="AO329" s="26"/>
      <c r="AP329" s="26"/>
      <c r="AQ329" s="26"/>
      <c r="AR329" s="26"/>
      <c r="AS329" s="26"/>
      <c r="AT329" s="26"/>
      <c r="AU329" s="26"/>
      <c r="AV329" s="26"/>
      <c r="AW329" s="26"/>
      <c r="AX329" s="26"/>
      <c r="AY329" s="26"/>
      <c r="AZ329" s="26"/>
      <c r="BA329" s="26"/>
      <c r="BB329" s="26"/>
      <c r="BC329" s="26"/>
      <c r="BD329" s="26"/>
      <c r="BE329" s="26"/>
      <c r="BF329" s="26"/>
      <c r="BG329" s="26"/>
      <c r="BH329" s="26"/>
      <c r="BI329" s="26"/>
      <c r="BJ329" s="26"/>
      <c r="BK329" s="26"/>
      <c r="BL329" s="26"/>
      <c r="BM329" s="26"/>
      <c r="BN329" s="26"/>
      <c r="BO329" s="26"/>
      <c r="BP329" s="26"/>
      <c r="BQ329" s="26"/>
    </row>
    <row r="330" spans="7:69" ht="12.75" customHeight="1">
      <c r="G330" s="451"/>
      <c r="H330" s="26"/>
      <c r="I330" s="151"/>
      <c r="K330" s="26"/>
      <c r="L330" s="26"/>
      <c r="M330" s="26"/>
      <c r="N330" s="26"/>
      <c r="O330" s="26"/>
      <c r="P330" s="26"/>
      <c r="Q330" s="26"/>
      <c r="R330" s="26"/>
      <c r="S330" s="26"/>
      <c r="T330" s="26"/>
      <c r="U330" s="26"/>
      <c r="V330" s="26"/>
      <c r="W330" s="26"/>
      <c r="X330" s="26"/>
      <c r="Y330" s="26"/>
      <c r="Z330" s="26"/>
      <c r="AA330" s="26"/>
      <c r="AB330" s="26"/>
      <c r="AC330" s="26"/>
      <c r="AD330" s="26"/>
      <c r="AE330" s="26"/>
      <c r="AF330" s="26"/>
      <c r="AG330" s="26"/>
      <c r="AH330" s="26"/>
      <c r="AI330" s="26"/>
      <c r="AJ330" s="26"/>
      <c r="AK330" s="26"/>
      <c r="AL330" s="26"/>
      <c r="AM330" s="26"/>
      <c r="AN330" s="26"/>
      <c r="AO330" s="26"/>
      <c r="AP330" s="26"/>
      <c r="AQ330" s="26"/>
      <c r="AR330" s="26"/>
      <c r="AS330" s="26"/>
      <c r="AT330" s="26"/>
      <c r="AU330" s="26"/>
      <c r="AV330" s="26"/>
      <c r="AW330" s="26"/>
      <c r="AX330" s="26"/>
      <c r="AY330" s="26"/>
      <c r="AZ330" s="26"/>
      <c r="BA330" s="26"/>
      <c r="BB330" s="26"/>
      <c r="BC330" s="26"/>
      <c r="BD330" s="26"/>
      <c r="BE330" s="26"/>
      <c r="BF330" s="26"/>
      <c r="BG330" s="26"/>
      <c r="BH330" s="26"/>
      <c r="BI330" s="26"/>
      <c r="BJ330" s="26"/>
      <c r="BK330" s="26"/>
      <c r="BL330" s="26"/>
      <c r="BM330" s="26"/>
      <c r="BN330" s="26"/>
      <c r="BO330" s="26"/>
      <c r="BP330" s="26"/>
      <c r="BQ330" s="26"/>
    </row>
    <row r="331" spans="7:69" ht="12.75" customHeight="1">
      <c r="G331" s="451"/>
      <c r="H331" s="26"/>
      <c r="I331" s="151"/>
      <c r="K331" s="26"/>
      <c r="L331" s="26"/>
      <c r="M331" s="26"/>
      <c r="N331" s="26"/>
      <c r="O331" s="26"/>
      <c r="P331" s="26"/>
      <c r="Q331" s="26"/>
      <c r="R331" s="26"/>
      <c r="S331" s="26"/>
      <c r="T331" s="26"/>
      <c r="U331" s="26"/>
      <c r="V331" s="26"/>
      <c r="W331" s="26"/>
      <c r="X331" s="26"/>
      <c r="Y331" s="26"/>
      <c r="Z331" s="26"/>
      <c r="AA331" s="26"/>
      <c r="AB331" s="26"/>
      <c r="AC331" s="26"/>
      <c r="AD331" s="26"/>
      <c r="AE331" s="26"/>
      <c r="AF331" s="26"/>
      <c r="AG331" s="26"/>
      <c r="AH331" s="26"/>
      <c r="AI331" s="26"/>
      <c r="AJ331" s="26"/>
      <c r="AK331" s="26"/>
      <c r="AL331" s="26"/>
      <c r="AM331" s="26"/>
      <c r="AN331" s="26"/>
      <c r="AO331" s="26"/>
      <c r="AP331" s="26"/>
      <c r="AQ331" s="26"/>
      <c r="AR331" s="26"/>
      <c r="AS331" s="26"/>
      <c r="AT331" s="26"/>
      <c r="AU331" s="26"/>
      <c r="AV331" s="26"/>
      <c r="AW331" s="26"/>
      <c r="AX331" s="26"/>
      <c r="AY331" s="26"/>
      <c r="AZ331" s="26"/>
      <c r="BA331" s="26"/>
      <c r="BB331" s="26"/>
      <c r="BC331" s="26"/>
      <c r="BD331" s="26"/>
      <c r="BE331" s="26"/>
      <c r="BF331" s="26"/>
      <c r="BG331" s="26"/>
      <c r="BH331" s="26"/>
      <c r="BI331" s="26"/>
      <c r="BJ331" s="26"/>
      <c r="BK331" s="26"/>
      <c r="BL331" s="26"/>
      <c r="BM331" s="26"/>
      <c r="BN331" s="26"/>
      <c r="BO331" s="26"/>
      <c r="BP331" s="26"/>
      <c r="BQ331" s="26"/>
    </row>
    <row r="332" spans="7:69" ht="12.75" customHeight="1">
      <c r="G332" s="451"/>
      <c r="H332" s="26"/>
      <c r="I332" s="151"/>
      <c r="K332" s="26"/>
      <c r="L332" s="26"/>
      <c r="M332" s="26"/>
      <c r="N332" s="26"/>
      <c r="O332" s="26"/>
      <c r="P332" s="26"/>
      <c r="Q332" s="26"/>
      <c r="R332" s="26"/>
      <c r="S332" s="26"/>
      <c r="T332" s="26"/>
      <c r="U332" s="26"/>
      <c r="V332" s="26"/>
      <c r="W332" s="26"/>
      <c r="X332" s="26"/>
      <c r="Y332" s="26"/>
      <c r="Z332" s="26"/>
      <c r="AA332" s="26"/>
      <c r="AB332" s="26"/>
      <c r="AC332" s="26"/>
      <c r="AD332" s="26"/>
      <c r="AE332" s="26"/>
      <c r="AF332" s="26"/>
      <c r="AG332" s="26"/>
      <c r="AH332" s="26"/>
      <c r="AI332" s="26"/>
      <c r="AJ332" s="26"/>
      <c r="AK332" s="26"/>
      <c r="AL332" s="26"/>
      <c r="AM332" s="26"/>
      <c r="AN332" s="26"/>
      <c r="AO332" s="26"/>
      <c r="AP332" s="26"/>
      <c r="AQ332" s="26"/>
      <c r="AR332" s="26"/>
      <c r="AS332" s="26"/>
      <c r="AT332" s="26"/>
      <c r="AU332" s="26"/>
      <c r="AV332" s="26"/>
      <c r="AW332" s="26"/>
      <c r="AX332" s="26"/>
      <c r="AY332" s="26"/>
      <c r="AZ332" s="26"/>
      <c r="BA332" s="26"/>
      <c r="BB332" s="26"/>
      <c r="BC332" s="26"/>
      <c r="BD332" s="26"/>
      <c r="BE332" s="26"/>
      <c r="BF332" s="26"/>
      <c r="BG332" s="26"/>
      <c r="BH332" s="26"/>
      <c r="BI332" s="26"/>
      <c r="BJ332" s="26"/>
      <c r="BK332" s="26"/>
      <c r="BL332" s="26"/>
      <c r="BM332" s="26"/>
      <c r="BN332" s="26"/>
      <c r="BO332" s="26"/>
      <c r="BP332" s="26"/>
      <c r="BQ332" s="26"/>
    </row>
    <row r="333" spans="7:69" ht="12.75" customHeight="1">
      <c r="G333" s="451"/>
      <c r="H333" s="26"/>
      <c r="I333" s="151"/>
      <c r="K333" s="26"/>
      <c r="L333" s="26"/>
      <c r="M333" s="26"/>
      <c r="N333" s="26"/>
      <c r="O333" s="26"/>
      <c r="P333" s="26"/>
      <c r="Q333" s="26"/>
      <c r="R333" s="26"/>
      <c r="S333" s="26"/>
      <c r="T333" s="26"/>
      <c r="U333" s="26"/>
      <c r="V333" s="26"/>
      <c r="W333" s="26"/>
      <c r="X333" s="26"/>
      <c r="Y333" s="26"/>
      <c r="Z333" s="26"/>
      <c r="AA333" s="26"/>
      <c r="AB333" s="26"/>
      <c r="AC333" s="26"/>
      <c r="AD333" s="26"/>
      <c r="AE333" s="26"/>
      <c r="AF333" s="26"/>
      <c r="AG333" s="26"/>
      <c r="AH333" s="26"/>
      <c r="AI333" s="26"/>
      <c r="AJ333" s="26"/>
      <c r="AK333" s="26"/>
      <c r="AL333" s="26"/>
      <c r="AM333" s="26"/>
      <c r="AN333" s="26"/>
      <c r="AO333" s="26"/>
      <c r="AP333" s="26"/>
      <c r="AQ333" s="26"/>
      <c r="AR333" s="26"/>
      <c r="AS333" s="26"/>
      <c r="AT333" s="26"/>
      <c r="AU333" s="26"/>
      <c r="AV333" s="26"/>
      <c r="AW333" s="26"/>
      <c r="AX333" s="26"/>
      <c r="AY333" s="26"/>
      <c r="AZ333" s="26"/>
      <c r="BA333" s="26"/>
      <c r="BB333" s="26"/>
      <c r="BC333" s="26"/>
      <c r="BD333" s="26"/>
      <c r="BE333" s="26"/>
      <c r="BF333" s="26"/>
      <c r="BG333" s="26"/>
      <c r="BH333" s="26"/>
      <c r="BI333" s="26"/>
      <c r="BJ333" s="26"/>
      <c r="BK333" s="26"/>
      <c r="BL333" s="26"/>
      <c r="BM333" s="26"/>
      <c r="BN333" s="26"/>
      <c r="BO333" s="26"/>
      <c r="BP333" s="26"/>
      <c r="BQ333" s="26"/>
    </row>
    <row r="334" spans="7:69" ht="12.75" customHeight="1">
      <c r="G334" s="451"/>
      <c r="H334" s="26"/>
      <c r="I334" s="151"/>
      <c r="K334" s="26"/>
      <c r="L334" s="26"/>
      <c r="M334" s="26"/>
      <c r="N334" s="26"/>
      <c r="O334" s="26"/>
      <c r="P334" s="26"/>
      <c r="Q334" s="26"/>
      <c r="R334" s="26"/>
      <c r="S334" s="26"/>
      <c r="T334" s="26"/>
      <c r="U334" s="26"/>
      <c r="V334" s="26"/>
      <c r="W334" s="26"/>
      <c r="X334" s="26"/>
      <c r="Y334" s="26"/>
      <c r="Z334" s="26"/>
      <c r="AA334" s="26"/>
      <c r="AB334" s="26"/>
      <c r="AC334" s="26"/>
      <c r="AD334" s="26"/>
      <c r="AE334" s="26"/>
      <c r="AF334" s="26"/>
      <c r="AG334" s="26"/>
      <c r="AH334" s="26"/>
      <c r="AI334" s="26"/>
      <c r="AJ334" s="26"/>
      <c r="AK334" s="26"/>
      <c r="AL334" s="26"/>
      <c r="AM334" s="26"/>
      <c r="AN334" s="26"/>
      <c r="AO334" s="26"/>
      <c r="AP334" s="26"/>
      <c r="AQ334" s="26"/>
      <c r="AR334" s="26"/>
      <c r="AS334" s="26"/>
      <c r="AT334" s="26"/>
      <c r="AU334" s="26"/>
      <c r="AV334" s="26"/>
      <c r="AW334" s="26"/>
      <c r="AX334" s="26"/>
      <c r="AY334" s="26"/>
      <c r="AZ334" s="26"/>
      <c r="BA334" s="26"/>
      <c r="BB334" s="26"/>
      <c r="BC334" s="26"/>
      <c r="BD334" s="26"/>
      <c r="BE334" s="26"/>
      <c r="BF334" s="26"/>
      <c r="BG334" s="26"/>
      <c r="BH334" s="26"/>
      <c r="BI334" s="26"/>
      <c r="BJ334" s="26"/>
      <c r="BK334" s="26"/>
      <c r="BL334" s="26"/>
      <c r="BM334" s="26"/>
      <c r="BN334" s="26"/>
      <c r="BO334" s="26"/>
      <c r="BP334" s="26"/>
      <c r="BQ334" s="26"/>
    </row>
    <row r="335" spans="7:69" ht="12.75" customHeight="1">
      <c r="G335" s="451"/>
      <c r="H335" s="26"/>
      <c r="I335" s="151"/>
      <c r="K335" s="26"/>
      <c r="L335" s="26"/>
      <c r="M335" s="26"/>
      <c r="N335" s="26"/>
      <c r="O335" s="26"/>
      <c r="P335" s="26"/>
      <c r="Q335" s="26"/>
      <c r="R335" s="26"/>
      <c r="S335" s="26"/>
      <c r="T335" s="26"/>
      <c r="U335" s="26"/>
      <c r="V335" s="26"/>
      <c r="W335" s="26"/>
      <c r="X335" s="26"/>
      <c r="Y335" s="26"/>
      <c r="Z335" s="26"/>
      <c r="AA335" s="26"/>
      <c r="AB335" s="26"/>
      <c r="AC335" s="26"/>
      <c r="AD335" s="26"/>
      <c r="AE335" s="26"/>
      <c r="AF335" s="26"/>
      <c r="AG335" s="26"/>
      <c r="AH335" s="26"/>
      <c r="AI335" s="26"/>
      <c r="AJ335" s="26"/>
      <c r="AK335" s="26"/>
      <c r="AL335" s="26"/>
      <c r="AM335" s="26"/>
      <c r="AN335" s="26"/>
      <c r="AO335" s="26"/>
      <c r="AP335" s="26"/>
      <c r="AQ335" s="26"/>
      <c r="AR335" s="26"/>
      <c r="AS335" s="26"/>
      <c r="AT335" s="26"/>
      <c r="AU335" s="26"/>
      <c r="AV335" s="26"/>
      <c r="AW335" s="26"/>
      <c r="AX335" s="26"/>
      <c r="AY335" s="26"/>
      <c r="AZ335" s="26"/>
      <c r="BA335" s="26"/>
      <c r="BB335" s="26"/>
      <c r="BC335" s="26"/>
      <c r="BD335" s="26"/>
      <c r="BE335" s="26"/>
      <c r="BF335" s="26"/>
      <c r="BG335" s="26"/>
      <c r="BH335" s="26"/>
      <c r="BI335" s="26"/>
      <c r="BJ335" s="26"/>
      <c r="BK335" s="26"/>
      <c r="BL335" s="26"/>
      <c r="BM335" s="26"/>
      <c r="BN335" s="26"/>
      <c r="BO335" s="26"/>
      <c r="BP335" s="26"/>
      <c r="BQ335" s="26"/>
    </row>
    <row r="336" spans="7:69" ht="12.75" customHeight="1">
      <c r="G336" s="451"/>
      <c r="H336" s="26"/>
      <c r="I336" s="151"/>
      <c r="K336" s="26"/>
      <c r="L336" s="26"/>
      <c r="M336" s="26"/>
      <c r="N336" s="26"/>
      <c r="O336" s="26"/>
      <c r="P336" s="26"/>
      <c r="Q336" s="26"/>
      <c r="R336" s="26"/>
      <c r="S336" s="26"/>
      <c r="T336" s="26"/>
      <c r="U336" s="26"/>
      <c r="V336" s="26"/>
      <c r="W336" s="26"/>
      <c r="X336" s="26"/>
      <c r="Y336" s="26"/>
      <c r="Z336" s="26"/>
      <c r="AA336" s="26"/>
      <c r="AB336" s="26"/>
      <c r="AC336" s="26"/>
      <c r="AD336" s="26"/>
      <c r="AE336" s="26"/>
      <c r="AF336" s="26"/>
      <c r="AG336" s="26"/>
      <c r="AH336" s="26"/>
      <c r="AI336" s="26"/>
      <c r="AJ336" s="26"/>
      <c r="AK336" s="26"/>
      <c r="AL336" s="26"/>
      <c r="AM336" s="26"/>
      <c r="AN336" s="26"/>
      <c r="AO336" s="26"/>
      <c r="AP336" s="26"/>
      <c r="AQ336" s="26"/>
      <c r="AR336" s="26"/>
      <c r="AS336" s="26"/>
      <c r="AT336" s="26"/>
      <c r="AU336" s="26"/>
      <c r="AV336" s="26"/>
      <c r="AW336" s="26"/>
      <c r="AX336" s="26"/>
      <c r="AY336" s="26"/>
      <c r="AZ336" s="26"/>
      <c r="BA336" s="26"/>
      <c r="BB336" s="26"/>
      <c r="BC336" s="26"/>
      <c r="BD336" s="26"/>
      <c r="BE336" s="26"/>
      <c r="BF336" s="26"/>
      <c r="BG336" s="26"/>
      <c r="BH336" s="26"/>
      <c r="BI336" s="26"/>
      <c r="BJ336" s="26"/>
      <c r="BK336" s="26"/>
      <c r="BL336" s="26"/>
      <c r="BM336" s="26"/>
      <c r="BN336" s="26"/>
      <c r="BO336" s="26"/>
      <c r="BP336" s="26"/>
      <c r="BQ336" s="26"/>
    </row>
    <row r="337" spans="7:69" ht="12.75" customHeight="1">
      <c r="G337" s="451"/>
      <c r="H337" s="26"/>
      <c r="I337" s="151"/>
      <c r="K337" s="26"/>
      <c r="L337" s="26"/>
      <c r="M337" s="26"/>
      <c r="N337" s="26"/>
      <c r="O337" s="26"/>
      <c r="P337" s="26"/>
      <c r="Q337" s="26"/>
      <c r="R337" s="26"/>
      <c r="S337" s="26"/>
      <c r="T337" s="26"/>
      <c r="U337" s="26"/>
      <c r="V337" s="26"/>
      <c r="W337" s="26"/>
      <c r="X337" s="26"/>
      <c r="Y337" s="26"/>
      <c r="Z337" s="26"/>
      <c r="AA337" s="26"/>
      <c r="AB337" s="26"/>
      <c r="AC337" s="26"/>
      <c r="AD337" s="26"/>
      <c r="AE337" s="26"/>
      <c r="AF337" s="26"/>
      <c r="AG337" s="26"/>
      <c r="AH337" s="26"/>
      <c r="AI337" s="26"/>
      <c r="AJ337" s="26"/>
      <c r="AK337" s="26"/>
      <c r="AL337" s="26"/>
      <c r="AM337" s="26"/>
      <c r="AN337" s="26"/>
      <c r="AO337" s="26"/>
      <c r="AP337" s="26"/>
      <c r="AQ337" s="26"/>
      <c r="AR337" s="26"/>
      <c r="AS337" s="26"/>
      <c r="AT337" s="26"/>
      <c r="AU337" s="26"/>
      <c r="AV337" s="26"/>
      <c r="AW337" s="26"/>
      <c r="AX337" s="26"/>
      <c r="AY337" s="26"/>
      <c r="AZ337" s="26"/>
      <c r="BA337" s="26"/>
      <c r="BB337" s="26"/>
      <c r="BC337" s="26"/>
      <c r="BD337" s="26"/>
      <c r="BE337" s="26"/>
      <c r="BF337" s="26"/>
      <c r="BG337" s="26"/>
      <c r="BH337" s="26"/>
      <c r="BI337" s="26"/>
      <c r="BJ337" s="26"/>
      <c r="BK337" s="26"/>
      <c r="BL337" s="26"/>
      <c r="BM337" s="26"/>
      <c r="BN337" s="26"/>
      <c r="BO337" s="26"/>
      <c r="BP337" s="26"/>
      <c r="BQ337" s="26"/>
    </row>
    <row r="338" spans="7:69" ht="12.75" customHeight="1">
      <c r="G338" s="451"/>
      <c r="H338" s="26"/>
      <c r="I338" s="151"/>
      <c r="K338" s="26"/>
      <c r="L338" s="26"/>
      <c r="M338" s="26"/>
      <c r="N338" s="26"/>
      <c r="O338" s="26"/>
      <c r="P338" s="26"/>
      <c r="Q338" s="26"/>
      <c r="R338" s="26"/>
      <c r="S338" s="26"/>
      <c r="T338" s="26"/>
      <c r="U338" s="26"/>
      <c r="V338" s="26"/>
      <c r="W338" s="26"/>
      <c r="X338" s="26"/>
      <c r="Y338" s="26"/>
      <c r="Z338" s="26"/>
      <c r="AA338" s="26"/>
      <c r="AB338" s="26"/>
      <c r="AC338" s="26"/>
      <c r="AD338" s="26"/>
      <c r="AE338" s="26"/>
      <c r="AF338" s="26"/>
      <c r="AG338" s="26"/>
      <c r="AH338" s="26"/>
      <c r="AI338" s="26"/>
      <c r="AJ338" s="26"/>
      <c r="AK338" s="26"/>
      <c r="AL338" s="26"/>
      <c r="AM338" s="26"/>
      <c r="AN338" s="26"/>
      <c r="AO338" s="26"/>
      <c r="AP338" s="26"/>
      <c r="AQ338" s="26"/>
      <c r="AR338" s="26"/>
      <c r="AS338" s="26"/>
      <c r="AT338" s="26"/>
      <c r="AU338" s="26"/>
      <c r="AV338" s="26"/>
      <c r="AW338" s="26"/>
      <c r="AX338" s="26"/>
      <c r="AY338" s="26"/>
      <c r="AZ338" s="26"/>
      <c r="BA338" s="26"/>
      <c r="BB338" s="26"/>
      <c r="BC338" s="26"/>
      <c r="BD338" s="26"/>
      <c r="BE338" s="26"/>
      <c r="BF338" s="26"/>
      <c r="BG338" s="26"/>
      <c r="BH338" s="26"/>
      <c r="BI338" s="26"/>
      <c r="BJ338" s="26"/>
      <c r="BK338" s="26"/>
      <c r="BL338" s="26"/>
      <c r="BM338" s="26"/>
      <c r="BN338" s="26"/>
      <c r="BO338" s="26"/>
      <c r="BP338" s="26"/>
      <c r="BQ338" s="26"/>
    </row>
    <row r="339" spans="7:69" ht="12.75" customHeight="1">
      <c r="G339" s="451"/>
      <c r="H339" s="26"/>
      <c r="I339" s="151"/>
      <c r="K339" s="26"/>
      <c r="L339" s="26"/>
      <c r="M339" s="26"/>
      <c r="N339" s="26"/>
      <c r="O339" s="26"/>
      <c r="P339" s="26"/>
      <c r="Q339" s="26"/>
      <c r="R339" s="26"/>
      <c r="S339" s="26"/>
      <c r="T339" s="26"/>
      <c r="U339" s="26"/>
      <c r="V339" s="26"/>
      <c r="W339" s="26"/>
      <c r="X339" s="26"/>
      <c r="Y339" s="26"/>
      <c r="Z339" s="26"/>
      <c r="AA339" s="26"/>
      <c r="AB339" s="26"/>
      <c r="AC339" s="26"/>
      <c r="AD339" s="26"/>
      <c r="AE339" s="26"/>
      <c r="AF339" s="26"/>
      <c r="AG339" s="26"/>
      <c r="AH339" s="26"/>
      <c r="AI339" s="26"/>
      <c r="AJ339" s="26"/>
      <c r="AK339" s="26"/>
      <c r="AL339" s="26"/>
      <c r="AM339" s="26"/>
      <c r="AN339" s="26"/>
      <c r="AO339" s="26"/>
      <c r="AP339" s="26"/>
      <c r="AQ339" s="26"/>
      <c r="AR339" s="26"/>
      <c r="AS339" s="26"/>
      <c r="AT339" s="26"/>
      <c r="AU339" s="26"/>
      <c r="AV339" s="26"/>
      <c r="AW339" s="26"/>
      <c r="AX339" s="26"/>
      <c r="AY339" s="26"/>
      <c r="AZ339" s="26"/>
      <c r="BA339" s="26"/>
      <c r="BB339" s="26"/>
      <c r="BC339" s="26"/>
      <c r="BD339" s="26"/>
      <c r="BE339" s="26"/>
      <c r="BF339" s="26"/>
      <c r="BG339" s="26"/>
      <c r="BH339" s="26"/>
      <c r="BI339" s="26"/>
      <c r="BJ339" s="26"/>
      <c r="BK339" s="26"/>
      <c r="BL339" s="26"/>
      <c r="BM339" s="26"/>
      <c r="BN339" s="26"/>
      <c r="BO339" s="26"/>
      <c r="BP339" s="26"/>
      <c r="BQ339" s="26"/>
    </row>
    <row r="340" spans="7:69" ht="12.75" customHeight="1">
      <c r="G340" s="451"/>
      <c r="H340" s="26"/>
      <c r="I340" s="151"/>
      <c r="K340" s="26"/>
      <c r="L340" s="26"/>
      <c r="M340" s="26"/>
      <c r="N340" s="26"/>
      <c r="O340" s="26"/>
      <c r="P340" s="26"/>
      <c r="Q340" s="26"/>
      <c r="R340" s="26"/>
      <c r="S340" s="26"/>
      <c r="T340" s="26"/>
      <c r="U340" s="26"/>
      <c r="V340" s="26"/>
      <c r="W340" s="26"/>
      <c r="X340" s="26"/>
      <c r="Y340" s="26"/>
      <c r="Z340" s="26"/>
      <c r="AA340" s="26"/>
      <c r="AB340" s="26"/>
      <c r="AC340" s="26"/>
      <c r="AD340" s="26"/>
      <c r="AE340" s="26"/>
      <c r="AF340" s="26"/>
      <c r="AG340" s="26"/>
      <c r="AH340" s="26"/>
      <c r="AI340" s="26"/>
      <c r="AJ340" s="26"/>
      <c r="AK340" s="26"/>
      <c r="AL340" s="26"/>
      <c r="AM340" s="26"/>
      <c r="AN340" s="26"/>
      <c r="AO340" s="26"/>
      <c r="AP340" s="26"/>
      <c r="AQ340" s="26"/>
      <c r="AR340" s="26"/>
      <c r="AS340" s="26"/>
      <c r="AT340" s="26"/>
      <c r="AU340" s="26"/>
      <c r="AV340" s="26"/>
      <c r="AW340" s="26"/>
      <c r="AX340" s="26"/>
      <c r="AY340" s="26"/>
      <c r="AZ340" s="26"/>
      <c r="BA340" s="26"/>
      <c r="BB340" s="26"/>
      <c r="BC340" s="26"/>
      <c r="BD340" s="26"/>
      <c r="BE340" s="26"/>
      <c r="BF340" s="26"/>
      <c r="BG340" s="26"/>
      <c r="BH340" s="26"/>
      <c r="BI340" s="26"/>
      <c r="BJ340" s="26"/>
      <c r="BK340" s="26"/>
      <c r="BL340" s="26"/>
      <c r="BM340" s="26"/>
      <c r="BN340" s="26"/>
      <c r="BO340" s="26"/>
      <c r="BP340" s="26"/>
      <c r="BQ340" s="26"/>
    </row>
    <row r="341" spans="7:69" ht="12.75" customHeight="1">
      <c r="G341" s="451"/>
      <c r="H341" s="26"/>
      <c r="I341" s="151"/>
      <c r="K341" s="26"/>
      <c r="L341" s="26"/>
      <c r="M341" s="26"/>
      <c r="N341" s="26"/>
      <c r="O341" s="26"/>
      <c r="P341" s="26"/>
      <c r="Q341" s="26"/>
      <c r="R341" s="26"/>
      <c r="S341" s="26"/>
      <c r="T341" s="26"/>
      <c r="U341" s="26"/>
      <c r="V341" s="26"/>
      <c r="W341" s="26"/>
      <c r="X341" s="26"/>
      <c r="Y341" s="26"/>
      <c r="Z341" s="26"/>
      <c r="AA341" s="26"/>
      <c r="AB341" s="26"/>
      <c r="AC341" s="26"/>
      <c r="AD341" s="26"/>
      <c r="AE341" s="26"/>
      <c r="AF341" s="26"/>
      <c r="AG341" s="26"/>
      <c r="AH341" s="26"/>
      <c r="AI341" s="26"/>
      <c r="AJ341" s="26"/>
      <c r="AK341" s="26"/>
      <c r="AL341" s="26"/>
      <c r="AM341" s="26"/>
      <c r="AN341" s="26"/>
      <c r="AO341" s="26"/>
      <c r="AP341" s="26"/>
      <c r="AQ341" s="26"/>
      <c r="AR341" s="26"/>
      <c r="AS341" s="26"/>
      <c r="AT341" s="26"/>
      <c r="AU341" s="26"/>
      <c r="AV341" s="26"/>
      <c r="AW341" s="26"/>
      <c r="AX341" s="26"/>
      <c r="AY341" s="26"/>
      <c r="AZ341" s="26"/>
      <c r="BA341" s="26"/>
      <c r="BB341" s="26"/>
      <c r="BC341" s="26"/>
      <c r="BD341" s="26"/>
      <c r="BE341" s="26"/>
      <c r="BF341" s="26"/>
      <c r="BG341" s="26"/>
      <c r="BH341" s="26"/>
      <c r="BI341" s="26"/>
      <c r="BJ341" s="26"/>
      <c r="BK341" s="26"/>
      <c r="BL341" s="26"/>
      <c r="BM341" s="26"/>
      <c r="BN341" s="26"/>
      <c r="BO341" s="26"/>
      <c r="BP341" s="26"/>
      <c r="BQ341" s="26"/>
    </row>
    <row r="342" spans="7:69" ht="12.75" customHeight="1">
      <c r="G342" s="451"/>
      <c r="H342" s="26"/>
      <c r="I342" s="151"/>
      <c r="K342" s="26"/>
      <c r="L342" s="26"/>
      <c r="M342" s="26"/>
      <c r="N342" s="26"/>
      <c r="O342" s="26"/>
      <c r="P342" s="26"/>
      <c r="Q342" s="26"/>
      <c r="R342" s="26"/>
      <c r="S342" s="26"/>
      <c r="T342" s="26"/>
      <c r="U342" s="26"/>
      <c r="V342" s="26"/>
      <c r="W342" s="26"/>
      <c r="X342" s="26"/>
      <c r="Y342" s="26"/>
      <c r="Z342" s="26"/>
      <c r="AA342" s="26"/>
      <c r="AB342" s="26"/>
      <c r="AC342" s="26"/>
      <c r="AD342" s="26"/>
      <c r="AE342" s="26"/>
      <c r="AF342" s="26"/>
      <c r="AG342" s="26"/>
      <c r="AH342" s="26"/>
      <c r="AI342" s="26"/>
      <c r="AJ342" s="26"/>
      <c r="AK342" s="26"/>
      <c r="AL342" s="26"/>
      <c r="AM342" s="26"/>
      <c r="AN342" s="26"/>
      <c r="AO342" s="26"/>
      <c r="AP342" s="26"/>
      <c r="AQ342" s="26"/>
      <c r="AR342" s="26"/>
      <c r="AS342" s="26"/>
      <c r="AT342" s="26"/>
      <c r="AU342" s="26"/>
      <c r="AV342" s="26"/>
      <c r="AW342" s="26"/>
      <c r="AX342" s="26"/>
      <c r="AY342" s="26"/>
      <c r="AZ342" s="26"/>
      <c r="BA342" s="26"/>
      <c r="BB342" s="26"/>
      <c r="BC342" s="26"/>
      <c r="BD342" s="26"/>
      <c r="BE342" s="26"/>
      <c r="BF342" s="26"/>
      <c r="BG342" s="26"/>
      <c r="BH342" s="26"/>
      <c r="BI342" s="26"/>
      <c r="BJ342" s="26"/>
      <c r="BK342" s="26"/>
      <c r="BL342" s="26"/>
      <c r="BM342" s="26"/>
      <c r="BN342" s="26"/>
      <c r="BO342" s="26"/>
      <c r="BP342" s="26"/>
      <c r="BQ342" s="26"/>
    </row>
    <row r="343" spans="7:69" ht="12.75" customHeight="1">
      <c r="G343" s="451"/>
      <c r="H343" s="26"/>
      <c r="I343" s="151"/>
      <c r="K343" s="26"/>
      <c r="L343" s="26"/>
      <c r="M343" s="26"/>
      <c r="N343" s="26"/>
      <c r="O343" s="26"/>
      <c r="P343" s="26"/>
      <c r="Q343" s="26"/>
      <c r="R343" s="26"/>
      <c r="S343" s="26"/>
      <c r="T343" s="26"/>
      <c r="U343" s="26"/>
      <c r="V343" s="26"/>
      <c r="W343" s="26"/>
      <c r="X343" s="26"/>
      <c r="Y343" s="26"/>
      <c r="Z343" s="26"/>
      <c r="AA343" s="26"/>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c r="AZ343" s="26"/>
      <c r="BA343" s="26"/>
      <c r="BB343" s="26"/>
      <c r="BC343" s="26"/>
      <c r="BD343" s="26"/>
      <c r="BE343" s="26"/>
      <c r="BF343" s="26"/>
      <c r="BG343" s="26"/>
      <c r="BH343" s="26"/>
      <c r="BI343" s="26"/>
      <c r="BJ343" s="26"/>
      <c r="BK343" s="26"/>
      <c r="BL343" s="26"/>
      <c r="BM343" s="26"/>
      <c r="BN343" s="26"/>
      <c r="BO343" s="26"/>
      <c r="BP343" s="26"/>
      <c r="BQ343" s="26"/>
    </row>
    <row r="344" spans="7:69" ht="12.75" customHeight="1">
      <c r="G344" s="451"/>
      <c r="H344" s="26"/>
      <c r="I344" s="151"/>
      <c r="K344" s="26"/>
      <c r="L344" s="26"/>
      <c r="M344" s="26"/>
      <c r="N344" s="26"/>
      <c r="O344" s="26"/>
      <c r="P344" s="26"/>
      <c r="Q344" s="26"/>
      <c r="R344" s="26"/>
      <c r="S344" s="26"/>
      <c r="T344" s="26"/>
      <c r="U344" s="26"/>
      <c r="V344" s="26"/>
      <c r="W344" s="26"/>
      <c r="X344" s="26"/>
      <c r="Y344" s="26"/>
      <c r="Z344" s="26"/>
      <c r="AA344" s="26"/>
      <c r="AB344" s="26"/>
      <c r="AC344" s="26"/>
      <c r="AD344" s="26"/>
      <c r="AE344" s="26"/>
      <c r="AF344" s="26"/>
      <c r="AG344" s="26"/>
      <c r="AH344" s="26"/>
      <c r="AI344" s="26"/>
      <c r="AJ344" s="26"/>
      <c r="AK344" s="26"/>
      <c r="AL344" s="26"/>
      <c r="AM344" s="26"/>
      <c r="AN344" s="26"/>
      <c r="AO344" s="26"/>
      <c r="AP344" s="26"/>
      <c r="AQ344" s="26"/>
      <c r="AR344" s="26"/>
      <c r="AS344" s="26"/>
      <c r="AT344" s="26"/>
      <c r="AU344" s="26"/>
      <c r="AV344" s="26"/>
      <c r="AW344" s="26"/>
      <c r="AX344" s="26"/>
      <c r="AY344" s="26"/>
      <c r="AZ344" s="26"/>
      <c r="BA344" s="26"/>
      <c r="BB344" s="26"/>
      <c r="BC344" s="26"/>
      <c r="BD344" s="26"/>
      <c r="BE344" s="26"/>
      <c r="BF344" s="26"/>
      <c r="BG344" s="26"/>
      <c r="BH344" s="26"/>
      <c r="BI344" s="26"/>
      <c r="BJ344" s="26"/>
      <c r="BK344" s="26"/>
      <c r="BL344" s="26"/>
      <c r="BM344" s="26"/>
      <c r="BN344" s="26"/>
      <c r="BO344" s="26"/>
      <c r="BP344" s="26"/>
      <c r="BQ344" s="26"/>
    </row>
    <row r="345" spans="7:69" ht="12.75" customHeight="1">
      <c r="G345" s="451"/>
      <c r="H345" s="26"/>
      <c r="I345" s="151"/>
      <c r="K345" s="26"/>
      <c r="L345" s="26"/>
      <c r="M345" s="26"/>
      <c r="N345" s="26"/>
      <c r="O345" s="26"/>
      <c r="P345" s="26"/>
      <c r="Q345" s="26"/>
      <c r="R345" s="26"/>
      <c r="S345" s="26"/>
      <c r="T345" s="26"/>
      <c r="U345" s="26"/>
      <c r="V345" s="26"/>
      <c r="W345" s="26"/>
      <c r="X345" s="26"/>
      <c r="Y345" s="26"/>
      <c r="Z345" s="26"/>
      <c r="AA345" s="26"/>
      <c r="AB345" s="26"/>
      <c r="AC345" s="26"/>
      <c r="AD345" s="26"/>
      <c r="AE345" s="26"/>
      <c r="AF345" s="26"/>
      <c r="AG345" s="26"/>
      <c r="AH345" s="26"/>
      <c r="AI345" s="26"/>
      <c r="AJ345" s="26"/>
      <c r="AK345" s="26"/>
      <c r="AL345" s="26"/>
      <c r="AM345" s="26"/>
      <c r="AN345" s="26"/>
      <c r="AO345" s="26"/>
      <c r="AP345" s="26"/>
      <c r="AQ345" s="26"/>
      <c r="AR345" s="26"/>
      <c r="AS345" s="26"/>
      <c r="AT345" s="26"/>
      <c r="AU345" s="26"/>
      <c r="AV345" s="26"/>
      <c r="AW345" s="26"/>
      <c r="AX345" s="26"/>
      <c r="AY345" s="26"/>
      <c r="AZ345" s="26"/>
      <c r="BA345" s="26"/>
      <c r="BB345" s="26"/>
      <c r="BC345" s="26"/>
      <c r="BD345" s="26"/>
      <c r="BE345" s="26"/>
      <c r="BF345" s="26"/>
      <c r="BG345" s="26"/>
      <c r="BH345" s="26"/>
      <c r="BI345" s="26"/>
      <c r="BJ345" s="26"/>
      <c r="BK345" s="26"/>
      <c r="BL345" s="26"/>
      <c r="BM345" s="26"/>
      <c r="BN345" s="26"/>
      <c r="BO345" s="26"/>
      <c r="BP345" s="26"/>
      <c r="BQ345" s="26"/>
    </row>
    <row r="346" spans="7:69" ht="12.75" customHeight="1">
      <c r="G346" s="451"/>
      <c r="H346" s="26"/>
      <c r="I346" s="151"/>
      <c r="K346" s="26"/>
      <c r="L346" s="26"/>
      <c r="M346" s="26"/>
      <c r="N346" s="26"/>
      <c r="O346" s="26"/>
      <c r="P346" s="26"/>
      <c r="Q346" s="26"/>
      <c r="R346" s="26"/>
      <c r="S346" s="26"/>
      <c r="T346" s="26"/>
      <c r="U346" s="26"/>
      <c r="V346" s="26"/>
      <c r="W346" s="26"/>
      <c r="X346" s="26"/>
      <c r="Y346" s="26"/>
      <c r="Z346" s="26"/>
      <c r="AA346" s="26"/>
      <c r="AB346" s="26"/>
      <c r="AC346" s="26"/>
      <c r="AD346" s="26"/>
      <c r="AE346" s="26"/>
      <c r="AF346" s="26"/>
      <c r="AG346" s="26"/>
      <c r="AH346" s="26"/>
      <c r="AI346" s="26"/>
      <c r="AJ346" s="26"/>
      <c r="AK346" s="26"/>
      <c r="AL346" s="26"/>
      <c r="AM346" s="26"/>
      <c r="AN346" s="26"/>
      <c r="AO346" s="26"/>
      <c r="AP346" s="26"/>
      <c r="AQ346" s="26"/>
      <c r="AR346" s="26"/>
      <c r="AS346" s="26"/>
      <c r="AT346" s="26"/>
      <c r="AU346" s="26"/>
      <c r="AV346" s="26"/>
      <c r="AW346" s="26"/>
      <c r="AX346" s="26"/>
      <c r="AY346" s="26"/>
      <c r="AZ346" s="26"/>
      <c r="BA346" s="26"/>
      <c r="BB346" s="26"/>
      <c r="BC346" s="26"/>
      <c r="BD346" s="26"/>
      <c r="BE346" s="26"/>
      <c r="BF346" s="26"/>
      <c r="BG346" s="26"/>
      <c r="BH346" s="26"/>
      <c r="BI346" s="26"/>
      <c r="BJ346" s="26"/>
      <c r="BK346" s="26"/>
      <c r="BL346" s="26"/>
      <c r="BM346" s="26"/>
      <c r="BN346" s="26"/>
      <c r="BO346" s="26"/>
      <c r="BP346" s="26"/>
      <c r="BQ346" s="26"/>
    </row>
    <row r="347" spans="7:69" ht="12.75" customHeight="1">
      <c r="G347" s="451"/>
      <c r="H347" s="26"/>
      <c r="I347" s="151"/>
      <c r="K347" s="26"/>
      <c r="L347" s="26"/>
      <c r="M347" s="26"/>
      <c r="N347" s="26"/>
      <c r="O347" s="26"/>
      <c r="P347" s="26"/>
      <c r="Q347" s="26"/>
      <c r="R347" s="26"/>
      <c r="S347" s="26"/>
      <c r="T347" s="26"/>
      <c r="U347" s="26"/>
      <c r="V347" s="26"/>
      <c r="W347" s="26"/>
      <c r="X347" s="26"/>
      <c r="Y347" s="26"/>
      <c r="Z347" s="26"/>
      <c r="AA347" s="26"/>
      <c r="AB347" s="26"/>
      <c r="AC347" s="26"/>
      <c r="AD347" s="26"/>
      <c r="AE347" s="26"/>
      <c r="AF347" s="26"/>
      <c r="AG347" s="26"/>
      <c r="AH347" s="26"/>
      <c r="AI347" s="26"/>
      <c r="AJ347" s="26"/>
      <c r="AK347" s="26"/>
      <c r="AL347" s="26"/>
      <c r="AM347" s="26"/>
      <c r="AN347" s="26"/>
      <c r="AO347" s="26"/>
      <c r="AP347" s="26"/>
      <c r="AQ347" s="26"/>
      <c r="AR347" s="26"/>
      <c r="AS347" s="26"/>
      <c r="AT347" s="26"/>
      <c r="AU347" s="26"/>
      <c r="AV347" s="26"/>
      <c r="AW347" s="26"/>
      <c r="AX347" s="26"/>
      <c r="AY347" s="26"/>
      <c r="AZ347" s="26"/>
      <c r="BA347" s="26"/>
      <c r="BB347" s="26"/>
      <c r="BC347" s="26"/>
      <c r="BD347" s="26"/>
      <c r="BE347" s="26"/>
      <c r="BF347" s="26"/>
      <c r="BG347" s="26"/>
      <c r="BH347" s="26"/>
      <c r="BI347" s="26"/>
      <c r="BJ347" s="26"/>
      <c r="BK347" s="26"/>
      <c r="BL347" s="26"/>
      <c r="BM347" s="26"/>
      <c r="BN347" s="26"/>
      <c r="BO347" s="26"/>
      <c r="BP347" s="26"/>
      <c r="BQ347" s="26"/>
    </row>
    <row r="348" spans="7:69" ht="12.75" customHeight="1">
      <c r="G348" s="451"/>
      <c r="H348" s="26"/>
      <c r="I348" s="151"/>
      <c r="K348" s="26"/>
      <c r="L348" s="26"/>
      <c r="M348" s="26"/>
      <c r="N348" s="26"/>
      <c r="O348" s="26"/>
      <c r="P348" s="26"/>
      <c r="Q348" s="26"/>
      <c r="R348" s="26"/>
      <c r="S348" s="26"/>
      <c r="T348" s="26"/>
      <c r="U348" s="26"/>
      <c r="V348" s="26"/>
      <c r="W348" s="26"/>
      <c r="X348" s="26"/>
      <c r="Y348" s="26"/>
      <c r="Z348" s="26"/>
      <c r="AA348" s="26"/>
      <c r="AB348" s="26"/>
      <c r="AC348" s="26"/>
      <c r="AD348" s="26"/>
      <c r="AE348" s="26"/>
      <c r="AF348" s="26"/>
      <c r="AG348" s="26"/>
      <c r="AH348" s="26"/>
      <c r="AI348" s="26"/>
      <c r="AJ348" s="26"/>
      <c r="AK348" s="26"/>
      <c r="AL348" s="26"/>
      <c r="AM348" s="26"/>
      <c r="AN348" s="26"/>
      <c r="AO348" s="26"/>
      <c r="AP348" s="26"/>
      <c r="AQ348" s="26"/>
      <c r="AR348" s="26"/>
      <c r="AS348" s="26"/>
      <c r="AT348" s="26"/>
      <c r="AU348" s="26"/>
      <c r="AV348" s="26"/>
      <c r="AW348" s="26"/>
      <c r="AX348" s="26"/>
      <c r="AY348" s="26"/>
      <c r="AZ348" s="26"/>
      <c r="BA348" s="26"/>
      <c r="BB348" s="26"/>
      <c r="BC348" s="26"/>
      <c r="BD348" s="26"/>
      <c r="BE348" s="26"/>
      <c r="BF348" s="26"/>
      <c r="BG348" s="26"/>
      <c r="BH348" s="26"/>
      <c r="BI348" s="26"/>
      <c r="BJ348" s="26"/>
      <c r="BK348" s="26"/>
      <c r="BL348" s="26"/>
      <c r="BM348" s="26"/>
      <c r="BN348" s="26"/>
      <c r="BO348" s="26"/>
      <c r="BP348" s="26"/>
      <c r="BQ348" s="26"/>
    </row>
    <row r="349" spans="7:69" ht="12.75" customHeight="1">
      <c r="G349" s="451"/>
      <c r="H349" s="26"/>
      <c r="I349" s="151"/>
      <c r="K349" s="26"/>
      <c r="L349" s="26"/>
      <c r="M349" s="26"/>
      <c r="N349" s="26"/>
      <c r="O349" s="26"/>
      <c r="P349" s="26"/>
      <c r="Q349" s="26"/>
      <c r="R349" s="26"/>
      <c r="S349" s="26"/>
      <c r="T349" s="26"/>
      <c r="U349" s="26"/>
      <c r="V349" s="26"/>
      <c r="W349" s="26"/>
      <c r="X349" s="26"/>
      <c r="Y349" s="26"/>
      <c r="Z349" s="26"/>
      <c r="AA349" s="26"/>
      <c r="AB349" s="26"/>
      <c r="AC349" s="26"/>
      <c r="AD349" s="26"/>
      <c r="AE349" s="26"/>
      <c r="AF349" s="26"/>
      <c r="AG349" s="26"/>
      <c r="AH349" s="26"/>
      <c r="AI349" s="26"/>
      <c r="AJ349" s="26"/>
      <c r="AK349" s="26"/>
      <c r="AL349" s="26"/>
      <c r="AM349" s="26"/>
      <c r="AN349" s="26"/>
      <c r="AO349" s="26"/>
      <c r="AP349" s="26"/>
      <c r="AQ349" s="26"/>
      <c r="AR349" s="26"/>
      <c r="AS349" s="26"/>
      <c r="AT349" s="26"/>
      <c r="AU349" s="26"/>
      <c r="AV349" s="26"/>
      <c r="AW349" s="26"/>
      <c r="AX349" s="26"/>
      <c r="AY349" s="26"/>
      <c r="AZ349" s="26"/>
      <c r="BA349" s="26"/>
      <c r="BB349" s="26"/>
      <c r="BC349" s="26"/>
      <c r="BD349" s="26"/>
      <c r="BE349" s="26"/>
      <c r="BF349" s="26"/>
      <c r="BG349" s="26"/>
      <c r="BH349" s="26"/>
      <c r="BI349" s="26"/>
      <c r="BJ349" s="26"/>
      <c r="BK349" s="26"/>
      <c r="BL349" s="26"/>
      <c r="BM349" s="26"/>
      <c r="BN349" s="26"/>
      <c r="BO349" s="26"/>
      <c r="BP349" s="26"/>
      <c r="BQ349" s="26"/>
    </row>
    <row r="350" spans="7:69" ht="12.75" customHeight="1">
      <c r="G350" s="451"/>
      <c r="H350" s="26"/>
      <c r="I350" s="151"/>
      <c r="K350" s="26"/>
      <c r="L350" s="26"/>
      <c r="M350" s="26"/>
      <c r="N350" s="26"/>
      <c r="O350" s="26"/>
      <c r="P350" s="26"/>
      <c r="Q350" s="26"/>
      <c r="R350" s="26"/>
      <c r="S350" s="26"/>
      <c r="T350" s="26"/>
      <c r="U350" s="26"/>
      <c r="V350" s="26"/>
      <c r="W350" s="26"/>
      <c r="X350" s="26"/>
      <c r="Y350" s="26"/>
      <c r="Z350" s="26"/>
      <c r="AA350" s="26"/>
      <c r="AB350" s="26"/>
      <c r="AC350" s="26"/>
      <c r="AD350" s="26"/>
      <c r="AE350" s="26"/>
      <c r="AF350" s="26"/>
      <c r="AG350" s="26"/>
      <c r="AH350" s="26"/>
      <c r="AI350" s="26"/>
      <c r="AJ350" s="26"/>
      <c r="AK350" s="26"/>
      <c r="AL350" s="26"/>
      <c r="AM350" s="26"/>
      <c r="AN350" s="26"/>
      <c r="AO350" s="26"/>
      <c r="AP350" s="26"/>
      <c r="AQ350" s="26"/>
      <c r="AR350" s="26"/>
      <c r="AS350" s="26"/>
      <c r="AT350" s="26"/>
      <c r="AU350" s="26"/>
      <c r="AV350" s="26"/>
      <c r="AW350" s="26"/>
      <c r="AX350" s="26"/>
      <c r="AY350" s="26"/>
      <c r="AZ350" s="26"/>
      <c r="BA350" s="26"/>
      <c r="BB350" s="26"/>
      <c r="BC350" s="26"/>
      <c r="BD350" s="26"/>
      <c r="BE350" s="26"/>
      <c r="BF350" s="26"/>
      <c r="BG350" s="26"/>
      <c r="BH350" s="26"/>
      <c r="BI350" s="26"/>
      <c r="BJ350" s="26"/>
      <c r="BK350" s="26"/>
      <c r="BL350" s="26"/>
      <c r="BM350" s="26"/>
      <c r="BN350" s="26"/>
      <c r="BO350" s="26"/>
      <c r="BP350" s="26"/>
      <c r="BQ350" s="26"/>
    </row>
    <row r="351" spans="7:69" ht="12.75" customHeight="1">
      <c r="G351" s="451"/>
      <c r="H351" s="26"/>
      <c r="I351" s="151"/>
      <c r="K351" s="26"/>
      <c r="L351" s="26"/>
      <c r="M351" s="26"/>
      <c r="N351" s="26"/>
      <c r="O351" s="26"/>
      <c r="P351" s="26"/>
      <c r="Q351" s="26"/>
      <c r="R351" s="26"/>
      <c r="S351" s="26"/>
      <c r="T351" s="26"/>
      <c r="U351" s="26"/>
      <c r="V351" s="26"/>
      <c r="W351" s="26"/>
      <c r="X351" s="26"/>
      <c r="Y351" s="26"/>
      <c r="Z351" s="26"/>
      <c r="AA351" s="26"/>
      <c r="AB351" s="26"/>
      <c r="AC351" s="26"/>
      <c r="AD351" s="26"/>
      <c r="AE351" s="26"/>
      <c r="AF351" s="26"/>
      <c r="AG351" s="26"/>
      <c r="AH351" s="26"/>
      <c r="AI351" s="26"/>
      <c r="AJ351" s="26"/>
      <c r="AK351" s="26"/>
      <c r="AL351" s="26"/>
      <c r="AM351" s="26"/>
      <c r="AN351" s="26"/>
      <c r="AO351" s="26"/>
      <c r="AP351" s="26"/>
      <c r="AQ351" s="26"/>
      <c r="AR351" s="26"/>
      <c r="AS351" s="26"/>
      <c r="AT351" s="26"/>
      <c r="AU351" s="26"/>
      <c r="AV351" s="26"/>
      <c r="AW351" s="26"/>
      <c r="AX351" s="26"/>
      <c r="AY351" s="26"/>
      <c r="AZ351" s="26"/>
      <c r="BA351" s="26"/>
      <c r="BB351" s="26"/>
      <c r="BC351" s="26"/>
      <c r="BD351" s="26"/>
      <c r="BE351" s="26"/>
      <c r="BF351" s="26"/>
      <c r="BG351" s="26"/>
      <c r="BH351" s="26"/>
      <c r="BI351" s="26"/>
      <c r="BJ351" s="26"/>
      <c r="BK351" s="26"/>
      <c r="BL351" s="26"/>
      <c r="BM351" s="26"/>
      <c r="BN351" s="26"/>
      <c r="BO351" s="26"/>
      <c r="BP351" s="26"/>
      <c r="BQ351" s="26"/>
    </row>
    <row r="352" spans="7:69" ht="12.75" customHeight="1">
      <c r="G352" s="451"/>
      <c r="H352" s="26"/>
      <c r="I352" s="151"/>
      <c r="K352" s="26"/>
      <c r="L352" s="26"/>
      <c r="M352" s="26"/>
      <c r="N352" s="26"/>
      <c r="O352" s="26"/>
      <c r="P352" s="26"/>
      <c r="Q352" s="26"/>
      <c r="R352" s="26"/>
      <c r="S352" s="26"/>
      <c r="T352" s="26"/>
      <c r="U352" s="26"/>
      <c r="V352" s="26"/>
      <c r="W352" s="26"/>
      <c r="X352" s="26"/>
      <c r="Y352" s="26"/>
      <c r="Z352" s="26"/>
      <c r="AA352" s="26"/>
      <c r="AB352" s="26"/>
      <c r="AC352" s="26"/>
      <c r="AD352" s="26"/>
      <c r="AE352" s="26"/>
      <c r="AF352" s="26"/>
      <c r="AG352" s="26"/>
      <c r="AH352" s="26"/>
      <c r="AI352" s="26"/>
      <c r="AJ352" s="26"/>
      <c r="AK352" s="26"/>
      <c r="AL352" s="26"/>
      <c r="AM352" s="26"/>
      <c r="AN352" s="26"/>
      <c r="AO352" s="26"/>
      <c r="AP352" s="26"/>
      <c r="AQ352" s="26"/>
      <c r="AR352" s="26"/>
      <c r="AS352" s="26"/>
      <c r="AT352" s="26"/>
      <c r="AU352" s="26"/>
      <c r="AV352" s="26"/>
      <c r="AW352" s="26"/>
      <c r="AX352" s="26"/>
      <c r="AY352" s="26"/>
      <c r="AZ352" s="26"/>
      <c r="BA352" s="26"/>
      <c r="BB352" s="26"/>
      <c r="BC352" s="26"/>
      <c r="BD352" s="26"/>
      <c r="BE352" s="26"/>
      <c r="BF352" s="26"/>
      <c r="BG352" s="26"/>
      <c r="BH352" s="26"/>
      <c r="BI352" s="26"/>
      <c r="BJ352" s="26"/>
      <c r="BK352" s="26"/>
      <c r="BL352" s="26"/>
      <c r="BM352" s="26"/>
      <c r="BN352" s="26"/>
      <c r="BO352" s="26"/>
      <c r="BP352" s="26"/>
      <c r="BQ352" s="26"/>
    </row>
    <row r="353" spans="7:69" ht="12.75" customHeight="1">
      <c r="G353" s="451"/>
      <c r="H353" s="26"/>
      <c r="I353" s="151"/>
      <c r="K353" s="26"/>
      <c r="L353" s="26"/>
      <c r="M353" s="26"/>
      <c r="N353" s="26"/>
      <c r="O353" s="26"/>
      <c r="P353" s="26"/>
      <c r="Q353" s="26"/>
      <c r="R353" s="26"/>
      <c r="S353" s="26"/>
      <c r="T353" s="26"/>
      <c r="U353" s="26"/>
      <c r="V353" s="26"/>
      <c r="W353" s="26"/>
      <c r="X353" s="26"/>
      <c r="Y353" s="26"/>
      <c r="Z353" s="26"/>
      <c r="AA353" s="26"/>
      <c r="AB353" s="26"/>
      <c r="AC353" s="26"/>
      <c r="AD353" s="26"/>
      <c r="AE353" s="26"/>
      <c r="AF353" s="26"/>
      <c r="AG353" s="26"/>
      <c r="AH353" s="26"/>
      <c r="AI353" s="26"/>
      <c r="AJ353" s="26"/>
      <c r="AK353" s="26"/>
      <c r="AL353" s="26"/>
      <c r="AM353" s="26"/>
      <c r="AN353" s="26"/>
      <c r="AO353" s="26"/>
      <c r="AP353" s="26"/>
      <c r="AQ353" s="26"/>
      <c r="AR353" s="26"/>
      <c r="AS353" s="26"/>
      <c r="AT353" s="26"/>
      <c r="AU353" s="26"/>
      <c r="AV353" s="26"/>
      <c r="AW353" s="26"/>
      <c r="AX353" s="26"/>
      <c r="AY353" s="26"/>
      <c r="AZ353" s="26"/>
      <c r="BA353" s="26"/>
      <c r="BB353" s="26"/>
      <c r="BC353" s="26"/>
      <c r="BD353" s="26"/>
      <c r="BE353" s="26"/>
      <c r="BF353" s="26"/>
      <c r="BG353" s="26"/>
      <c r="BH353" s="26"/>
      <c r="BI353" s="26"/>
      <c r="BJ353" s="26"/>
      <c r="BK353" s="26"/>
      <c r="BL353" s="26"/>
      <c r="BM353" s="26"/>
      <c r="BN353" s="26"/>
      <c r="BO353" s="26"/>
      <c r="BP353" s="26"/>
      <c r="BQ353" s="26"/>
    </row>
    <row r="354" spans="7:69" ht="12.75" customHeight="1">
      <c r="G354" s="451"/>
      <c r="H354" s="26"/>
      <c r="I354" s="151"/>
      <c r="K354" s="26"/>
      <c r="L354" s="26"/>
      <c r="M354" s="26"/>
      <c r="N354" s="26"/>
      <c r="O354" s="26"/>
      <c r="P354" s="26"/>
      <c r="Q354" s="26"/>
      <c r="R354" s="26"/>
      <c r="S354" s="26"/>
      <c r="T354" s="26"/>
      <c r="U354" s="26"/>
      <c r="V354" s="26"/>
      <c r="W354" s="26"/>
      <c r="X354" s="26"/>
      <c r="Y354" s="26"/>
      <c r="Z354" s="26"/>
      <c r="AA354" s="26"/>
      <c r="AB354" s="26"/>
      <c r="AC354" s="26"/>
      <c r="AD354" s="26"/>
      <c r="AE354" s="26"/>
      <c r="AF354" s="26"/>
      <c r="AG354" s="26"/>
      <c r="AH354" s="26"/>
      <c r="AI354" s="26"/>
      <c r="AJ354" s="26"/>
      <c r="AK354" s="26"/>
      <c r="AL354" s="26"/>
      <c r="AM354" s="26"/>
      <c r="AN354" s="26"/>
      <c r="AO354" s="26"/>
      <c r="AP354" s="26"/>
      <c r="AQ354" s="26"/>
      <c r="AR354" s="26"/>
      <c r="AS354" s="26"/>
      <c r="AT354" s="26"/>
      <c r="AU354" s="26"/>
      <c r="AV354" s="26"/>
      <c r="AW354" s="26"/>
      <c r="AX354" s="26"/>
      <c r="AY354" s="26"/>
      <c r="AZ354" s="26"/>
      <c r="BA354" s="26"/>
      <c r="BB354" s="26"/>
      <c r="BC354" s="26"/>
      <c r="BD354" s="26"/>
      <c r="BE354" s="26"/>
      <c r="BF354" s="26"/>
      <c r="BG354" s="26"/>
      <c r="BH354" s="26"/>
      <c r="BI354" s="26"/>
      <c r="BJ354" s="26"/>
      <c r="BK354" s="26"/>
      <c r="BL354" s="26"/>
      <c r="BM354" s="26"/>
      <c r="BN354" s="26"/>
      <c r="BO354" s="26"/>
      <c r="BP354" s="26"/>
      <c r="BQ354" s="26"/>
    </row>
    <row r="355" spans="7:69" ht="12.75" customHeight="1">
      <c r="G355" s="451"/>
      <c r="H355" s="26"/>
      <c r="I355" s="151"/>
      <c r="K355" s="26"/>
      <c r="L355" s="26"/>
      <c r="M355" s="26"/>
      <c r="N355" s="26"/>
      <c r="O355" s="26"/>
      <c r="P355" s="26"/>
      <c r="Q355" s="26"/>
      <c r="R355" s="26"/>
      <c r="S355" s="26"/>
      <c r="T355" s="26"/>
      <c r="U355" s="26"/>
      <c r="V355" s="26"/>
      <c r="W355" s="26"/>
      <c r="X355" s="26"/>
      <c r="Y355" s="26"/>
      <c r="Z355" s="26"/>
      <c r="AA355" s="26"/>
      <c r="AB355" s="26"/>
      <c r="AC355" s="26"/>
      <c r="AD355" s="26"/>
      <c r="AE355" s="26"/>
      <c r="AF355" s="26"/>
      <c r="AG355" s="26"/>
      <c r="AH355" s="26"/>
      <c r="AI355" s="26"/>
      <c r="AJ355" s="26"/>
      <c r="AK355" s="26"/>
      <c r="AL355" s="26"/>
      <c r="AM355" s="26"/>
      <c r="AN355" s="26"/>
      <c r="AO355" s="26"/>
      <c r="AP355" s="26"/>
      <c r="AQ355" s="26"/>
      <c r="AR355" s="26"/>
      <c r="AS355" s="26"/>
      <c r="AT355" s="26"/>
      <c r="AU355" s="26"/>
      <c r="AV355" s="26"/>
      <c r="AW355" s="26"/>
      <c r="AX355" s="26"/>
      <c r="AY355" s="26"/>
      <c r="AZ355" s="26"/>
      <c r="BA355" s="26"/>
      <c r="BB355" s="26"/>
      <c r="BC355" s="26"/>
      <c r="BD355" s="26"/>
      <c r="BE355" s="26"/>
      <c r="BF355" s="26"/>
      <c r="BG355" s="26"/>
      <c r="BH355" s="26"/>
      <c r="BI355" s="26"/>
      <c r="BJ355" s="26"/>
      <c r="BK355" s="26"/>
      <c r="BL355" s="26"/>
      <c r="BM355" s="26"/>
      <c r="BN355" s="26"/>
      <c r="BO355" s="26"/>
      <c r="BP355" s="26"/>
      <c r="BQ355" s="26"/>
    </row>
    <row r="356" spans="7:69" ht="12.75" customHeight="1">
      <c r="G356" s="451"/>
      <c r="H356" s="26"/>
      <c r="I356" s="151"/>
      <c r="K356" s="26"/>
      <c r="L356" s="26"/>
      <c r="M356" s="26"/>
      <c r="N356" s="26"/>
      <c r="O356" s="26"/>
      <c r="P356" s="26"/>
      <c r="Q356" s="26"/>
      <c r="R356" s="26"/>
      <c r="S356" s="26"/>
      <c r="T356" s="26"/>
      <c r="U356" s="26"/>
      <c r="V356" s="26"/>
      <c r="W356" s="26"/>
      <c r="X356" s="26"/>
      <c r="Y356" s="26"/>
      <c r="Z356" s="26"/>
      <c r="AA356" s="26"/>
      <c r="AB356" s="26"/>
      <c r="AC356" s="26"/>
      <c r="AD356" s="26"/>
      <c r="AE356" s="26"/>
      <c r="AF356" s="26"/>
      <c r="AG356" s="26"/>
      <c r="AH356" s="26"/>
      <c r="AI356" s="26"/>
      <c r="AJ356" s="26"/>
      <c r="AK356" s="26"/>
      <c r="AL356" s="26"/>
      <c r="AM356" s="26"/>
      <c r="AN356" s="26"/>
      <c r="AO356" s="26"/>
      <c r="AP356" s="26"/>
      <c r="AQ356" s="26"/>
      <c r="AR356" s="26"/>
      <c r="AS356" s="26"/>
      <c r="AT356" s="26"/>
      <c r="AU356" s="26"/>
      <c r="AV356" s="26"/>
      <c r="AW356" s="26"/>
      <c r="AX356" s="26"/>
      <c r="AY356" s="26"/>
      <c r="AZ356" s="26"/>
      <c r="BA356" s="26"/>
      <c r="BB356" s="26"/>
      <c r="BC356" s="26"/>
      <c r="BD356" s="26"/>
      <c r="BE356" s="26"/>
      <c r="BF356" s="26"/>
      <c r="BG356" s="26"/>
      <c r="BH356" s="26"/>
      <c r="BI356" s="26"/>
      <c r="BJ356" s="26"/>
      <c r="BK356" s="26"/>
      <c r="BL356" s="26"/>
      <c r="BM356" s="26"/>
      <c r="BN356" s="26"/>
      <c r="BO356" s="26"/>
      <c r="BP356" s="26"/>
      <c r="BQ356" s="26"/>
    </row>
    <row r="357" spans="7:69" ht="12.75" customHeight="1">
      <c r="G357" s="451"/>
      <c r="H357" s="26"/>
      <c r="I357" s="151"/>
      <c r="K357" s="26"/>
      <c r="L357" s="26"/>
      <c r="M357" s="26"/>
      <c r="N357" s="26"/>
      <c r="O357" s="26"/>
      <c r="P357" s="26"/>
      <c r="Q357" s="26"/>
      <c r="R357" s="26"/>
      <c r="S357" s="26"/>
      <c r="T357" s="26"/>
      <c r="U357" s="26"/>
      <c r="V357" s="26"/>
      <c r="W357" s="26"/>
      <c r="X357" s="26"/>
      <c r="Y357" s="26"/>
      <c r="Z357" s="26"/>
      <c r="AA357" s="26"/>
      <c r="AB357" s="26"/>
      <c r="AC357" s="26"/>
      <c r="AD357" s="26"/>
      <c r="AE357" s="26"/>
      <c r="AF357" s="26"/>
      <c r="AG357" s="26"/>
      <c r="AH357" s="26"/>
      <c r="AI357" s="26"/>
      <c r="AJ357" s="26"/>
      <c r="AK357" s="26"/>
      <c r="AL357" s="26"/>
      <c r="AM357" s="26"/>
      <c r="AN357" s="26"/>
      <c r="AO357" s="26"/>
      <c r="AP357" s="26"/>
      <c r="AQ357" s="26"/>
      <c r="AR357" s="26"/>
      <c r="AS357" s="26"/>
      <c r="AT357" s="26"/>
      <c r="AU357" s="26"/>
      <c r="AV357" s="26"/>
      <c r="AW357" s="26"/>
      <c r="AX357" s="26"/>
      <c r="AY357" s="26"/>
      <c r="AZ357" s="26"/>
      <c r="BA357" s="26"/>
      <c r="BB357" s="26"/>
      <c r="BC357" s="26"/>
      <c r="BD357" s="26"/>
      <c r="BE357" s="26"/>
      <c r="BF357" s="26"/>
      <c r="BG357" s="26"/>
      <c r="BH357" s="26"/>
      <c r="BI357" s="26"/>
      <c r="BJ357" s="26"/>
      <c r="BK357" s="26"/>
      <c r="BL357" s="26"/>
      <c r="BM357" s="26"/>
      <c r="BN357" s="26"/>
      <c r="BO357" s="26"/>
      <c r="BP357" s="26"/>
      <c r="BQ357" s="26"/>
    </row>
    <row r="358" spans="7:69" ht="12.75" customHeight="1">
      <c r="G358" s="451"/>
      <c r="H358" s="26"/>
      <c r="I358" s="151"/>
      <c r="K358" s="26"/>
      <c r="L358" s="26"/>
      <c r="M358" s="26"/>
      <c r="N358" s="26"/>
      <c r="O358" s="26"/>
      <c r="P358" s="26"/>
      <c r="Q358" s="26"/>
      <c r="R358" s="26"/>
      <c r="S358" s="26"/>
      <c r="T358" s="26"/>
      <c r="U358" s="26"/>
      <c r="V358" s="26"/>
      <c r="W358" s="26"/>
      <c r="X358" s="26"/>
      <c r="Y358" s="26"/>
      <c r="Z358" s="26"/>
      <c r="AA358" s="26"/>
      <c r="AB358" s="26"/>
      <c r="AC358" s="26"/>
      <c r="AD358" s="26"/>
      <c r="AE358" s="26"/>
      <c r="AF358" s="26"/>
      <c r="AG358" s="26"/>
      <c r="AH358" s="26"/>
      <c r="AI358" s="26"/>
      <c r="AJ358" s="26"/>
      <c r="AK358" s="26"/>
      <c r="AL358" s="26"/>
      <c r="AM358" s="26"/>
      <c r="AN358" s="26"/>
      <c r="AO358" s="26"/>
      <c r="AP358" s="26"/>
      <c r="AQ358" s="26"/>
      <c r="AR358" s="26"/>
      <c r="AS358" s="26"/>
      <c r="AT358" s="26"/>
      <c r="AU358" s="26"/>
      <c r="AV358" s="26"/>
      <c r="AW358" s="26"/>
      <c r="AX358" s="26"/>
      <c r="AY358" s="26"/>
      <c r="AZ358" s="26"/>
      <c r="BA358" s="26"/>
      <c r="BB358" s="26"/>
      <c r="BC358" s="26"/>
      <c r="BD358" s="26"/>
      <c r="BE358" s="26"/>
      <c r="BF358" s="26"/>
      <c r="BG358" s="26"/>
      <c r="BH358" s="26"/>
      <c r="BI358" s="26"/>
      <c r="BJ358" s="26"/>
      <c r="BK358" s="26"/>
      <c r="BL358" s="26"/>
      <c r="BM358" s="26"/>
      <c r="BN358" s="26"/>
      <c r="BO358" s="26"/>
      <c r="BP358" s="26"/>
      <c r="BQ358" s="26"/>
    </row>
    <row r="359" spans="7:69" ht="12.75" customHeight="1">
      <c r="G359" s="451"/>
      <c r="H359" s="26"/>
      <c r="I359" s="151"/>
      <c r="K359" s="26"/>
      <c r="L359" s="26"/>
      <c r="M359" s="26"/>
      <c r="N359" s="26"/>
      <c r="O359" s="26"/>
      <c r="P359" s="26"/>
      <c r="Q359" s="26"/>
      <c r="R359" s="26"/>
      <c r="S359" s="26"/>
      <c r="T359" s="26"/>
      <c r="U359" s="26"/>
      <c r="V359" s="26"/>
      <c r="W359" s="26"/>
      <c r="X359" s="26"/>
      <c r="Y359" s="26"/>
      <c r="Z359" s="26"/>
      <c r="AA359" s="26"/>
      <c r="AB359" s="26"/>
      <c r="AC359" s="26"/>
      <c r="AD359" s="26"/>
      <c r="AE359" s="26"/>
      <c r="AF359" s="26"/>
      <c r="AG359" s="26"/>
      <c r="AH359" s="26"/>
      <c r="AI359" s="26"/>
      <c r="AJ359" s="26"/>
      <c r="AK359" s="26"/>
      <c r="AL359" s="26"/>
      <c r="AM359" s="26"/>
      <c r="AN359" s="26"/>
      <c r="AO359" s="26"/>
      <c r="AP359" s="26"/>
      <c r="AQ359" s="26"/>
      <c r="AR359" s="26"/>
      <c r="AS359" s="26"/>
      <c r="AT359" s="26"/>
      <c r="AU359" s="26"/>
      <c r="AV359" s="26"/>
      <c r="AW359" s="26"/>
      <c r="AX359" s="26"/>
      <c r="AY359" s="26"/>
      <c r="AZ359" s="26"/>
      <c r="BA359" s="26"/>
      <c r="BB359" s="26"/>
      <c r="BC359" s="26"/>
      <c r="BD359" s="26"/>
      <c r="BE359" s="26"/>
      <c r="BF359" s="26"/>
      <c r="BG359" s="26"/>
      <c r="BH359" s="26"/>
      <c r="BI359" s="26"/>
      <c r="BJ359" s="26"/>
      <c r="BK359" s="26"/>
      <c r="BL359" s="26"/>
      <c r="BM359" s="26"/>
      <c r="BN359" s="26"/>
      <c r="BO359" s="26"/>
      <c r="BP359" s="26"/>
      <c r="BQ359" s="26"/>
    </row>
    <row r="360" spans="7:69" ht="12.75" customHeight="1">
      <c r="G360" s="451"/>
      <c r="H360" s="26"/>
      <c r="I360" s="151"/>
      <c r="K360" s="26"/>
      <c r="L360" s="26"/>
      <c r="M360" s="26"/>
      <c r="N360" s="26"/>
      <c r="O360" s="26"/>
      <c r="P360" s="26"/>
      <c r="Q360" s="26"/>
      <c r="R360" s="26"/>
      <c r="S360" s="26"/>
      <c r="T360" s="26"/>
      <c r="U360" s="26"/>
      <c r="V360" s="26"/>
      <c r="W360" s="26"/>
      <c r="X360" s="26"/>
      <c r="Y360" s="26"/>
      <c r="Z360" s="26"/>
      <c r="AA360" s="26"/>
      <c r="AB360" s="26"/>
      <c r="AC360" s="26"/>
      <c r="AD360" s="26"/>
      <c r="AE360" s="26"/>
      <c r="AF360" s="26"/>
      <c r="AG360" s="26"/>
      <c r="AH360" s="26"/>
      <c r="AI360" s="26"/>
      <c r="AJ360" s="26"/>
      <c r="AK360" s="26"/>
      <c r="AL360" s="26"/>
      <c r="AM360" s="26"/>
      <c r="AN360" s="26"/>
      <c r="AO360" s="26"/>
      <c r="AP360" s="26"/>
      <c r="AQ360" s="26"/>
      <c r="AR360" s="26"/>
      <c r="AS360" s="26"/>
      <c r="AT360" s="26"/>
      <c r="AU360" s="26"/>
      <c r="AV360" s="26"/>
      <c r="AW360" s="26"/>
      <c r="AX360" s="26"/>
      <c r="AY360" s="26"/>
      <c r="AZ360" s="26"/>
      <c r="BA360" s="26"/>
      <c r="BB360" s="26"/>
      <c r="BC360" s="26"/>
      <c r="BD360" s="26"/>
      <c r="BE360" s="26"/>
      <c r="BF360" s="26"/>
      <c r="BG360" s="26"/>
      <c r="BH360" s="26"/>
      <c r="BI360" s="26"/>
      <c r="BJ360" s="26"/>
      <c r="BK360" s="26"/>
      <c r="BL360" s="26"/>
      <c r="BM360" s="26"/>
      <c r="BN360" s="26"/>
      <c r="BO360" s="26"/>
      <c r="BP360" s="26"/>
      <c r="BQ360" s="26"/>
    </row>
    <row r="361" spans="7:69" ht="12.75" customHeight="1">
      <c r="G361" s="451"/>
      <c r="H361" s="26"/>
      <c r="I361" s="151"/>
      <c r="K361" s="26"/>
      <c r="L361" s="26"/>
      <c r="M361" s="26"/>
      <c r="N361" s="26"/>
      <c r="O361" s="26"/>
      <c r="P361" s="26"/>
      <c r="Q361" s="26"/>
      <c r="R361" s="26"/>
      <c r="S361" s="26"/>
      <c r="T361" s="26"/>
      <c r="U361" s="26"/>
      <c r="V361" s="26"/>
      <c r="W361" s="26"/>
      <c r="X361" s="26"/>
      <c r="Y361" s="26"/>
      <c r="Z361" s="26"/>
      <c r="AA361" s="26"/>
      <c r="AB361" s="26"/>
      <c r="AC361" s="26"/>
      <c r="AD361" s="26"/>
      <c r="AE361" s="26"/>
      <c r="AF361" s="26"/>
      <c r="AG361" s="26"/>
      <c r="AH361" s="26"/>
      <c r="AI361" s="26"/>
      <c r="AJ361" s="26"/>
      <c r="AK361" s="26"/>
      <c r="AL361" s="26"/>
      <c r="AM361" s="26"/>
      <c r="AN361" s="26"/>
      <c r="AO361" s="26"/>
      <c r="AP361" s="26"/>
      <c r="AQ361" s="26"/>
      <c r="AR361" s="26"/>
      <c r="AS361" s="26"/>
      <c r="AT361" s="26"/>
      <c r="AU361" s="26"/>
      <c r="AV361" s="26"/>
      <c r="AW361" s="26"/>
      <c r="AX361" s="26"/>
      <c r="AY361" s="26"/>
      <c r="AZ361" s="26"/>
      <c r="BA361" s="26"/>
      <c r="BB361" s="26"/>
      <c r="BC361" s="26"/>
      <c r="BD361" s="26"/>
      <c r="BE361" s="26"/>
      <c r="BF361" s="26"/>
      <c r="BG361" s="26"/>
      <c r="BH361" s="26"/>
      <c r="BI361" s="26"/>
      <c r="BJ361" s="26"/>
      <c r="BK361" s="26"/>
      <c r="BL361" s="26"/>
      <c r="BM361" s="26"/>
      <c r="BN361" s="26"/>
      <c r="BO361" s="26"/>
      <c r="BP361" s="26"/>
      <c r="BQ361" s="26"/>
    </row>
    <row r="362" spans="7:69" ht="12.75" customHeight="1">
      <c r="G362" s="451"/>
      <c r="H362" s="26"/>
      <c r="I362" s="151"/>
      <c r="K362" s="26"/>
      <c r="L362" s="26"/>
      <c r="M362" s="26"/>
      <c r="N362" s="26"/>
      <c r="O362" s="26"/>
      <c r="P362" s="26"/>
      <c r="Q362" s="26"/>
      <c r="R362" s="26"/>
      <c r="S362" s="26"/>
      <c r="T362" s="26"/>
      <c r="U362" s="26"/>
      <c r="V362" s="26"/>
      <c r="W362" s="26"/>
      <c r="X362" s="26"/>
      <c r="Y362" s="26"/>
      <c r="Z362" s="26"/>
      <c r="AA362" s="26"/>
      <c r="AB362" s="26"/>
      <c r="AC362" s="26"/>
      <c r="AD362" s="26"/>
      <c r="AE362" s="26"/>
      <c r="AF362" s="26"/>
      <c r="AG362" s="26"/>
      <c r="AH362" s="26"/>
      <c r="AI362" s="26"/>
      <c r="AJ362" s="26"/>
      <c r="AK362" s="26"/>
      <c r="AL362" s="26"/>
      <c r="AM362" s="26"/>
      <c r="AN362" s="26"/>
      <c r="AO362" s="26"/>
      <c r="AP362" s="26"/>
      <c r="AQ362" s="26"/>
      <c r="AR362" s="26"/>
      <c r="AS362" s="26"/>
      <c r="AT362" s="26"/>
      <c r="AU362" s="26"/>
      <c r="AV362" s="26"/>
      <c r="AW362" s="26"/>
      <c r="AX362" s="26"/>
      <c r="AY362" s="26"/>
      <c r="AZ362" s="26"/>
      <c r="BA362" s="26"/>
      <c r="BB362" s="26"/>
      <c r="BC362" s="26"/>
      <c r="BD362" s="26"/>
      <c r="BE362" s="26"/>
      <c r="BF362" s="26"/>
      <c r="BG362" s="26"/>
      <c r="BH362" s="26"/>
      <c r="BI362" s="26"/>
      <c r="BJ362" s="26"/>
      <c r="BK362" s="26"/>
      <c r="BL362" s="26"/>
      <c r="BM362" s="26"/>
      <c r="BN362" s="26"/>
      <c r="BO362" s="26"/>
      <c r="BP362" s="26"/>
      <c r="BQ362" s="26"/>
    </row>
    <row r="363" spans="7:69" ht="12.75" customHeight="1">
      <c r="G363" s="451"/>
      <c r="H363" s="26"/>
      <c r="I363" s="151"/>
      <c r="K363" s="26"/>
      <c r="L363" s="26"/>
      <c r="M363" s="26"/>
      <c r="N363" s="26"/>
      <c r="O363" s="26"/>
      <c r="P363" s="26"/>
      <c r="Q363" s="26"/>
      <c r="R363" s="26"/>
      <c r="S363" s="26"/>
      <c r="T363" s="26"/>
      <c r="U363" s="26"/>
      <c r="V363" s="26"/>
      <c r="W363" s="26"/>
      <c r="X363" s="26"/>
      <c r="Y363" s="26"/>
      <c r="Z363" s="26"/>
      <c r="AA363" s="26"/>
      <c r="AB363" s="26"/>
      <c r="AC363" s="26"/>
      <c r="AD363" s="26"/>
      <c r="AE363" s="26"/>
      <c r="AF363" s="26"/>
      <c r="AG363" s="26"/>
      <c r="AH363" s="26"/>
      <c r="AI363" s="26"/>
      <c r="AJ363" s="26"/>
      <c r="AK363" s="26"/>
      <c r="AL363" s="26"/>
      <c r="AM363" s="26"/>
      <c r="AN363" s="26"/>
      <c r="AO363" s="26"/>
      <c r="AP363" s="26"/>
      <c r="AQ363" s="26"/>
      <c r="AR363" s="26"/>
      <c r="AS363" s="26"/>
      <c r="AT363" s="26"/>
      <c r="AU363" s="26"/>
      <c r="AV363" s="26"/>
      <c r="AW363" s="26"/>
      <c r="AX363" s="26"/>
      <c r="AY363" s="26"/>
      <c r="AZ363" s="26"/>
      <c r="BA363" s="26"/>
      <c r="BB363" s="26"/>
      <c r="BC363" s="26"/>
      <c r="BD363" s="26"/>
      <c r="BE363" s="26"/>
      <c r="BF363" s="26"/>
      <c r="BG363" s="26"/>
      <c r="BH363" s="26"/>
      <c r="BI363" s="26"/>
      <c r="BJ363" s="26"/>
      <c r="BK363" s="26"/>
      <c r="BL363" s="26"/>
      <c r="BM363" s="26"/>
      <c r="BN363" s="26"/>
      <c r="BO363" s="26"/>
      <c r="BP363" s="26"/>
      <c r="BQ363" s="26"/>
    </row>
    <row r="364" spans="7:69" ht="12.75" customHeight="1">
      <c r="G364" s="451"/>
      <c r="H364" s="26"/>
      <c r="I364" s="151"/>
      <c r="K364" s="26"/>
      <c r="L364" s="26"/>
      <c r="M364" s="26"/>
      <c r="N364" s="26"/>
      <c r="O364" s="26"/>
      <c r="P364" s="26"/>
      <c r="Q364" s="26"/>
      <c r="R364" s="26"/>
      <c r="S364" s="26"/>
      <c r="T364" s="26"/>
      <c r="U364" s="26"/>
      <c r="V364" s="26"/>
      <c r="W364" s="26"/>
      <c r="X364" s="26"/>
      <c r="Y364" s="26"/>
      <c r="Z364" s="26"/>
      <c r="AA364" s="26"/>
      <c r="AB364" s="26"/>
      <c r="AC364" s="26"/>
      <c r="AD364" s="26"/>
      <c r="AE364" s="26"/>
      <c r="AF364" s="26"/>
      <c r="AG364" s="26"/>
      <c r="AH364" s="26"/>
      <c r="AI364" s="26"/>
      <c r="AJ364" s="26"/>
      <c r="AK364" s="26"/>
      <c r="AL364" s="26"/>
      <c r="AM364" s="26"/>
      <c r="AN364" s="26"/>
      <c r="AO364" s="26"/>
      <c r="AP364" s="26"/>
      <c r="AQ364" s="26"/>
      <c r="AR364" s="26"/>
      <c r="AS364" s="26"/>
      <c r="AT364" s="26"/>
      <c r="AU364" s="26"/>
      <c r="AV364" s="26"/>
      <c r="AW364" s="26"/>
      <c r="AX364" s="26"/>
      <c r="AY364" s="26"/>
      <c r="AZ364" s="26"/>
      <c r="BA364" s="26"/>
      <c r="BB364" s="26"/>
      <c r="BC364" s="26"/>
      <c r="BD364" s="26"/>
      <c r="BE364" s="26"/>
      <c r="BF364" s="26"/>
      <c r="BG364" s="26"/>
      <c r="BH364" s="26"/>
      <c r="BI364" s="26"/>
      <c r="BJ364" s="26"/>
      <c r="BK364" s="26"/>
      <c r="BL364" s="26"/>
      <c r="BM364" s="26"/>
      <c r="BN364" s="26"/>
      <c r="BO364" s="26"/>
      <c r="BP364" s="26"/>
      <c r="BQ364" s="26"/>
    </row>
    <row r="365" spans="7:69" ht="12.75" customHeight="1">
      <c r="G365" s="451"/>
      <c r="H365" s="26"/>
      <c r="I365" s="151"/>
      <c r="K365" s="26"/>
      <c r="L365" s="26"/>
      <c r="M365" s="26"/>
      <c r="N365" s="26"/>
      <c r="O365" s="26"/>
      <c r="P365" s="26"/>
      <c r="Q365" s="26"/>
      <c r="R365" s="26"/>
      <c r="S365" s="26"/>
      <c r="T365" s="26"/>
      <c r="U365" s="26"/>
      <c r="V365" s="26"/>
      <c r="W365" s="26"/>
      <c r="X365" s="26"/>
      <c r="Y365" s="26"/>
      <c r="Z365" s="26"/>
      <c r="AA365" s="26"/>
      <c r="AB365" s="26"/>
      <c r="AC365" s="26"/>
      <c r="AD365" s="26"/>
      <c r="AE365" s="26"/>
      <c r="AF365" s="26"/>
      <c r="AG365" s="26"/>
      <c r="AH365" s="26"/>
      <c r="AI365" s="26"/>
      <c r="AJ365" s="26"/>
      <c r="AK365" s="26"/>
      <c r="AL365" s="26"/>
      <c r="AM365" s="26"/>
      <c r="AN365" s="26"/>
      <c r="AO365" s="26"/>
      <c r="AP365" s="26"/>
      <c r="AQ365" s="26"/>
      <c r="AR365" s="26"/>
      <c r="AS365" s="26"/>
      <c r="AT365" s="26"/>
      <c r="AU365" s="26"/>
      <c r="AV365" s="26"/>
      <c r="AW365" s="26"/>
      <c r="AX365" s="26"/>
      <c r="AY365" s="26"/>
      <c r="AZ365" s="26"/>
      <c r="BA365" s="26"/>
      <c r="BB365" s="26"/>
      <c r="BC365" s="26"/>
      <c r="BD365" s="26"/>
      <c r="BE365" s="26"/>
      <c r="BF365" s="26"/>
      <c r="BG365" s="26"/>
      <c r="BH365" s="26"/>
      <c r="BI365" s="26"/>
      <c r="BJ365" s="26"/>
      <c r="BK365" s="26"/>
      <c r="BL365" s="26"/>
      <c r="BM365" s="26"/>
      <c r="BN365" s="26"/>
      <c r="BO365" s="26"/>
      <c r="BP365" s="26"/>
      <c r="BQ365" s="26"/>
    </row>
    <row r="366" spans="7:69" ht="12.75" customHeight="1">
      <c r="G366" s="451"/>
      <c r="H366" s="26"/>
      <c r="I366" s="151"/>
      <c r="K366" s="26"/>
      <c r="L366" s="26"/>
      <c r="M366" s="26"/>
      <c r="N366" s="26"/>
      <c r="O366" s="26"/>
      <c r="P366" s="26"/>
      <c r="Q366" s="26"/>
      <c r="R366" s="26"/>
      <c r="S366" s="26"/>
      <c r="T366" s="26"/>
      <c r="U366" s="26"/>
      <c r="V366" s="26"/>
      <c r="W366" s="26"/>
      <c r="X366" s="26"/>
      <c r="Y366" s="26"/>
      <c r="Z366" s="26"/>
      <c r="AA366" s="26"/>
      <c r="AB366" s="26"/>
      <c r="AC366" s="26"/>
      <c r="AD366" s="26"/>
      <c r="AE366" s="26"/>
      <c r="AF366" s="26"/>
      <c r="AG366" s="26"/>
      <c r="AH366" s="26"/>
      <c r="AI366" s="26"/>
      <c r="AJ366" s="26"/>
      <c r="AK366" s="26"/>
      <c r="AL366" s="26"/>
      <c r="AM366" s="26"/>
      <c r="AN366" s="26"/>
      <c r="AO366" s="26"/>
      <c r="AP366" s="26"/>
      <c r="AQ366" s="26"/>
      <c r="AR366" s="26"/>
      <c r="AS366" s="26"/>
      <c r="AT366" s="26"/>
      <c r="AU366" s="26"/>
      <c r="AV366" s="26"/>
      <c r="AW366" s="26"/>
      <c r="AX366" s="26"/>
      <c r="AY366" s="26"/>
      <c r="AZ366" s="26"/>
      <c r="BA366" s="26"/>
      <c r="BB366" s="26"/>
      <c r="BC366" s="26"/>
      <c r="BD366" s="26"/>
      <c r="BE366" s="26"/>
      <c r="BF366" s="26"/>
      <c r="BG366" s="26"/>
      <c r="BH366" s="26"/>
      <c r="BI366" s="26"/>
      <c r="BJ366" s="26"/>
      <c r="BK366" s="26"/>
      <c r="BL366" s="26"/>
      <c r="BM366" s="26"/>
      <c r="BN366" s="26"/>
      <c r="BO366" s="26"/>
      <c r="BP366" s="26"/>
      <c r="BQ366" s="26"/>
    </row>
    <row r="367" spans="7:69" ht="12.75" customHeight="1">
      <c r="G367" s="451"/>
      <c r="H367" s="26"/>
      <c r="I367" s="151"/>
      <c r="K367" s="26"/>
      <c r="L367" s="26"/>
      <c r="M367" s="26"/>
      <c r="N367" s="26"/>
      <c r="O367" s="26"/>
      <c r="P367" s="26"/>
      <c r="Q367" s="26"/>
      <c r="R367" s="26"/>
      <c r="S367" s="26"/>
      <c r="T367" s="26"/>
      <c r="U367" s="26"/>
      <c r="V367" s="26"/>
      <c r="W367" s="26"/>
      <c r="X367" s="26"/>
      <c r="Y367" s="26"/>
      <c r="Z367" s="26"/>
      <c r="AA367" s="26"/>
      <c r="AB367" s="26"/>
      <c r="AC367" s="26"/>
      <c r="AD367" s="26"/>
      <c r="AE367" s="26"/>
      <c r="AF367" s="26"/>
      <c r="AG367" s="26"/>
      <c r="AH367" s="26"/>
      <c r="AI367" s="26"/>
      <c r="AJ367" s="26"/>
      <c r="AK367" s="26"/>
      <c r="AL367" s="26"/>
      <c r="AM367" s="26"/>
      <c r="AN367" s="26"/>
      <c r="AO367" s="26"/>
      <c r="AP367" s="26"/>
      <c r="AQ367" s="26"/>
      <c r="AR367" s="26"/>
      <c r="AS367" s="26"/>
      <c r="AT367" s="26"/>
      <c r="AU367" s="26"/>
      <c r="AV367" s="26"/>
      <c r="AW367" s="26"/>
      <c r="AX367" s="26"/>
      <c r="AY367" s="26"/>
      <c r="AZ367" s="26"/>
      <c r="BA367" s="26"/>
      <c r="BB367" s="26"/>
      <c r="BC367" s="26"/>
      <c r="BD367" s="26"/>
      <c r="BE367" s="26"/>
      <c r="BF367" s="26"/>
      <c r="BG367" s="26"/>
      <c r="BH367" s="26"/>
      <c r="BI367" s="26"/>
      <c r="BJ367" s="26"/>
      <c r="BK367" s="26"/>
      <c r="BL367" s="26"/>
      <c r="BM367" s="26"/>
      <c r="BN367" s="26"/>
      <c r="BO367" s="26"/>
      <c r="BP367" s="26"/>
      <c r="BQ367" s="26"/>
    </row>
    <row r="368" spans="7:69" ht="12.75" customHeight="1">
      <c r="G368" s="451"/>
      <c r="H368" s="26"/>
      <c r="I368" s="151"/>
      <c r="K368" s="26"/>
      <c r="L368" s="26"/>
      <c r="M368" s="26"/>
      <c r="N368" s="26"/>
      <c r="O368" s="26"/>
      <c r="P368" s="26"/>
      <c r="Q368" s="26"/>
      <c r="R368" s="26"/>
      <c r="S368" s="26"/>
      <c r="T368" s="26"/>
      <c r="U368" s="26"/>
      <c r="V368" s="26"/>
      <c r="W368" s="26"/>
      <c r="X368" s="26"/>
      <c r="Y368" s="26"/>
      <c r="Z368" s="26"/>
      <c r="AA368" s="26"/>
      <c r="AB368" s="26"/>
      <c r="AC368" s="26"/>
      <c r="AD368" s="26"/>
      <c r="AE368" s="26"/>
      <c r="AF368" s="26"/>
      <c r="AG368" s="26"/>
      <c r="AH368" s="26"/>
      <c r="AI368" s="26"/>
      <c r="AJ368" s="26"/>
      <c r="AK368" s="26"/>
      <c r="AL368" s="26"/>
      <c r="AM368" s="26"/>
      <c r="AN368" s="26"/>
      <c r="AO368" s="26"/>
      <c r="AP368" s="26"/>
      <c r="AQ368" s="26"/>
      <c r="AR368" s="26"/>
      <c r="AS368" s="26"/>
      <c r="AT368" s="26"/>
      <c r="AU368" s="26"/>
      <c r="AV368" s="26"/>
      <c r="AW368" s="26"/>
      <c r="AX368" s="26"/>
      <c r="AY368" s="26"/>
      <c r="AZ368" s="26"/>
      <c r="BA368" s="26"/>
      <c r="BB368" s="26"/>
      <c r="BC368" s="26"/>
      <c r="BD368" s="26"/>
      <c r="BE368" s="26"/>
      <c r="BF368" s="26"/>
      <c r="BG368" s="26"/>
      <c r="BH368" s="26"/>
      <c r="BI368" s="26"/>
      <c r="BJ368" s="26"/>
      <c r="BK368" s="26"/>
      <c r="BL368" s="26"/>
      <c r="BM368" s="26"/>
      <c r="BN368" s="26"/>
      <c r="BO368" s="26"/>
      <c r="BP368" s="26"/>
      <c r="BQ368" s="26"/>
    </row>
    <row r="369" spans="7:69" ht="12.75" customHeight="1">
      <c r="G369" s="451"/>
      <c r="H369" s="26"/>
      <c r="I369" s="151"/>
      <c r="K369" s="26"/>
      <c r="L369" s="26"/>
      <c r="M369" s="26"/>
      <c r="N369" s="26"/>
      <c r="O369" s="26"/>
      <c r="P369" s="26"/>
      <c r="Q369" s="26"/>
      <c r="R369" s="26"/>
      <c r="S369" s="26"/>
      <c r="T369" s="26"/>
      <c r="U369" s="26"/>
      <c r="V369" s="26"/>
      <c r="W369" s="26"/>
      <c r="X369" s="26"/>
      <c r="Y369" s="26"/>
      <c r="Z369" s="26"/>
      <c r="AA369" s="26"/>
      <c r="AB369" s="26"/>
      <c r="AC369" s="26"/>
      <c r="AD369" s="26"/>
      <c r="AE369" s="26"/>
      <c r="AF369" s="26"/>
      <c r="AG369" s="26"/>
      <c r="AH369" s="26"/>
      <c r="AI369" s="26"/>
      <c r="AJ369" s="26"/>
      <c r="AK369" s="26"/>
      <c r="AL369" s="26"/>
      <c r="AM369" s="26"/>
      <c r="AN369" s="26"/>
      <c r="AO369" s="26"/>
      <c r="AP369" s="26"/>
      <c r="AQ369" s="26"/>
      <c r="AR369" s="26"/>
      <c r="AS369" s="26"/>
      <c r="AT369" s="26"/>
      <c r="AU369" s="26"/>
      <c r="AV369" s="26"/>
      <c r="AW369" s="26"/>
      <c r="AX369" s="26"/>
      <c r="AY369" s="26"/>
      <c r="AZ369" s="26"/>
      <c r="BA369" s="26"/>
      <c r="BB369" s="26"/>
      <c r="BC369" s="26"/>
      <c r="BD369" s="26"/>
      <c r="BE369" s="26"/>
      <c r="BF369" s="26"/>
      <c r="BG369" s="26"/>
      <c r="BH369" s="26"/>
      <c r="BI369" s="26"/>
      <c r="BJ369" s="26"/>
      <c r="BK369" s="26"/>
      <c r="BL369" s="26"/>
      <c r="BM369" s="26"/>
      <c r="BN369" s="26"/>
      <c r="BO369" s="26"/>
      <c r="BP369" s="26"/>
      <c r="BQ369" s="26"/>
    </row>
    <row r="370" spans="7:69" ht="12.75" customHeight="1">
      <c r="G370" s="451"/>
      <c r="H370" s="26"/>
      <c r="I370" s="151"/>
      <c r="K370" s="26"/>
      <c r="L370" s="26"/>
      <c r="M370" s="26"/>
      <c r="N370" s="26"/>
      <c r="O370" s="26"/>
      <c r="P370" s="26"/>
      <c r="Q370" s="26"/>
      <c r="R370" s="26"/>
      <c r="S370" s="26"/>
      <c r="T370" s="26"/>
      <c r="U370" s="26"/>
      <c r="V370" s="26"/>
      <c r="W370" s="26"/>
      <c r="X370" s="26"/>
      <c r="Y370" s="26"/>
      <c r="Z370" s="26"/>
      <c r="AA370" s="26"/>
      <c r="AB370" s="26"/>
      <c r="AC370" s="26"/>
      <c r="AD370" s="26"/>
      <c r="AE370" s="26"/>
      <c r="AF370" s="26"/>
      <c r="AG370" s="26"/>
      <c r="AH370" s="26"/>
      <c r="AI370" s="26"/>
      <c r="AJ370" s="26"/>
      <c r="AK370" s="26"/>
      <c r="AL370" s="26"/>
      <c r="AM370" s="26"/>
      <c r="AN370" s="26"/>
      <c r="AO370" s="26"/>
      <c r="AP370" s="26"/>
      <c r="AQ370" s="26"/>
      <c r="AR370" s="26"/>
      <c r="AS370" s="26"/>
      <c r="AT370" s="26"/>
      <c r="AU370" s="26"/>
      <c r="AV370" s="26"/>
      <c r="AW370" s="26"/>
      <c r="AX370" s="26"/>
      <c r="AY370" s="26"/>
      <c r="AZ370" s="26"/>
      <c r="BA370" s="26"/>
      <c r="BB370" s="26"/>
      <c r="BC370" s="26"/>
      <c r="BD370" s="26"/>
      <c r="BE370" s="26"/>
      <c r="BF370" s="26"/>
      <c r="BG370" s="26"/>
      <c r="BH370" s="26"/>
      <c r="BI370" s="26"/>
      <c r="BJ370" s="26"/>
      <c r="BK370" s="26"/>
      <c r="BL370" s="26"/>
      <c r="BM370" s="26"/>
      <c r="BN370" s="26"/>
      <c r="BO370" s="26"/>
      <c r="BP370" s="26"/>
      <c r="BQ370" s="26"/>
    </row>
    <row r="371" spans="7:69" ht="12.75" customHeight="1">
      <c r="G371" s="451"/>
      <c r="H371" s="26"/>
      <c r="I371" s="151"/>
      <c r="K371" s="26"/>
      <c r="L371" s="26"/>
      <c r="M371" s="26"/>
      <c r="N371" s="26"/>
      <c r="O371" s="26"/>
      <c r="P371" s="26"/>
      <c r="Q371" s="26"/>
      <c r="R371" s="26"/>
      <c r="S371" s="26"/>
      <c r="T371" s="26"/>
      <c r="U371" s="26"/>
      <c r="V371" s="26"/>
      <c r="W371" s="26"/>
      <c r="X371" s="26"/>
      <c r="Y371" s="26"/>
      <c r="Z371" s="26"/>
      <c r="AA371" s="26"/>
      <c r="AB371" s="26"/>
      <c r="AC371" s="26"/>
      <c r="AD371" s="26"/>
      <c r="AE371" s="26"/>
      <c r="AF371" s="26"/>
      <c r="AG371" s="26"/>
      <c r="AH371" s="26"/>
      <c r="AI371" s="26"/>
      <c r="AJ371" s="26"/>
      <c r="AK371" s="26"/>
      <c r="AL371" s="26"/>
      <c r="AM371" s="26"/>
      <c r="AN371" s="26"/>
      <c r="AO371" s="26"/>
      <c r="AP371" s="26"/>
      <c r="AQ371" s="26"/>
      <c r="AR371" s="26"/>
      <c r="AS371" s="26"/>
      <c r="AT371" s="26"/>
      <c r="AU371" s="26"/>
      <c r="AV371" s="26"/>
      <c r="AW371" s="26"/>
      <c r="AX371" s="26"/>
      <c r="AY371" s="26"/>
      <c r="AZ371" s="26"/>
      <c r="BA371" s="26"/>
      <c r="BB371" s="26"/>
      <c r="BC371" s="26"/>
      <c r="BD371" s="26"/>
      <c r="BE371" s="26"/>
      <c r="BF371" s="26"/>
      <c r="BG371" s="26"/>
      <c r="BH371" s="26"/>
      <c r="BI371" s="26"/>
      <c r="BJ371" s="26"/>
      <c r="BK371" s="26"/>
      <c r="BL371" s="26"/>
      <c r="BM371" s="26"/>
      <c r="BN371" s="26"/>
      <c r="BO371" s="26"/>
      <c r="BP371" s="26"/>
      <c r="BQ371" s="26"/>
    </row>
    <row r="372" spans="7:69" ht="12.75" customHeight="1">
      <c r="G372" s="451"/>
      <c r="H372" s="26"/>
      <c r="I372" s="151"/>
      <c r="K372" s="26"/>
      <c r="L372" s="26"/>
      <c r="M372" s="26"/>
      <c r="N372" s="26"/>
      <c r="O372" s="26"/>
      <c r="P372" s="26"/>
      <c r="Q372" s="26"/>
      <c r="R372" s="26"/>
      <c r="S372" s="26"/>
      <c r="T372" s="26"/>
      <c r="U372" s="26"/>
      <c r="V372" s="26"/>
      <c r="W372" s="26"/>
      <c r="X372" s="26"/>
      <c r="Y372" s="26"/>
      <c r="Z372" s="26"/>
      <c r="AA372" s="26"/>
      <c r="AB372" s="26"/>
      <c r="AC372" s="26"/>
      <c r="AD372" s="26"/>
      <c r="AE372" s="26"/>
      <c r="AF372" s="26"/>
      <c r="AG372" s="26"/>
      <c r="AH372" s="26"/>
      <c r="AI372" s="26"/>
      <c r="AJ372" s="26"/>
      <c r="AK372" s="26"/>
      <c r="AL372" s="26"/>
      <c r="AM372" s="26"/>
      <c r="AN372" s="26"/>
      <c r="AO372" s="26"/>
      <c r="AP372" s="26"/>
      <c r="AQ372" s="26"/>
      <c r="AR372" s="26"/>
      <c r="AS372" s="26"/>
      <c r="AT372" s="26"/>
      <c r="AU372" s="26"/>
      <c r="AV372" s="26"/>
      <c r="AW372" s="26"/>
      <c r="AX372" s="26"/>
      <c r="AY372" s="26"/>
      <c r="AZ372" s="26"/>
      <c r="BA372" s="26"/>
      <c r="BB372" s="26"/>
      <c r="BC372" s="26"/>
      <c r="BD372" s="26"/>
      <c r="BE372" s="26"/>
      <c r="BF372" s="26"/>
      <c r="BG372" s="26"/>
      <c r="BH372" s="26"/>
      <c r="BI372" s="26"/>
      <c r="BJ372" s="26"/>
      <c r="BK372" s="26"/>
      <c r="BL372" s="26"/>
      <c r="BM372" s="26"/>
      <c r="BN372" s="26"/>
      <c r="BO372" s="26"/>
      <c r="BP372" s="26"/>
      <c r="BQ372" s="26"/>
    </row>
    <row r="373" spans="7:69" ht="12.75" customHeight="1">
      <c r="G373" s="451"/>
      <c r="H373" s="26"/>
      <c r="I373" s="151"/>
      <c r="K373" s="26"/>
      <c r="L373" s="26"/>
      <c r="M373" s="26"/>
      <c r="N373" s="26"/>
      <c r="O373" s="26"/>
      <c r="P373" s="26"/>
      <c r="Q373" s="26"/>
      <c r="R373" s="26"/>
      <c r="S373" s="26"/>
      <c r="T373" s="26"/>
      <c r="U373" s="26"/>
      <c r="V373" s="26"/>
      <c r="W373" s="26"/>
      <c r="X373" s="26"/>
      <c r="Y373" s="26"/>
      <c r="Z373" s="26"/>
      <c r="AA373" s="26"/>
      <c r="AB373" s="26"/>
      <c r="AC373" s="26"/>
      <c r="AD373" s="26"/>
      <c r="AE373" s="26"/>
      <c r="AF373" s="26"/>
      <c r="AG373" s="26"/>
      <c r="AH373" s="26"/>
      <c r="AI373" s="26"/>
      <c r="AJ373" s="26"/>
      <c r="AK373" s="26"/>
      <c r="AL373" s="26"/>
      <c r="AM373" s="26"/>
      <c r="AN373" s="26"/>
      <c r="AO373" s="26"/>
      <c r="AP373" s="26"/>
      <c r="AQ373" s="26"/>
      <c r="AR373" s="26"/>
      <c r="AS373" s="26"/>
      <c r="AT373" s="26"/>
      <c r="AU373" s="26"/>
      <c r="AV373" s="26"/>
      <c r="AW373" s="26"/>
      <c r="AX373" s="26"/>
      <c r="AY373" s="26"/>
      <c r="AZ373" s="26"/>
      <c r="BA373" s="26"/>
      <c r="BB373" s="26"/>
      <c r="BC373" s="26"/>
      <c r="BD373" s="26"/>
      <c r="BE373" s="26"/>
      <c r="BF373" s="26"/>
      <c r="BG373" s="26"/>
      <c r="BH373" s="26"/>
      <c r="BI373" s="26"/>
      <c r="BJ373" s="26"/>
      <c r="BK373" s="26"/>
      <c r="BL373" s="26"/>
      <c r="BM373" s="26"/>
      <c r="BN373" s="26"/>
      <c r="BO373" s="26"/>
      <c r="BP373" s="26"/>
      <c r="BQ373" s="26"/>
    </row>
    <row r="374" spans="7:69" ht="12.75" customHeight="1">
      <c r="G374" s="451"/>
      <c r="H374" s="26"/>
      <c r="I374" s="151"/>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6"/>
      <c r="AO374" s="26"/>
      <c r="AP374" s="26"/>
      <c r="AQ374" s="26"/>
      <c r="AR374" s="26"/>
      <c r="AS374" s="26"/>
      <c r="AT374" s="26"/>
      <c r="AU374" s="26"/>
      <c r="AV374" s="26"/>
      <c r="AW374" s="26"/>
      <c r="AX374" s="26"/>
      <c r="AY374" s="26"/>
      <c r="AZ374" s="26"/>
      <c r="BA374" s="26"/>
      <c r="BB374" s="26"/>
      <c r="BC374" s="26"/>
      <c r="BD374" s="26"/>
      <c r="BE374" s="26"/>
      <c r="BF374" s="26"/>
      <c r="BG374" s="26"/>
      <c r="BH374" s="26"/>
      <c r="BI374" s="26"/>
      <c r="BJ374" s="26"/>
      <c r="BK374" s="26"/>
      <c r="BL374" s="26"/>
      <c r="BM374" s="26"/>
      <c r="BN374" s="26"/>
      <c r="BO374" s="26"/>
      <c r="BP374" s="26"/>
      <c r="BQ374" s="26"/>
    </row>
    <row r="375" spans="7:69" ht="12.75" customHeight="1">
      <c r="G375" s="451"/>
      <c r="H375" s="26"/>
      <c r="I375" s="151"/>
      <c r="K375" s="26"/>
      <c r="L375" s="26"/>
      <c r="M375" s="26"/>
      <c r="N375" s="26"/>
      <c r="O375" s="26"/>
      <c r="P375" s="26"/>
      <c r="Q375" s="26"/>
      <c r="R375" s="26"/>
      <c r="S375" s="26"/>
      <c r="T375" s="26"/>
      <c r="U375" s="26"/>
      <c r="V375" s="26"/>
      <c r="W375" s="26"/>
      <c r="X375" s="26"/>
      <c r="Y375" s="26"/>
      <c r="Z375" s="26"/>
      <c r="AA375" s="26"/>
      <c r="AB375" s="26"/>
      <c r="AC375" s="26"/>
      <c r="AD375" s="26"/>
      <c r="AE375" s="26"/>
      <c r="AF375" s="26"/>
      <c r="AG375" s="26"/>
      <c r="AH375" s="26"/>
      <c r="AI375" s="26"/>
      <c r="AJ375" s="26"/>
      <c r="AK375" s="26"/>
      <c r="AL375" s="26"/>
      <c r="AM375" s="26"/>
      <c r="AN375" s="26"/>
      <c r="AO375" s="26"/>
      <c r="AP375" s="26"/>
      <c r="AQ375" s="26"/>
      <c r="AR375" s="26"/>
      <c r="AS375" s="26"/>
      <c r="AT375" s="26"/>
      <c r="AU375" s="26"/>
      <c r="AV375" s="26"/>
      <c r="AW375" s="26"/>
      <c r="AX375" s="26"/>
      <c r="AY375" s="26"/>
      <c r="AZ375" s="26"/>
      <c r="BA375" s="26"/>
      <c r="BB375" s="26"/>
      <c r="BC375" s="26"/>
      <c r="BD375" s="26"/>
      <c r="BE375" s="26"/>
      <c r="BF375" s="26"/>
      <c r="BG375" s="26"/>
      <c r="BH375" s="26"/>
      <c r="BI375" s="26"/>
      <c r="BJ375" s="26"/>
      <c r="BK375" s="26"/>
      <c r="BL375" s="26"/>
      <c r="BM375" s="26"/>
      <c r="BN375" s="26"/>
      <c r="BO375" s="26"/>
      <c r="BP375" s="26"/>
      <c r="BQ375" s="26"/>
    </row>
    <row r="376" spans="7:69" ht="12.75" customHeight="1">
      <c r="G376" s="451"/>
      <c r="H376" s="26"/>
      <c r="I376" s="151"/>
      <c r="K376" s="26"/>
      <c r="L376" s="26"/>
      <c r="M376" s="26"/>
      <c r="N376" s="26"/>
      <c r="O376" s="26"/>
      <c r="P376" s="26"/>
      <c r="Q376" s="26"/>
      <c r="R376" s="26"/>
      <c r="S376" s="26"/>
      <c r="T376" s="26"/>
      <c r="U376" s="26"/>
      <c r="V376" s="26"/>
      <c r="W376" s="26"/>
      <c r="X376" s="26"/>
      <c r="Y376" s="26"/>
      <c r="Z376" s="26"/>
      <c r="AA376" s="26"/>
      <c r="AB376" s="26"/>
      <c r="AC376" s="26"/>
      <c r="AD376" s="26"/>
      <c r="AE376" s="26"/>
      <c r="AF376" s="26"/>
      <c r="AG376" s="26"/>
      <c r="AH376" s="26"/>
      <c r="AI376" s="26"/>
      <c r="AJ376" s="26"/>
      <c r="AK376" s="26"/>
      <c r="AL376" s="26"/>
      <c r="AM376" s="26"/>
      <c r="AN376" s="26"/>
      <c r="AO376" s="26"/>
      <c r="AP376" s="26"/>
      <c r="AQ376" s="26"/>
      <c r="AR376" s="26"/>
      <c r="AS376" s="26"/>
      <c r="AT376" s="26"/>
      <c r="AU376" s="26"/>
      <c r="AV376" s="26"/>
      <c r="AW376" s="26"/>
      <c r="AX376" s="26"/>
      <c r="AY376" s="26"/>
      <c r="AZ376" s="26"/>
      <c r="BA376" s="26"/>
      <c r="BB376" s="26"/>
      <c r="BC376" s="26"/>
      <c r="BD376" s="26"/>
      <c r="BE376" s="26"/>
      <c r="BF376" s="26"/>
      <c r="BG376" s="26"/>
      <c r="BH376" s="26"/>
      <c r="BI376" s="26"/>
      <c r="BJ376" s="26"/>
      <c r="BK376" s="26"/>
      <c r="BL376" s="26"/>
      <c r="BM376" s="26"/>
      <c r="BN376" s="26"/>
      <c r="BO376" s="26"/>
      <c r="BP376" s="26"/>
      <c r="BQ376" s="26"/>
    </row>
    <row r="377" spans="7:69" ht="12.75" customHeight="1">
      <c r="G377" s="451"/>
      <c r="H377" s="26"/>
      <c r="I377" s="151"/>
      <c r="K377" s="26"/>
      <c r="L377" s="26"/>
      <c r="M377" s="26"/>
      <c r="N377" s="26"/>
      <c r="O377" s="26"/>
      <c r="P377" s="26"/>
      <c r="Q377" s="26"/>
      <c r="R377" s="26"/>
      <c r="S377" s="26"/>
      <c r="T377" s="26"/>
      <c r="U377" s="26"/>
      <c r="V377" s="26"/>
      <c r="W377" s="26"/>
      <c r="X377" s="26"/>
      <c r="Y377" s="26"/>
      <c r="Z377" s="26"/>
      <c r="AA377" s="26"/>
      <c r="AB377" s="26"/>
      <c r="AC377" s="26"/>
      <c r="AD377" s="26"/>
      <c r="AE377" s="26"/>
      <c r="AF377" s="26"/>
      <c r="AG377" s="26"/>
      <c r="AH377" s="26"/>
      <c r="AI377" s="26"/>
      <c r="AJ377" s="26"/>
      <c r="AK377" s="26"/>
      <c r="AL377" s="26"/>
      <c r="AM377" s="26"/>
      <c r="AN377" s="26"/>
      <c r="AO377" s="26"/>
      <c r="AP377" s="26"/>
      <c r="AQ377" s="26"/>
      <c r="AR377" s="26"/>
      <c r="AS377" s="26"/>
      <c r="AT377" s="26"/>
      <c r="AU377" s="26"/>
      <c r="AV377" s="26"/>
      <c r="AW377" s="26"/>
      <c r="AX377" s="26"/>
      <c r="AY377" s="26"/>
      <c r="AZ377" s="26"/>
      <c r="BA377" s="26"/>
      <c r="BB377" s="26"/>
      <c r="BC377" s="26"/>
      <c r="BD377" s="26"/>
      <c r="BE377" s="26"/>
      <c r="BF377" s="26"/>
      <c r="BG377" s="26"/>
      <c r="BH377" s="26"/>
      <c r="BI377" s="26"/>
      <c r="BJ377" s="26"/>
      <c r="BK377" s="26"/>
      <c r="BL377" s="26"/>
      <c r="BM377" s="26"/>
      <c r="BN377" s="26"/>
      <c r="BO377" s="26"/>
      <c r="BP377" s="26"/>
      <c r="BQ377" s="26"/>
    </row>
    <row r="378" spans="7:69" ht="12.75" customHeight="1">
      <c r="G378" s="451"/>
      <c r="H378" s="26"/>
      <c r="I378" s="151"/>
      <c r="K378" s="26"/>
      <c r="L378" s="26"/>
      <c r="M378" s="26"/>
      <c r="N378" s="26"/>
      <c r="O378" s="26"/>
      <c r="P378" s="26"/>
      <c r="Q378" s="26"/>
      <c r="R378" s="26"/>
      <c r="S378" s="26"/>
      <c r="T378" s="26"/>
      <c r="U378" s="26"/>
      <c r="V378" s="26"/>
      <c r="W378" s="26"/>
      <c r="X378" s="26"/>
      <c r="Y378" s="26"/>
      <c r="Z378" s="26"/>
      <c r="AA378" s="26"/>
      <c r="AB378" s="26"/>
      <c r="AC378" s="26"/>
      <c r="AD378" s="26"/>
      <c r="AE378" s="26"/>
      <c r="AF378" s="26"/>
      <c r="AG378" s="26"/>
      <c r="AH378" s="26"/>
      <c r="AI378" s="26"/>
      <c r="AJ378" s="26"/>
      <c r="AK378" s="26"/>
      <c r="AL378" s="26"/>
      <c r="AM378" s="26"/>
      <c r="AN378" s="26"/>
      <c r="AO378" s="26"/>
      <c r="AP378" s="26"/>
      <c r="AQ378" s="26"/>
      <c r="AR378" s="26"/>
      <c r="AS378" s="26"/>
      <c r="AT378" s="26"/>
      <c r="AU378" s="26"/>
      <c r="AV378" s="26"/>
      <c r="AW378" s="26"/>
      <c r="AX378" s="26"/>
      <c r="AY378" s="26"/>
      <c r="AZ378" s="26"/>
      <c r="BA378" s="26"/>
      <c r="BB378" s="26"/>
      <c r="BC378" s="26"/>
      <c r="BD378" s="26"/>
      <c r="BE378" s="26"/>
      <c r="BF378" s="26"/>
      <c r="BG378" s="26"/>
      <c r="BH378" s="26"/>
      <c r="BI378" s="26"/>
      <c r="BJ378" s="26"/>
      <c r="BK378" s="26"/>
      <c r="BL378" s="26"/>
      <c r="BM378" s="26"/>
      <c r="BN378" s="26"/>
      <c r="BO378" s="26"/>
      <c r="BP378" s="26"/>
      <c r="BQ378" s="26"/>
    </row>
    <row r="379" spans="7:69" ht="12.75" customHeight="1">
      <c r="G379" s="451"/>
      <c r="H379" s="26"/>
      <c r="I379" s="151"/>
      <c r="K379" s="26"/>
      <c r="L379" s="26"/>
      <c r="M379" s="26"/>
      <c r="N379" s="26"/>
      <c r="O379" s="26"/>
      <c r="P379" s="26"/>
      <c r="Q379" s="26"/>
      <c r="R379" s="26"/>
      <c r="S379" s="26"/>
      <c r="T379" s="26"/>
      <c r="U379" s="26"/>
      <c r="V379" s="26"/>
      <c r="W379" s="26"/>
      <c r="X379" s="26"/>
      <c r="Y379" s="26"/>
      <c r="Z379" s="26"/>
      <c r="AA379" s="26"/>
      <c r="AB379" s="26"/>
      <c r="AC379" s="26"/>
      <c r="AD379" s="26"/>
      <c r="AE379" s="26"/>
      <c r="AF379" s="26"/>
      <c r="AG379" s="26"/>
      <c r="AH379" s="26"/>
      <c r="AI379" s="26"/>
      <c r="AJ379" s="26"/>
      <c r="AK379" s="26"/>
      <c r="AL379" s="26"/>
      <c r="AM379" s="26"/>
      <c r="AN379" s="26"/>
      <c r="AO379" s="26"/>
      <c r="AP379" s="26"/>
      <c r="AQ379" s="26"/>
      <c r="AR379" s="26"/>
      <c r="AS379" s="26"/>
      <c r="AT379" s="26"/>
      <c r="AU379" s="26"/>
      <c r="AV379" s="26"/>
      <c r="AW379" s="26"/>
      <c r="AX379" s="26"/>
      <c r="AY379" s="26"/>
      <c r="AZ379" s="26"/>
      <c r="BA379" s="26"/>
      <c r="BB379" s="26"/>
      <c r="BC379" s="26"/>
      <c r="BD379" s="26"/>
      <c r="BE379" s="26"/>
      <c r="BF379" s="26"/>
      <c r="BG379" s="26"/>
      <c r="BH379" s="26"/>
      <c r="BI379" s="26"/>
      <c r="BJ379" s="26"/>
      <c r="BK379" s="26"/>
      <c r="BL379" s="26"/>
      <c r="BM379" s="26"/>
      <c r="BN379" s="26"/>
      <c r="BO379" s="26"/>
      <c r="BP379" s="26"/>
      <c r="BQ379" s="26"/>
    </row>
    <row r="380" spans="7:69" ht="12.75" customHeight="1">
      <c r="G380" s="451"/>
      <c r="H380" s="26"/>
      <c r="I380" s="151"/>
      <c r="K380" s="26"/>
      <c r="L380" s="26"/>
      <c r="M380" s="26"/>
      <c r="N380" s="26"/>
      <c r="O380" s="26"/>
      <c r="P380" s="26"/>
      <c r="Q380" s="26"/>
      <c r="R380" s="26"/>
      <c r="S380" s="26"/>
      <c r="T380" s="26"/>
      <c r="U380" s="26"/>
      <c r="V380" s="26"/>
      <c r="W380" s="26"/>
      <c r="X380" s="26"/>
      <c r="Y380" s="26"/>
      <c r="Z380" s="26"/>
      <c r="AA380" s="26"/>
      <c r="AB380" s="26"/>
      <c r="AC380" s="26"/>
      <c r="AD380" s="26"/>
      <c r="AE380" s="26"/>
      <c r="AF380" s="26"/>
      <c r="AG380" s="26"/>
      <c r="AH380" s="26"/>
      <c r="AI380" s="26"/>
      <c r="AJ380" s="26"/>
      <c r="AK380" s="26"/>
      <c r="AL380" s="26"/>
      <c r="AM380" s="26"/>
      <c r="AN380" s="26"/>
      <c r="AO380" s="26"/>
      <c r="AP380" s="26"/>
      <c r="AQ380" s="26"/>
      <c r="AR380" s="26"/>
      <c r="AS380" s="26"/>
      <c r="AT380" s="26"/>
      <c r="AU380" s="26"/>
      <c r="AV380" s="26"/>
      <c r="AW380" s="26"/>
      <c r="AX380" s="26"/>
      <c r="AY380" s="26"/>
      <c r="AZ380" s="26"/>
      <c r="BA380" s="26"/>
      <c r="BB380" s="26"/>
      <c r="BC380" s="26"/>
      <c r="BD380" s="26"/>
      <c r="BE380" s="26"/>
      <c r="BF380" s="26"/>
      <c r="BG380" s="26"/>
      <c r="BH380" s="26"/>
      <c r="BI380" s="26"/>
      <c r="BJ380" s="26"/>
      <c r="BK380" s="26"/>
      <c r="BL380" s="26"/>
      <c r="BM380" s="26"/>
      <c r="BN380" s="26"/>
      <c r="BO380" s="26"/>
      <c r="BP380" s="26"/>
      <c r="BQ380" s="26"/>
    </row>
    <row r="381" spans="7:69" ht="12.75" customHeight="1">
      <c r="G381" s="451"/>
      <c r="H381" s="26"/>
      <c r="I381" s="151"/>
      <c r="K381" s="26"/>
      <c r="L381" s="26"/>
      <c r="M381" s="26"/>
      <c r="N381" s="26"/>
      <c r="O381" s="26"/>
      <c r="P381" s="26"/>
      <c r="Q381" s="26"/>
      <c r="R381" s="26"/>
      <c r="S381" s="26"/>
      <c r="T381" s="26"/>
      <c r="U381" s="26"/>
      <c r="V381" s="26"/>
      <c r="W381" s="26"/>
      <c r="X381" s="26"/>
      <c r="Y381" s="26"/>
      <c r="Z381" s="26"/>
      <c r="AA381" s="26"/>
      <c r="AB381" s="26"/>
      <c r="AC381" s="26"/>
      <c r="AD381" s="26"/>
      <c r="AE381" s="26"/>
      <c r="AF381" s="26"/>
      <c r="AG381" s="26"/>
      <c r="AH381" s="26"/>
      <c r="AI381" s="26"/>
      <c r="AJ381" s="26"/>
      <c r="AK381" s="26"/>
      <c r="AL381" s="26"/>
      <c r="AM381" s="26"/>
      <c r="AN381" s="26"/>
      <c r="AO381" s="26"/>
      <c r="AP381" s="26"/>
      <c r="AQ381" s="26"/>
      <c r="AR381" s="26"/>
      <c r="AS381" s="26"/>
      <c r="AT381" s="26"/>
      <c r="AU381" s="26"/>
      <c r="AV381" s="26"/>
      <c r="AW381" s="26"/>
      <c r="AX381" s="26"/>
      <c r="AY381" s="26"/>
      <c r="AZ381" s="26"/>
      <c r="BA381" s="26"/>
      <c r="BB381" s="26"/>
      <c r="BC381" s="26"/>
      <c r="BD381" s="26"/>
      <c r="BE381" s="26"/>
      <c r="BF381" s="26"/>
      <c r="BG381" s="26"/>
      <c r="BH381" s="26"/>
      <c r="BI381" s="26"/>
      <c r="BJ381" s="26"/>
      <c r="BK381" s="26"/>
      <c r="BL381" s="26"/>
      <c r="BM381" s="26"/>
      <c r="BN381" s="26"/>
      <c r="BO381" s="26"/>
      <c r="BP381" s="26"/>
      <c r="BQ381" s="26"/>
    </row>
    <row r="382" spans="7:69" ht="12.75" customHeight="1">
      <c r="G382" s="451"/>
      <c r="H382" s="26"/>
      <c r="I382" s="151"/>
      <c r="K382" s="26"/>
      <c r="L382" s="26"/>
      <c r="M382" s="26"/>
      <c r="N382" s="26"/>
      <c r="O382" s="26"/>
      <c r="P382" s="26"/>
      <c r="Q382" s="26"/>
      <c r="R382" s="26"/>
      <c r="S382" s="26"/>
      <c r="T382" s="26"/>
      <c r="U382" s="26"/>
      <c r="V382" s="26"/>
      <c r="W382" s="26"/>
      <c r="X382" s="26"/>
      <c r="Y382" s="26"/>
      <c r="Z382" s="26"/>
      <c r="AA382" s="26"/>
      <c r="AB382" s="26"/>
      <c r="AC382" s="26"/>
      <c r="AD382" s="26"/>
      <c r="AE382" s="26"/>
      <c r="AF382" s="26"/>
      <c r="AG382" s="26"/>
      <c r="AH382" s="26"/>
      <c r="AI382" s="26"/>
      <c r="AJ382" s="26"/>
      <c r="AK382" s="26"/>
      <c r="AL382" s="26"/>
      <c r="AM382" s="26"/>
      <c r="AN382" s="26"/>
      <c r="AO382" s="26"/>
      <c r="AP382" s="26"/>
      <c r="AQ382" s="26"/>
      <c r="AR382" s="26"/>
      <c r="AS382" s="26"/>
      <c r="AT382" s="26"/>
      <c r="AU382" s="26"/>
      <c r="AV382" s="26"/>
      <c r="AW382" s="26"/>
      <c r="AX382" s="26"/>
      <c r="AY382" s="26"/>
      <c r="AZ382" s="26"/>
      <c r="BA382" s="26"/>
      <c r="BB382" s="26"/>
      <c r="BC382" s="26"/>
      <c r="BD382" s="26"/>
      <c r="BE382" s="26"/>
      <c r="BF382" s="26"/>
      <c r="BG382" s="26"/>
      <c r="BH382" s="26"/>
      <c r="BI382" s="26"/>
      <c r="BJ382" s="26"/>
      <c r="BK382" s="26"/>
      <c r="BL382" s="26"/>
      <c r="BM382" s="26"/>
      <c r="BN382" s="26"/>
      <c r="BO382" s="26"/>
      <c r="BP382" s="26"/>
      <c r="BQ382" s="26"/>
    </row>
    <row r="383" spans="7:69" ht="12.75" customHeight="1">
      <c r="G383" s="451"/>
      <c r="H383" s="26"/>
      <c r="I383" s="151"/>
      <c r="K383" s="26"/>
      <c r="L383" s="26"/>
      <c r="M383" s="26"/>
      <c r="N383" s="26"/>
      <c r="O383" s="26"/>
      <c r="P383" s="26"/>
      <c r="Q383" s="26"/>
      <c r="R383" s="26"/>
      <c r="S383" s="26"/>
      <c r="T383" s="26"/>
      <c r="U383" s="26"/>
      <c r="V383" s="26"/>
      <c r="W383" s="26"/>
      <c r="X383" s="26"/>
      <c r="Y383" s="26"/>
      <c r="Z383" s="26"/>
      <c r="AA383" s="26"/>
      <c r="AB383" s="26"/>
      <c r="AC383" s="26"/>
      <c r="AD383" s="26"/>
      <c r="AE383" s="26"/>
      <c r="AF383" s="26"/>
      <c r="AG383" s="26"/>
      <c r="AH383" s="26"/>
      <c r="AI383" s="26"/>
      <c r="AJ383" s="26"/>
      <c r="AK383" s="26"/>
      <c r="AL383" s="26"/>
      <c r="AM383" s="26"/>
      <c r="AN383" s="26"/>
      <c r="AO383" s="26"/>
      <c r="AP383" s="26"/>
      <c r="AQ383" s="26"/>
      <c r="AR383" s="26"/>
      <c r="AS383" s="26"/>
      <c r="AT383" s="26"/>
      <c r="AU383" s="26"/>
      <c r="AV383" s="26"/>
      <c r="AW383" s="26"/>
      <c r="AX383" s="26"/>
      <c r="AY383" s="26"/>
      <c r="AZ383" s="26"/>
      <c r="BA383" s="26"/>
      <c r="BB383" s="26"/>
      <c r="BC383" s="26"/>
      <c r="BD383" s="26"/>
      <c r="BE383" s="26"/>
      <c r="BF383" s="26"/>
      <c r="BG383" s="26"/>
      <c r="BH383" s="26"/>
      <c r="BI383" s="26"/>
      <c r="BJ383" s="26"/>
      <c r="BK383" s="26"/>
      <c r="BL383" s="26"/>
      <c r="BM383" s="26"/>
      <c r="BN383" s="26"/>
      <c r="BO383" s="26"/>
      <c r="BP383" s="26"/>
      <c r="BQ383" s="26"/>
    </row>
    <row r="384" spans="7:69" ht="12.75" customHeight="1">
      <c r="G384" s="451"/>
      <c r="H384" s="26"/>
      <c r="I384" s="151"/>
      <c r="K384" s="26"/>
      <c r="L384" s="26"/>
      <c r="M384" s="26"/>
      <c r="N384" s="26"/>
      <c r="O384" s="26"/>
      <c r="P384" s="26"/>
      <c r="Q384" s="26"/>
      <c r="R384" s="26"/>
      <c r="S384" s="26"/>
      <c r="T384" s="26"/>
      <c r="U384" s="26"/>
      <c r="V384" s="26"/>
      <c r="W384" s="26"/>
      <c r="X384" s="26"/>
      <c r="Y384" s="26"/>
      <c r="Z384" s="26"/>
      <c r="AA384" s="26"/>
      <c r="AB384" s="26"/>
      <c r="AC384" s="26"/>
      <c r="AD384" s="26"/>
      <c r="AE384" s="26"/>
      <c r="AF384" s="26"/>
      <c r="AG384" s="26"/>
      <c r="AH384" s="26"/>
      <c r="AI384" s="26"/>
      <c r="AJ384" s="26"/>
      <c r="AK384" s="26"/>
      <c r="AL384" s="26"/>
      <c r="AM384" s="26"/>
      <c r="AN384" s="26"/>
      <c r="AO384" s="26"/>
      <c r="AP384" s="26"/>
      <c r="AQ384" s="26"/>
      <c r="AR384" s="26"/>
      <c r="AS384" s="26"/>
      <c r="AT384" s="26"/>
      <c r="AU384" s="26"/>
      <c r="AV384" s="26"/>
      <c r="AW384" s="26"/>
      <c r="AX384" s="26"/>
      <c r="AY384" s="26"/>
      <c r="AZ384" s="26"/>
      <c r="BA384" s="26"/>
      <c r="BB384" s="26"/>
      <c r="BC384" s="26"/>
      <c r="BD384" s="26"/>
      <c r="BE384" s="26"/>
      <c r="BF384" s="26"/>
      <c r="BG384" s="26"/>
      <c r="BH384" s="26"/>
      <c r="BI384" s="26"/>
      <c r="BJ384" s="26"/>
      <c r="BK384" s="26"/>
      <c r="BL384" s="26"/>
      <c r="BM384" s="26"/>
      <c r="BN384" s="26"/>
      <c r="BO384" s="26"/>
      <c r="BP384" s="26"/>
      <c r="BQ384" s="26"/>
    </row>
    <row r="385" spans="7:69" ht="12.75" customHeight="1">
      <c r="G385" s="451"/>
      <c r="H385" s="26"/>
      <c r="I385" s="151"/>
      <c r="K385" s="26"/>
      <c r="L385" s="26"/>
      <c r="M385" s="26"/>
      <c r="N385" s="26"/>
      <c r="O385" s="26"/>
      <c r="P385" s="26"/>
      <c r="Q385" s="26"/>
      <c r="R385" s="26"/>
      <c r="S385" s="26"/>
      <c r="T385" s="26"/>
      <c r="U385" s="26"/>
      <c r="V385" s="26"/>
      <c r="W385" s="26"/>
      <c r="X385" s="26"/>
      <c r="Y385" s="26"/>
      <c r="Z385" s="26"/>
      <c r="AA385" s="26"/>
      <c r="AB385" s="26"/>
      <c r="AC385" s="26"/>
      <c r="AD385" s="26"/>
      <c r="AE385" s="26"/>
      <c r="AF385" s="26"/>
      <c r="AG385" s="26"/>
      <c r="AH385" s="26"/>
      <c r="AI385" s="26"/>
      <c r="AJ385" s="26"/>
      <c r="AK385" s="26"/>
      <c r="AL385" s="26"/>
      <c r="AM385" s="26"/>
      <c r="AN385" s="26"/>
      <c r="AO385" s="26"/>
      <c r="AP385" s="26"/>
      <c r="AQ385" s="26"/>
      <c r="AR385" s="26"/>
      <c r="AS385" s="26"/>
      <c r="AT385" s="26"/>
      <c r="AU385" s="26"/>
      <c r="AV385" s="26"/>
      <c r="AW385" s="26"/>
      <c r="AX385" s="26"/>
      <c r="AY385" s="26"/>
      <c r="AZ385" s="26"/>
      <c r="BA385" s="26"/>
      <c r="BB385" s="26"/>
      <c r="BC385" s="26"/>
      <c r="BD385" s="26"/>
      <c r="BE385" s="26"/>
      <c r="BF385" s="26"/>
      <c r="BG385" s="26"/>
      <c r="BH385" s="26"/>
      <c r="BI385" s="26"/>
      <c r="BJ385" s="26"/>
      <c r="BK385" s="26"/>
      <c r="BL385" s="26"/>
      <c r="BM385" s="26"/>
      <c r="BN385" s="26"/>
      <c r="BO385" s="26"/>
      <c r="BP385" s="26"/>
      <c r="BQ385" s="26"/>
    </row>
    <row r="386" spans="7:69" ht="12.75" customHeight="1">
      <c r="G386" s="451"/>
      <c r="H386" s="26"/>
      <c r="I386" s="151"/>
      <c r="K386" s="26"/>
      <c r="L386" s="26"/>
      <c r="M386" s="26"/>
      <c r="N386" s="26"/>
      <c r="O386" s="26"/>
      <c r="P386" s="26"/>
      <c r="Q386" s="26"/>
      <c r="R386" s="26"/>
      <c r="S386" s="26"/>
      <c r="T386" s="26"/>
      <c r="U386" s="26"/>
      <c r="V386" s="26"/>
      <c r="W386" s="26"/>
      <c r="X386" s="26"/>
      <c r="Y386" s="26"/>
      <c r="Z386" s="26"/>
      <c r="AA386" s="26"/>
      <c r="AB386" s="26"/>
      <c r="AC386" s="26"/>
      <c r="AD386" s="26"/>
      <c r="AE386" s="26"/>
      <c r="AF386" s="26"/>
      <c r="AG386" s="26"/>
      <c r="AH386" s="26"/>
      <c r="AI386" s="26"/>
      <c r="AJ386" s="26"/>
      <c r="AK386" s="26"/>
      <c r="AL386" s="26"/>
      <c r="AM386" s="26"/>
      <c r="AN386" s="26"/>
      <c r="AO386" s="26"/>
      <c r="AP386" s="26"/>
      <c r="AQ386" s="26"/>
      <c r="AR386" s="26"/>
      <c r="AS386" s="26"/>
      <c r="AT386" s="26"/>
      <c r="AU386" s="26"/>
      <c r="AV386" s="26"/>
      <c r="AW386" s="26"/>
      <c r="AX386" s="26"/>
      <c r="AY386" s="26"/>
      <c r="AZ386" s="26"/>
      <c r="BA386" s="26"/>
      <c r="BB386" s="26"/>
      <c r="BC386" s="26"/>
      <c r="BD386" s="26"/>
      <c r="BE386" s="26"/>
      <c r="BF386" s="26"/>
      <c r="BG386" s="26"/>
      <c r="BH386" s="26"/>
      <c r="BI386" s="26"/>
      <c r="BJ386" s="26"/>
      <c r="BK386" s="26"/>
      <c r="BL386" s="26"/>
      <c r="BM386" s="26"/>
      <c r="BN386" s="26"/>
      <c r="BO386" s="26"/>
      <c r="BP386" s="26"/>
      <c r="BQ386" s="26"/>
    </row>
    <row r="387" spans="7:69" ht="12.75" customHeight="1">
      <c r="G387" s="451"/>
      <c r="H387" s="26"/>
      <c r="I387" s="151"/>
      <c r="K387" s="26"/>
      <c r="L387" s="26"/>
      <c r="M387" s="26"/>
      <c r="N387" s="26"/>
      <c r="O387" s="26"/>
      <c r="P387" s="26"/>
      <c r="Q387" s="26"/>
      <c r="R387" s="26"/>
      <c r="S387" s="26"/>
      <c r="T387" s="26"/>
      <c r="U387" s="26"/>
      <c r="V387" s="26"/>
      <c r="W387" s="26"/>
      <c r="X387" s="26"/>
      <c r="Y387" s="26"/>
      <c r="Z387" s="26"/>
      <c r="AA387" s="26"/>
      <c r="AB387" s="26"/>
      <c r="AC387" s="26"/>
      <c r="AD387" s="26"/>
      <c r="AE387" s="26"/>
      <c r="AF387" s="26"/>
      <c r="AG387" s="26"/>
      <c r="AH387" s="26"/>
      <c r="AI387" s="26"/>
      <c r="AJ387" s="26"/>
      <c r="AK387" s="26"/>
      <c r="AL387" s="26"/>
      <c r="AM387" s="26"/>
      <c r="AN387" s="26"/>
      <c r="AO387" s="26"/>
      <c r="AP387" s="26"/>
      <c r="AQ387" s="26"/>
      <c r="AR387" s="26"/>
      <c r="AS387" s="26"/>
      <c r="AT387" s="26"/>
      <c r="AU387" s="26"/>
      <c r="AV387" s="26"/>
      <c r="AW387" s="26"/>
      <c r="AX387" s="26"/>
      <c r="AY387" s="26"/>
      <c r="AZ387" s="26"/>
      <c r="BA387" s="26"/>
      <c r="BB387" s="26"/>
      <c r="BC387" s="26"/>
      <c r="BD387" s="26"/>
      <c r="BE387" s="26"/>
      <c r="BF387" s="26"/>
      <c r="BG387" s="26"/>
      <c r="BH387" s="26"/>
      <c r="BI387" s="26"/>
      <c r="BJ387" s="26"/>
      <c r="BK387" s="26"/>
      <c r="BL387" s="26"/>
      <c r="BM387" s="26"/>
      <c r="BN387" s="26"/>
      <c r="BO387" s="26"/>
      <c r="BP387" s="26"/>
      <c r="BQ387" s="26"/>
    </row>
    <row r="388" spans="7:69" ht="12.75" customHeight="1">
      <c r="G388" s="451"/>
      <c r="H388" s="26"/>
      <c r="I388" s="151"/>
      <c r="K388" s="26"/>
      <c r="L388" s="26"/>
      <c r="M388" s="26"/>
      <c r="N388" s="26"/>
      <c r="O388" s="26"/>
      <c r="P388" s="26"/>
      <c r="Q388" s="26"/>
      <c r="R388" s="26"/>
      <c r="S388" s="26"/>
      <c r="T388" s="26"/>
      <c r="U388" s="26"/>
      <c r="V388" s="26"/>
      <c r="W388" s="26"/>
      <c r="X388" s="26"/>
      <c r="Y388" s="26"/>
      <c r="Z388" s="26"/>
      <c r="AA388" s="26"/>
      <c r="AB388" s="26"/>
      <c r="AC388" s="26"/>
      <c r="AD388" s="26"/>
      <c r="AE388" s="26"/>
      <c r="AF388" s="26"/>
      <c r="AG388" s="26"/>
      <c r="AH388" s="26"/>
      <c r="AI388" s="26"/>
      <c r="AJ388" s="26"/>
      <c r="AK388" s="26"/>
      <c r="AL388" s="26"/>
      <c r="AM388" s="26"/>
      <c r="AN388" s="26"/>
      <c r="AO388" s="26"/>
      <c r="AP388" s="26"/>
      <c r="AQ388" s="26"/>
      <c r="AR388" s="26"/>
      <c r="AS388" s="26"/>
      <c r="AT388" s="26"/>
      <c r="AU388" s="26"/>
      <c r="AV388" s="26"/>
      <c r="AW388" s="26"/>
      <c r="AX388" s="26"/>
      <c r="AY388" s="26"/>
      <c r="AZ388" s="26"/>
      <c r="BA388" s="26"/>
      <c r="BB388" s="26"/>
      <c r="BC388" s="26"/>
      <c r="BD388" s="26"/>
      <c r="BE388" s="26"/>
      <c r="BF388" s="26"/>
      <c r="BG388" s="26"/>
      <c r="BH388" s="26"/>
      <c r="BI388" s="26"/>
      <c r="BJ388" s="26"/>
      <c r="BK388" s="26"/>
      <c r="BL388" s="26"/>
      <c r="BM388" s="26"/>
      <c r="BN388" s="26"/>
      <c r="BO388" s="26"/>
      <c r="BP388" s="26"/>
      <c r="BQ388" s="26"/>
    </row>
    <row r="389" spans="7:69" ht="12.75" customHeight="1">
      <c r="G389" s="451"/>
      <c r="H389" s="26"/>
      <c r="I389" s="151"/>
      <c r="K389" s="26"/>
      <c r="L389" s="26"/>
      <c r="M389" s="26"/>
      <c r="N389" s="26"/>
      <c r="O389" s="26"/>
      <c r="P389" s="26"/>
      <c r="Q389" s="26"/>
      <c r="R389" s="26"/>
      <c r="S389" s="26"/>
      <c r="T389" s="26"/>
      <c r="U389" s="26"/>
      <c r="V389" s="26"/>
      <c r="W389" s="26"/>
      <c r="X389" s="26"/>
      <c r="Y389" s="26"/>
      <c r="Z389" s="26"/>
      <c r="AA389" s="26"/>
      <c r="AB389" s="26"/>
      <c r="AC389" s="26"/>
      <c r="AD389" s="26"/>
      <c r="AE389" s="26"/>
      <c r="AF389" s="26"/>
      <c r="AG389" s="26"/>
      <c r="AH389" s="26"/>
      <c r="AI389" s="26"/>
      <c r="AJ389" s="26"/>
      <c r="AK389" s="26"/>
      <c r="AL389" s="26"/>
      <c r="AM389" s="26"/>
      <c r="AN389" s="26"/>
      <c r="AO389" s="26"/>
      <c r="AP389" s="26"/>
      <c r="AQ389" s="26"/>
      <c r="AR389" s="26"/>
      <c r="AS389" s="26"/>
      <c r="AT389" s="26"/>
      <c r="AU389" s="26"/>
      <c r="AV389" s="26"/>
      <c r="AW389" s="26"/>
      <c r="AX389" s="26"/>
      <c r="AY389" s="26"/>
      <c r="AZ389" s="26"/>
      <c r="BA389" s="26"/>
      <c r="BB389" s="26"/>
      <c r="BC389" s="26"/>
      <c r="BD389" s="26"/>
      <c r="BE389" s="26"/>
      <c r="BF389" s="26"/>
      <c r="BG389" s="26"/>
      <c r="BH389" s="26"/>
      <c r="BI389" s="26"/>
      <c r="BJ389" s="26"/>
      <c r="BK389" s="26"/>
      <c r="BL389" s="26"/>
      <c r="BM389" s="26"/>
      <c r="BN389" s="26"/>
      <c r="BO389" s="26"/>
      <c r="BP389" s="26"/>
      <c r="BQ389" s="26"/>
    </row>
    <row r="390" spans="7:69" ht="12.75" customHeight="1">
      <c r="G390" s="451"/>
      <c r="H390" s="26"/>
      <c r="I390" s="151"/>
      <c r="K390" s="26"/>
      <c r="L390" s="26"/>
      <c r="M390" s="26"/>
      <c r="N390" s="26"/>
      <c r="O390" s="26"/>
      <c r="P390" s="26"/>
      <c r="Q390" s="26"/>
      <c r="R390" s="26"/>
      <c r="S390" s="26"/>
      <c r="T390" s="26"/>
      <c r="U390" s="26"/>
      <c r="V390" s="26"/>
      <c r="W390" s="26"/>
      <c r="X390" s="26"/>
      <c r="Y390" s="26"/>
      <c r="Z390" s="26"/>
      <c r="AA390" s="26"/>
      <c r="AB390" s="26"/>
      <c r="AC390" s="26"/>
      <c r="AD390" s="26"/>
      <c r="AE390" s="26"/>
      <c r="AF390" s="26"/>
      <c r="AG390" s="26"/>
      <c r="AH390" s="26"/>
      <c r="AI390" s="26"/>
      <c r="AJ390" s="26"/>
      <c r="AK390" s="26"/>
      <c r="AL390" s="26"/>
      <c r="AM390" s="26"/>
      <c r="AN390" s="26"/>
      <c r="AO390" s="26"/>
      <c r="AP390" s="26"/>
      <c r="AQ390" s="26"/>
      <c r="AR390" s="26"/>
      <c r="AS390" s="26"/>
      <c r="AT390" s="26"/>
      <c r="AU390" s="26"/>
      <c r="AV390" s="26"/>
      <c r="AW390" s="26"/>
      <c r="AX390" s="26"/>
      <c r="AY390" s="26"/>
      <c r="AZ390" s="26"/>
      <c r="BA390" s="26"/>
      <c r="BB390" s="26"/>
      <c r="BC390" s="26"/>
      <c r="BD390" s="26"/>
      <c r="BE390" s="26"/>
      <c r="BF390" s="26"/>
      <c r="BG390" s="26"/>
      <c r="BH390" s="26"/>
      <c r="BI390" s="26"/>
      <c r="BJ390" s="26"/>
      <c r="BK390" s="26"/>
      <c r="BL390" s="26"/>
      <c r="BM390" s="26"/>
      <c r="BN390" s="26"/>
      <c r="BO390" s="26"/>
      <c r="BP390" s="26"/>
      <c r="BQ390" s="26"/>
    </row>
    <row r="391" spans="7:69" ht="12.75" customHeight="1">
      <c r="G391" s="451"/>
      <c r="H391" s="26"/>
      <c r="I391" s="151"/>
      <c r="K391" s="26"/>
      <c r="L391" s="26"/>
      <c r="M391" s="26"/>
      <c r="N391" s="26"/>
      <c r="O391" s="26"/>
      <c r="P391" s="26"/>
      <c r="Q391" s="26"/>
      <c r="R391" s="26"/>
      <c r="S391" s="26"/>
      <c r="T391" s="26"/>
      <c r="U391" s="26"/>
      <c r="V391" s="26"/>
      <c r="W391" s="26"/>
      <c r="X391" s="26"/>
      <c r="Y391" s="26"/>
      <c r="Z391" s="26"/>
      <c r="AA391" s="26"/>
      <c r="AB391" s="26"/>
      <c r="AC391" s="26"/>
      <c r="AD391" s="26"/>
      <c r="AE391" s="26"/>
      <c r="AF391" s="26"/>
      <c r="AG391" s="26"/>
      <c r="AH391" s="26"/>
      <c r="AI391" s="26"/>
      <c r="AJ391" s="26"/>
      <c r="AK391" s="26"/>
      <c r="AL391" s="26"/>
      <c r="AM391" s="26"/>
      <c r="AN391" s="26"/>
      <c r="AO391" s="26"/>
      <c r="AP391" s="26"/>
      <c r="AQ391" s="26"/>
      <c r="AR391" s="26"/>
      <c r="AS391" s="26"/>
      <c r="AT391" s="26"/>
      <c r="AU391" s="26"/>
      <c r="AV391" s="26"/>
      <c r="AW391" s="26"/>
      <c r="AX391" s="26"/>
      <c r="AY391" s="26"/>
      <c r="AZ391" s="26"/>
      <c r="BA391" s="26"/>
      <c r="BB391" s="26"/>
      <c r="BC391" s="26"/>
      <c r="BD391" s="26"/>
      <c r="BE391" s="26"/>
      <c r="BF391" s="26"/>
      <c r="BG391" s="26"/>
      <c r="BH391" s="26"/>
      <c r="BI391" s="26"/>
      <c r="BJ391" s="26"/>
      <c r="BK391" s="26"/>
      <c r="BL391" s="26"/>
      <c r="BM391" s="26"/>
      <c r="BN391" s="26"/>
      <c r="BO391" s="26"/>
      <c r="BP391" s="26"/>
      <c r="BQ391" s="26"/>
    </row>
    <row r="392" spans="7:69" ht="12.75" customHeight="1">
      <c r="G392" s="451"/>
      <c r="H392" s="26"/>
      <c r="I392" s="151"/>
      <c r="K392" s="26"/>
      <c r="L392" s="26"/>
      <c r="M392" s="26"/>
      <c r="N392" s="26"/>
      <c r="O392" s="26"/>
      <c r="P392" s="26"/>
      <c r="Q392" s="26"/>
      <c r="R392" s="26"/>
      <c r="S392" s="26"/>
      <c r="T392" s="26"/>
      <c r="U392" s="26"/>
      <c r="V392" s="26"/>
      <c r="W392" s="26"/>
      <c r="X392" s="26"/>
      <c r="Y392" s="26"/>
      <c r="Z392" s="26"/>
      <c r="AA392" s="26"/>
      <c r="AB392" s="26"/>
      <c r="AC392" s="26"/>
      <c r="AD392" s="26"/>
      <c r="AE392" s="26"/>
      <c r="AF392" s="26"/>
      <c r="AG392" s="26"/>
      <c r="AH392" s="26"/>
      <c r="AI392" s="26"/>
      <c r="AJ392" s="26"/>
      <c r="AK392" s="26"/>
      <c r="AL392" s="26"/>
      <c r="AM392" s="26"/>
      <c r="AN392" s="26"/>
      <c r="AO392" s="26"/>
      <c r="AP392" s="26"/>
      <c r="AQ392" s="26"/>
      <c r="AR392" s="26"/>
      <c r="AS392" s="26"/>
      <c r="AT392" s="26"/>
      <c r="AU392" s="26"/>
      <c r="AV392" s="26"/>
      <c r="AW392" s="26"/>
      <c r="AX392" s="26"/>
      <c r="AY392" s="26"/>
      <c r="AZ392" s="26"/>
      <c r="BA392" s="26"/>
      <c r="BB392" s="26"/>
      <c r="BC392" s="26"/>
      <c r="BD392" s="26"/>
      <c r="BE392" s="26"/>
      <c r="BF392" s="26"/>
      <c r="BG392" s="26"/>
      <c r="BH392" s="26"/>
      <c r="BI392" s="26"/>
      <c r="BJ392" s="26"/>
      <c r="BK392" s="26"/>
      <c r="BL392" s="26"/>
      <c r="BM392" s="26"/>
      <c r="BN392" s="26"/>
      <c r="BO392" s="26"/>
      <c r="BP392" s="26"/>
      <c r="BQ392" s="26"/>
    </row>
    <row r="393" spans="7:69" ht="12.75" customHeight="1">
      <c r="G393" s="451"/>
      <c r="H393" s="26"/>
      <c r="I393" s="151"/>
      <c r="K393" s="26"/>
      <c r="L393" s="26"/>
      <c r="M393" s="26"/>
      <c r="N393" s="26"/>
      <c r="O393" s="26"/>
      <c r="P393" s="26"/>
      <c r="Q393" s="26"/>
      <c r="R393" s="26"/>
      <c r="S393" s="26"/>
      <c r="T393" s="26"/>
      <c r="U393" s="26"/>
      <c r="V393" s="26"/>
      <c r="W393" s="26"/>
      <c r="X393" s="26"/>
      <c r="Y393" s="26"/>
      <c r="Z393" s="26"/>
      <c r="AA393" s="26"/>
      <c r="AB393" s="26"/>
      <c r="AC393" s="26"/>
      <c r="AD393" s="26"/>
      <c r="AE393" s="26"/>
      <c r="AF393" s="26"/>
      <c r="AG393" s="26"/>
      <c r="AH393" s="26"/>
      <c r="AI393" s="26"/>
      <c r="AJ393" s="26"/>
      <c r="AK393" s="26"/>
      <c r="AL393" s="26"/>
      <c r="AM393" s="26"/>
      <c r="AN393" s="26"/>
      <c r="AO393" s="26"/>
      <c r="AP393" s="26"/>
      <c r="AQ393" s="26"/>
      <c r="AR393" s="26"/>
      <c r="AS393" s="26"/>
      <c r="AT393" s="26"/>
      <c r="AU393" s="26"/>
      <c r="AV393" s="26"/>
      <c r="AW393" s="26"/>
      <c r="AX393" s="26"/>
      <c r="AY393" s="26"/>
      <c r="AZ393" s="26"/>
      <c r="BA393" s="26"/>
      <c r="BB393" s="26"/>
      <c r="BC393" s="26"/>
      <c r="BD393" s="26"/>
      <c r="BE393" s="26"/>
      <c r="BF393" s="26"/>
      <c r="BG393" s="26"/>
      <c r="BH393" s="26"/>
      <c r="BI393" s="26"/>
      <c r="BJ393" s="26"/>
      <c r="BK393" s="26"/>
      <c r="BL393" s="26"/>
      <c r="BM393" s="26"/>
      <c r="BN393" s="26"/>
      <c r="BO393" s="26"/>
      <c r="BP393" s="26"/>
      <c r="BQ393" s="26"/>
    </row>
    <row r="394" spans="7:69" ht="12.75" customHeight="1">
      <c r="G394" s="451"/>
      <c r="H394" s="26"/>
      <c r="I394" s="151"/>
      <c r="K394" s="26"/>
      <c r="L394" s="26"/>
      <c r="M394" s="26"/>
      <c r="N394" s="26"/>
      <c r="O394" s="26"/>
      <c r="P394" s="26"/>
      <c r="Q394" s="26"/>
      <c r="R394" s="26"/>
      <c r="S394" s="26"/>
      <c r="T394" s="26"/>
      <c r="U394" s="26"/>
      <c r="V394" s="26"/>
      <c r="W394" s="26"/>
      <c r="X394" s="26"/>
      <c r="Y394" s="26"/>
      <c r="Z394" s="26"/>
      <c r="AA394" s="26"/>
      <c r="AB394" s="26"/>
      <c r="AC394" s="26"/>
      <c r="AD394" s="26"/>
      <c r="AE394" s="26"/>
      <c r="AF394" s="26"/>
      <c r="AG394" s="26"/>
      <c r="AH394" s="26"/>
      <c r="AI394" s="26"/>
      <c r="AJ394" s="26"/>
      <c r="AK394" s="26"/>
      <c r="AL394" s="26"/>
      <c r="AM394" s="26"/>
      <c r="AN394" s="26"/>
      <c r="AO394" s="26"/>
      <c r="AP394" s="26"/>
      <c r="AQ394" s="26"/>
      <c r="AR394" s="26"/>
      <c r="AS394" s="26"/>
      <c r="AT394" s="26"/>
      <c r="AU394" s="26"/>
      <c r="AV394" s="26"/>
      <c r="AW394" s="26"/>
      <c r="AX394" s="26"/>
      <c r="AY394" s="26"/>
      <c r="AZ394" s="26"/>
      <c r="BA394" s="26"/>
      <c r="BB394" s="26"/>
      <c r="BC394" s="26"/>
      <c r="BD394" s="26"/>
      <c r="BE394" s="26"/>
      <c r="BF394" s="26"/>
      <c r="BG394" s="26"/>
      <c r="BH394" s="26"/>
      <c r="BI394" s="26"/>
      <c r="BJ394" s="26"/>
      <c r="BK394" s="26"/>
      <c r="BL394" s="26"/>
      <c r="BM394" s="26"/>
      <c r="BN394" s="26"/>
      <c r="BO394" s="26"/>
      <c r="BP394" s="26"/>
      <c r="BQ394" s="26"/>
    </row>
    <row r="395" spans="7:69" ht="12.75" customHeight="1">
      <c r="G395" s="451"/>
      <c r="H395" s="26"/>
      <c r="I395" s="151"/>
      <c r="K395" s="26"/>
      <c r="L395" s="26"/>
      <c r="M395" s="26"/>
      <c r="N395" s="26"/>
      <c r="O395" s="26"/>
      <c r="P395" s="26"/>
      <c r="Q395" s="26"/>
      <c r="R395" s="26"/>
      <c r="S395" s="26"/>
      <c r="T395" s="26"/>
      <c r="U395" s="26"/>
      <c r="V395" s="26"/>
      <c r="W395" s="26"/>
      <c r="X395" s="26"/>
      <c r="Y395" s="26"/>
      <c r="Z395" s="26"/>
      <c r="AA395" s="26"/>
      <c r="AB395" s="26"/>
      <c r="AC395" s="26"/>
      <c r="AD395" s="26"/>
      <c r="AE395" s="26"/>
      <c r="AF395" s="26"/>
      <c r="AG395" s="26"/>
      <c r="AH395" s="26"/>
      <c r="AI395" s="26"/>
      <c r="AJ395" s="26"/>
      <c r="AK395" s="26"/>
      <c r="AL395" s="26"/>
      <c r="AM395" s="26"/>
      <c r="AN395" s="26"/>
      <c r="AO395" s="26"/>
      <c r="AP395" s="26"/>
      <c r="AQ395" s="26"/>
      <c r="AR395" s="26"/>
      <c r="AS395" s="26"/>
      <c r="AT395" s="26"/>
      <c r="AU395" s="26"/>
      <c r="AV395" s="26"/>
      <c r="AW395" s="26"/>
      <c r="AX395" s="26"/>
      <c r="AY395" s="26"/>
      <c r="AZ395" s="26"/>
      <c r="BA395" s="26"/>
      <c r="BB395" s="26"/>
      <c r="BC395" s="26"/>
      <c r="BD395" s="26"/>
      <c r="BE395" s="26"/>
      <c r="BF395" s="26"/>
      <c r="BG395" s="26"/>
      <c r="BH395" s="26"/>
      <c r="BI395" s="26"/>
      <c r="BJ395" s="26"/>
      <c r="BK395" s="26"/>
      <c r="BL395" s="26"/>
      <c r="BM395" s="26"/>
      <c r="BN395" s="26"/>
      <c r="BO395" s="26"/>
      <c r="BP395" s="26"/>
      <c r="BQ395" s="26"/>
    </row>
    <row r="396" spans="7:69" ht="12.75" customHeight="1">
      <c r="G396" s="451"/>
      <c r="H396" s="26"/>
      <c r="I396" s="151"/>
      <c r="K396" s="26"/>
      <c r="L396" s="26"/>
      <c r="M396" s="26"/>
      <c r="N396" s="26"/>
      <c r="O396" s="26"/>
      <c r="P396" s="26"/>
      <c r="Q396" s="26"/>
      <c r="R396" s="26"/>
      <c r="S396" s="26"/>
      <c r="T396" s="26"/>
      <c r="U396" s="26"/>
      <c r="V396" s="26"/>
      <c r="W396" s="26"/>
      <c r="X396" s="26"/>
      <c r="Y396" s="26"/>
      <c r="Z396" s="26"/>
      <c r="AA396" s="26"/>
      <c r="AB396" s="26"/>
      <c r="AC396" s="26"/>
      <c r="AD396" s="26"/>
      <c r="AE396" s="26"/>
      <c r="AF396" s="26"/>
      <c r="AG396" s="26"/>
      <c r="AH396" s="26"/>
      <c r="AI396" s="26"/>
      <c r="AJ396" s="26"/>
      <c r="AK396" s="26"/>
      <c r="AL396" s="26"/>
      <c r="AM396" s="26"/>
      <c r="AN396" s="26"/>
      <c r="AO396" s="26"/>
      <c r="AP396" s="26"/>
      <c r="AQ396" s="26"/>
      <c r="AR396" s="26"/>
      <c r="AS396" s="26"/>
      <c r="AT396" s="26"/>
      <c r="AU396" s="26"/>
      <c r="AV396" s="26"/>
      <c r="AW396" s="26"/>
      <c r="AX396" s="26"/>
      <c r="AY396" s="26"/>
      <c r="AZ396" s="26"/>
      <c r="BA396" s="26"/>
      <c r="BB396" s="26"/>
      <c r="BC396" s="26"/>
      <c r="BD396" s="26"/>
      <c r="BE396" s="26"/>
      <c r="BF396" s="26"/>
      <c r="BG396" s="26"/>
      <c r="BH396" s="26"/>
      <c r="BI396" s="26"/>
      <c r="BJ396" s="26"/>
      <c r="BK396" s="26"/>
      <c r="BL396" s="26"/>
      <c r="BM396" s="26"/>
      <c r="BN396" s="26"/>
      <c r="BO396" s="26"/>
      <c r="BP396" s="26"/>
      <c r="BQ396" s="26"/>
    </row>
    <row r="397" spans="7:69" ht="12.75" customHeight="1">
      <c r="G397" s="451"/>
      <c r="H397" s="26"/>
      <c r="I397" s="151"/>
      <c r="K397" s="26"/>
      <c r="L397" s="26"/>
      <c r="M397" s="26"/>
      <c r="N397" s="26"/>
      <c r="O397" s="26"/>
      <c r="P397" s="26"/>
      <c r="Q397" s="26"/>
      <c r="R397" s="26"/>
      <c r="S397" s="26"/>
      <c r="T397" s="26"/>
      <c r="U397" s="26"/>
      <c r="V397" s="26"/>
      <c r="W397" s="26"/>
      <c r="X397" s="26"/>
      <c r="Y397" s="26"/>
      <c r="Z397" s="26"/>
      <c r="AA397" s="26"/>
      <c r="AB397" s="26"/>
      <c r="AC397" s="26"/>
      <c r="AD397" s="26"/>
      <c r="AE397" s="26"/>
      <c r="AF397" s="26"/>
      <c r="AG397" s="26"/>
      <c r="AH397" s="26"/>
      <c r="AI397" s="26"/>
      <c r="AJ397" s="26"/>
      <c r="AK397" s="26"/>
      <c r="AL397" s="26"/>
      <c r="AM397" s="26"/>
      <c r="AN397" s="26"/>
      <c r="AO397" s="26"/>
      <c r="AP397" s="26"/>
      <c r="AQ397" s="26"/>
      <c r="AR397" s="26"/>
      <c r="AS397" s="26"/>
      <c r="AT397" s="26"/>
      <c r="AU397" s="26"/>
      <c r="AV397" s="26"/>
      <c r="AW397" s="26"/>
      <c r="AX397" s="26"/>
      <c r="AY397" s="26"/>
      <c r="AZ397" s="26"/>
      <c r="BA397" s="26"/>
      <c r="BB397" s="26"/>
      <c r="BC397" s="26"/>
      <c r="BD397" s="26"/>
      <c r="BE397" s="26"/>
      <c r="BF397" s="26"/>
      <c r="BG397" s="26"/>
      <c r="BH397" s="26"/>
      <c r="BI397" s="26"/>
      <c r="BJ397" s="26"/>
      <c r="BK397" s="26"/>
      <c r="BL397" s="26"/>
      <c r="BM397" s="26"/>
      <c r="BN397" s="26"/>
      <c r="BO397" s="26"/>
      <c r="BP397" s="26"/>
      <c r="BQ397" s="26"/>
    </row>
    <row r="398" spans="7:69" ht="12.75" customHeight="1">
      <c r="G398" s="451"/>
      <c r="H398" s="26"/>
      <c r="I398" s="151"/>
      <c r="K398" s="26"/>
      <c r="L398" s="26"/>
      <c r="M398" s="26"/>
      <c r="N398" s="26"/>
      <c r="O398" s="26"/>
      <c r="P398" s="26"/>
      <c r="Q398" s="26"/>
      <c r="R398" s="26"/>
      <c r="S398" s="26"/>
      <c r="T398" s="26"/>
      <c r="U398" s="26"/>
      <c r="V398" s="26"/>
      <c r="W398" s="26"/>
      <c r="X398" s="26"/>
      <c r="Y398" s="26"/>
      <c r="Z398" s="26"/>
      <c r="AA398" s="26"/>
      <c r="AB398" s="26"/>
      <c r="AC398" s="26"/>
      <c r="AD398" s="26"/>
      <c r="AE398" s="26"/>
      <c r="AF398" s="26"/>
      <c r="AG398" s="26"/>
      <c r="AH398" s="26"/>
      <c r="AI398" s="26"/>
      <c r="AJ398" s="26"/>
      <c r="AK398" s="26"/>
      <c r="AL398" s="26"/>
      <c r="AM398" s="26"/>
      <c r="AN398" s="26"/>
      <c r="AO398" s="26"/>
      <c r="AP398" s="26"/>
      <c r="AQ398" s="26"/>
      <c r="AR398" s="26"/>
      <c r="AS398" s="26"/>
      <c r="AT398" s="26"/>
      <c r="AU398" s="26"/>
      <c r="AV398" s="26"/>
      <c r="AW398" s="26"/>
      <c r="AX398" s="26"/>
      <c r="AY398" s="26"/>
      <c r="AZ398" s="26"/>
      <c r="BA398" s="26"/>
      <c r="BB398" s="26"/>
      <c r="BC398" s="26"/>
      <c r="BD398" s="26"/>
      <c r="BE398" s="26"/>
      <c r="BF398" s="26"/>
      <c r="BG398" s="26"/>
      <c r="BH398" s="26"/>
      <c r="BI398" s="26"/>
      <c r="BJ398" s="26"/>
      <c r="BK398" s="26"/>
      <c r="BL398" s="26"/>
      <c r="BM398" s="26"/>
      <c r="BN398" s="26"/>
      <c r="BO398" s="26"/>
      <c r="BP398" s="26"/>
      <c r="BQ398" s="26"/>
    </row>
    <row r="399" spans="7:69" ht="12.75" customHeight="1">
      <c r="G399" s="451"/>
      <c r="H399" s="26"/>
      <c r="I399" s="151"/>
      <c r="K399" s="26"/>
      <c r="L399" s="26"/>
      <c r="M399" s="26"/>
      <c r="N399" s="26"/>
      <c r="O399" s="26"/>
      <c r="P399" s="26"/>
      <c r="Q399" s="26"/>
      <c r="R399" s="26"/>
      <c r="S399" s="26"/>
      <c r="T399" s="26"/>
      <c r="U399" s="26"/>
      <c r="V399" s="26"/>
      <c r="W399" s="26"/>
      <c r="X399" s="26"/>
      <c r="Y399" s="26"/>
      <c r="Z399" s="26"/>
      <c r="AA399" s="26"/>
      <c r="AB399" s="26"/>
      <c r="AC399" s="26"/>
      <c r="AD399" s="26"/>
      <c r="AE399" s="26"/>
      <c r="AF399" s="26"/>
      <c r="AG399" s="26"/>
      <c r="AH399" s="26"/>
      <c r="AI399" s="26"/>
      <c r="AJ399" s="26"/>
      <c r="AK399" s="26"/>
      <c r="AL399" s="26"/>
      <c r="AM399" s="26"/>
      <c r="AN399" s="26"/>
      <c r="AO399" s="26"/>
      <c r="AP399" s="26"/>
      <c r="AQ399" s="26"/>
      <c r="AR399" s="26"/>
      <c r="AS399" s="26"/>
      <c r="AT399" s="26"/>
      <c r="AU399" s="26"/>
      <c r="AV399" s="26"/>
      <c r="AW399" s="26"/>
      <c r="AX399" s="26"/>
      <c r="AY399" s="26"/>
      <c r="AZ399" s="26"/>
      <c r="BA399" s="26"/>
      <c r="BB399" s="26"/>
      <c r="BC399" s="26"/>
      <c r="BD399" s="26"/>
      <c r="BE399" s="26"/>
      <c r="BF399" s="26"/>
      <c r="BG399" s="26"/>
      <c r="BH399" s="26"/>
      <c r="BI399" s="26"/>
      <c r="BJ399" s="26"/>
      <c r="BK399" s="26"/>
      <c r="BL399" s="26"/>
      <c r="BM399" s="26"/>
      <c r="BN399" s="26"/>
      <c r="BO399" s="26"/>
      <c r="BP399" s="26"/>
      <c r="BQ399" s="26"/>
    </row>
    <row r="400" spans="7:69" ht="12.75" customHeight="1">
      <c r="G400" s="451"/>
      <c r="H400" s="26"/>
      <c r="I400" s="151"/>
      <c r="K400" s="26"/>
      <c r="L400" s="26"/>
      <c r="M400" s="26"/>
      <c r="N400" s="26"/>
      <c r="O400" s="26"/>
      <c r="P400" s="26"/>
      <c r="Q400" s="26"/>
      <c r="R400" s="26"/>
      <c r="S400" s="26"/>
      <c r="T400" s="26"/>
      <c r="U400" s="26"/>
      <c r="V400" s="26"/>
      <c r="W400" s="26"/>
      <c r="X400" s="26"/>
      <c r="Y400" s="26"/>
      <c r="Z400" s="26"/>
      <c r="AA400" s="26"/>
      <c r="AB400" s="26"/>
      <c r="AC400" s="26"/>
      <c r="AD400" s="26"/>
      <c r="AE400" s="26"/>
      <c r="AF400" s="26"/>
      <c r="AG400" s="26"/>
      <c r="AH400" s="26"/>
      <c r="AI400" s="26"/>
      <c r="AJ400" s="26"/>
      <c r="AK400" s="26"/>
      <c r="AL400" s="26"/>
      <c r="AM400" s="26"/>
      <c r="AN400" s="26"/>
      <c r="AO400" s="26"/>
      <c r="AP400" s="26"/>
      <c r="AQ400" s="26"/>
      <c r="AR400" s="26"/>
      <c r="AS400" s="26"/>
      <c r="AT400" s="26"/>
      <c r="AU400" s="26"/>
      <c r="AV400" s="26"/>
      <c r="AW400" s="26"/>
      <c r="AX400" s="26"/>
      <c r="AY400" s="26"/>
      <c r="AZ400" s="26"/>
      <c r="BA400" s="26"/>
      <c r="BB400" s="26"/>
      <c r="BC400" s="26"/>
      <c r="BD400" s="26"/>
      <c r="BE400" s="26"/>
      <c r="BF400" s="26"/>
      <c r="BG400" s="26"/>
      <c r="BH400" s="26"/>
      <c r="BI400" s="26"/>
      <c r="BJ400" s="26"/>
      <c r="BK400" s="26"/>
      <c r="BL400" s="26"/>
      <c r="BM400" s="26"/>
      <c r="BN400" s="26"/>
      <c r="BO400" s="26"/>
      <c r="BP400" s="26"/>
      <c r="BQ400" s="26"/>
    </row>
    <row r="401" spans="7:69" ht="12.75" customHeight="1">
      <c r="G401" s="451"/>
      <c r="H401" s="26"/>
      <c r="I401" s="151"/>
      <c r="K401" s="26"/>
      <c r="L401" s="26"/>
      <c r="M401" s="26"/>
      <c r="N401" s="26"/>
      <c r="O401" s="26"/>
      <c r="P401" s="26"/>
      <c r="Q401" s="26"/>
      <c r="R401" s="26"/>
      <c r="S401" s="26"/>
      <c r="T401" s="26"/>
      <c r="U401" s="26"/>
      <c r="V401" s="26"/>
      <c r="W401" s="26"/>
      <c r="X401" s="26"/>
      <c r="Y401" s="26"/>
      <c r="Z401" s="26"/>
      <c r="AA401" s="26"/>
      <c r="AB401" s="26"/>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c r="AZ401" s="26"/>
      <c r="BA401" s="26"/>
      <c r="BB401" s="26"/>
      <c r="BC401" s="26"/>
      <c r="BD401" s="26"/>
      <c r="BE401" s="26"/>
      <c r="BF401" s="26"/>
      <c r="BG401" s="26"/>
      <c r="BH401" s="26"/>
      <c r="BI401" s="26"/>
      <c r="BJ401" s="26"/>
      <c r="BK401" s="26"/>
      <c r="BL401" s="26"/>
      <c r="BM401" s="26"/>
      <c r="BN401" s="26"/>
      <c r="BO401" s="26"/>
      <c r="BP401" s="26"/>
      <c r="BQ401" s="26"/>
    </row>
    <row r="402" spans="7:69" ht="12.75" customHeight="1">
      <c r="G402" s="451"/>
      <c r="H402" s="26"/>
      <c r="I402" s="151"/>
      <c r="K402" s="26"/>
      <c r="L402" s="26"/>
      <c r="M402" s="26"/>
      <c r="N402" s="26"/>
      <c r="O402" s="26"/>
      <c r="P402" s="26"/>
      <c r="Q402" s="26"/>
      <c r="R402" s="26"/>
      <c r="S402" s="26"/>
      <c r="T402" s="26"/>
      <c r="U402" s="26"/>
      <c r="V402" s="26"/>
      <c r="W402" s="26"/>
      <c r="X402" s="26"/>
      <c r="Y402" s="26"/>
      <c r="Z402" s="26"/>
      <c r="AA402" s="26"/>
      <c r="AB402" s="26"/>
      <c r="AC402" s="26"/>
      <c r="AD402" s="26"/>
      <c r="AE402" s="26"/>
      <c r="AF402" s="26"/>
      <c r="AG402" s="26"/>
      <c r="AH402" s="26"/>
      <c r="AI402" s="26"/>
      <c r="AJ402" s="26"/>
      <c r="AK402" s="26"/>
      <c r="AL402" s="26"/>
      <c r="AM402" s="26"/>
      <c r="AN402" s="26"/>
      <c r="AO402" s="26"/>
      <c r="AP402" s="26"/>
      <c r="AQ402" s="26"/>
      <c r="AR402" s="26"/>
      <c r="AS402" s="26"/>
      <c r="AT402" s="26"/>
      <c r="AU402" s="26"/>
      <c r="AV402" s="26"/>
      <c r="AW402" s="26"/>
      <c r="AX402" s="26"/>
      <c r="AY402" s="26"/>
      <c r="AZ402" s="26"/>
      <c r="BA402" s="26"/>
      <c r="BB402" s="26"/>
      <c r="BC402" s="26"/>
      <c r="BD402" s="26"/>
      <c r="BE402" s="26"/>
      <c r="BF402" s="26"/>
      <c r="BG402" s="26"/>
      <c r="BH402" s="26"/>
      <c r="BI402" s="26"/>
      <c r="BJ402" s="26"/>
      <c r="BK402" s="26"/>
      <c r="BL402" s="26"/>
      <c r="BM402" s="26"/>
      <c r="BN402" s="26"/>
      <c r="BO402" s="26"/>
      <c r="BP402" s="26"/>
      <c r="BQ402" s="26"/>
    </row>
    <row r="403" spans="7:69" ht="12.75" customHeight="1">
      <c r="G403" s="451"/>
      <c r="H403" s="26"/>
      <c r="I403" s="151"/>
      <c r="K403" s="26"/>
      <c r="L403" s="26"/>
      <c r="M403" s="26"/>
      <c r="N403" s="26"/>
      <c r="O403" s="26"/>
      <c r="P403" s="26"/>
      <c r="Q403" s="26"/>
      <c r="R403" s="26"/>
      <c r="S403" s="26"/>
      <c r="T403" s="26"/>
      <c r="U403" s="26"/>
      <c r="V403" s="26"/>
      <c r="W403" s="26"/>
      <c r="X403" s="26"/>
      <c r="Y403" s="26"/>
      <c r="Z403" s="26"/>
      <c r="AA403" s="26"/>
      <c r="AB403" s="26"/>
      <c r="AC403" s="26"/>
      <c r="AD403" s="26"/>
      <c r="AE403" s="26"/>
      <c r="AF403" s="26"/>
      <c r="AG403" s="26"/>
      <c r="AH403" s="26"/>
      <c r="AI403" s="26"/>
      <c r="AJ403" s="26"/>
      <c r="AK403" s="26"/>
      <c r="AL403" s="26"/>
      <c r="AM403" s="26"/>
      <c r="AN403" s="26"/>
      <c r="AO403" s="26"/>
      <c r="AP403" s="26"/>
      <c r="AQ403" s="26"/>
      <c r="AR403" s="26"/>
      <c r="AS403" s="26"/>
      <c r="AT403" s="26"/>
      <c r="AU403" s="26"/>
      <c r="AV403" s="26"/>
      <c r="AW403" s="26"/>
      <c r="AX403" s="26"/>
      <c r="AY403" s="26"/>
      <c r="AZ403" s="26"/>
      <c r="BA403" s="26"/>
      <c r="BB403" s="26"/>
      <c r="BC403" s="26"/>
      <c r="BD403" s="26"/>
      <c r="BE403" s="26"/>
      <c r="BF403" s="26"/>
      <c r="BG403" s="26"/>
      <c r="BH403" s="26"/>
      <c r="BI403" s="26"/>
      <c r="BJ403" s="26"/>
      <c r="BK403" s="26"/>
      <c r="BL403" s="26"/>
      <c r="BM403" s="26"/>
      <c r="BN403" s="26"/>
      <c r="BO403" s="26"/>
      <c r="BP403" s="26"/>
      <c r="BQ403" s="26"/>
    </row>
    <row r="404" spans="7:69" ht="12.75" customHeight="1">
      <c r="G404" s="451"/>
      <c r="H404" s="26"/>
      <c r="I404" s="151"/>
      <c r="K404" s="26"/>
      <c r="L404" s="26"/>
      <c r="M404" s="26"/>
      <c r="N404" s="26"/>
      <c r="O404" s="26"/>
      <c r="P404" s="26"/>
      <c r="Q404" s="26"/>
      <c r="R404" s="26"/>
      <c r="S404" s="26"/>
      <c r="T404" s="26"/>
      <c r="U404" s="26"/>
      <c r="V404" s="26"/>
      <c r="W404" s="26"/>
      <c r="X404" s="26"/>
      <c r="Y404" s="26"/>
      <c r="Z404" s="26"/>
      <c r="AA404" s="26"/>
      <c r="AB404" s="26"/>
      <c r="AC404" s="26"/>
      <c r="AD404" s="26"/>
      <c r="AE404" s="26"/>
      <c r="AF404" s="26"/>
      <c r="AG404" s="26"/>
      <c r="AH404" s="26"/>
      <c r="AI404" s="26"/>
      <c r="AJ404" s="26"/>
      <c r="AK404" s="26"/>
      <c r="AL404" s="26"/>
      <c r="AM404" s="26"/>
      <c r="AN404" s="26"/>
      <c r="AO404" s="26"/>
      <c r="AP404" s="26"/>
      <c r="AQ404" s="26"/>
      <c r="AR404" s="26"/>
      <c r="AS404" s="26"/>
      <c r="AT404" s="26"/>
      <c r="AU404" s="26"/>
      <c r="AV404" s="26"/>
      <c r="AW404" s="26"/>
      <c r="AX404" s="26"/>
      <c r="AY404" s="26"/>
      <c r="AZ404" s="26"/>
      <c r="BA404" s="26"/>
      <c r="BB404" s="26"/>
      <c r="BC404" s="26"/>
      <c r="BD404" s="26"/>
      <c r="BE404" s="26"/>
      <c r="BF404" s="26"/>
      <c r="BG404" s="26"/>
      <c r="BH404" s="26"/>
      <c r="BI404" s="26"/>
      <c r="BJ404" s="26"/>
      <c r="BK404" s="26"/>
      <c r="BL404" s="26"/>
      <c r="BM404" s="26"/>
      <c r="BN404" s="26"/>
      <c r="BO404" s="26"/>
      <c r="BP404" s="26"/>
      <c r="BQ404" s="26"/>
    </row>
    <row r="405" spans="7:69" ht="12.75" customHeight="1">
      <c r="G405" s="451"/>
      <c r="H405" s="26"/>
      <c r="I405" s="151"/>
      <c r="K405" s="26"/>
      <c r="L405" s="26"/>
      <c r="M405" s="26"/>
      <c r="N405" s="26"/>
      <c r="O405" s="26"/>
      <c r="P405" s="26"/>
      <c r="Q405" s="26"/>
      <c r="R405" s="26"/>
      <c r="S405" s="26"/>
      <c r="T405" s="26"/>
      <c r="U405" s="26"/>
      <c r="V405" s="26"/>
      <c r="W405" s="26"/>
      <c r="X405" s="26"/>
      <c r="Y405" s="26"/>
      <c r="Z405" s="26"/>
      <c r="AA405" s="26"/>
      <c r="AB405" s="26"/>
      <c r="AC405" s="26"/>
      <c r="AD405" s="26"/>
      <c r="AE405" s="26"/>
      <c r="AF405" s="26"/>
      <c r="AG405" s="26"/>
      <c r="AH405" s="26"/>
      <c r="AI405" s="26"/>
      <c r="AJ405" s="26"/>
      <c r="AK405" s="26"/>
      <c r="AL405" s="26"/>
      <c r="AM405" s="26"/>
      <c r="AN405" s="26"/>
      <c r="AO405" s="26"/>
      <c r="AP405" s="26"/>
      <c r="AQ405" s="26"/>
      <c r="AR405" s="26"/>
      <c r="AS405" s="26"/>
      <c r="AT405" s="26"/>
      <c r="AU405" s="26"/>
      <c r="AV405" s="26"/>
      <c r="AW405" s="26"/>
      <c r="AX405" s="26"/>
      <c r="AY405" s="26"/>
      <c r="AZ405" s="26"/>
      <c r="BA405" s="26"/>
      <c r="BB405" s="26"/>
      <c r="BC405" s="26"/>
      <c r="BD405" s="26"/>
      <c r="BE405" s="26"/>
      <c r="BF405" s="26"/>
      <c r="BG405" s="26"/>
      <c r="BH405" s="26"/>
      <c r="BI405" s="26"/>
      <c r="BJ405" s="26"/>
      <c r="BK405" s="26"/>
      <c r="BL405" s="26"/>
      <c r="BM405" s="26"/>
      <c r="BN405" s="26"/>
      <c r="BO405" s="26"/>
      <c r="BP405" s="26"/>
      <c r="BQ405" s="26"/>
    </row>
    <row r="406" spans="7:69" ht="12.75" customHeight="1">
      <c r="G406" s="451"/>
      <c r="H406" s="26"/>
      <c r="I406" s="151"/>
      <c r="K406" s="26"/>
      <c r="L406" s="26"/>
      <c r="M406" s="26"/>
      <c r="N406" s="26"/>
      <c r="O406" s="26"/>
      <c r="P406" s="26"/>
      <c r="Q406" s="26"/>
      <c r="R406" s="26"/>
      <c r="S406" s="26"/>
      <c r="T406" s="26"/>
      <c r="U406" s="26"/>
      <c r="V406" s="26"/>
      <c r="W406" s="26"/>
      <c r="X406" s="26"/>
      <c r="Y406" s="26"/>
      <c r="Z406" s="26"/>
      <c r="AA406" s="26"/>
      <c r="AB406" s="26"/>
      <c r="AC406" s="26"/>
      <c r="AD406" s="26"/>
      <c r="AE406" s="26"/>
      <c r="AF406" s="26"/>
      <c r="AG406" s="26"/>
      <c r="AH406" s="26"/>
      <c r="AI406" s="26"/>
      <c r="AJ406" s="26"/>
      <c r="AK406" s="26"/>
      <c r="AL406" s="26"/>
      <c r="AM406" s="26"/>
      <c r="AN406" s="26"/>
      <c r="AO406" s="26"/>
      <c r="AP406" s="26"/>
      <c r="AQ406" s="26"/>
      <c r="AR406" s="26"/>
      <c r="AS406" s="26"/>
      <c r="AT406" s="26"/>
      <c r="AU406" s="26"/>
      <c r="AV406" s="26"/>
      <c r="AW406" s="26"/>
      <c r="AX406" s="26"/>
      <c r="AY406" s="26"/>
      <c r="AZ406" s="26"/>
      <c r="BA406" s="26"/>
      <c r="BB406" s="26"/>
      <c r="BC406" s="26"/>
      <c r="BD406" s="26"/>
      <c r="BE406" s="26"/>
      <c r="BF406" s="26"/>
      <c r="BG406" s="26"/>
      <c r="BH406" s="26"/>
      <c r="BI406" s="26"/>
      <c r="BJ406" s="26"/>
      <c r="BK406" s="26"/>
      <c r="BL406" s="26"/>
      <c r="BM406" s="26"/>
      <c r="BN406" s="26"/>
      <c r="BO406" s="26"/>
      <c r="BP406" s="26"/>
      <c r="BQ406" s="26"/>
    </row>
    <row r="407" spans="7:69" ht="12.75" customHeight="1">
      <c r="G407" s="451"/>
      <c r="H407" s="26"/>
      <c r="I407" s="151"/>
      <c r="K407" s="26"/>
      <c r="L407" s="26"/>
      <c r="M407" s="26"/>
      <c r="N407" s="26"/>
      <c r="O407" s="26"/>
      <c r="P407" s="26"/>
      <c r="Q407" s="26"/>
      <c r="R407" s="26"/>
      <c r="S407" s="26"/>
      <c r="T407" s="26"/>
      <c r="U407" s="26"/>
      <c r="V407" s="26"/>
      <c r="W407" s="26"/>
      <c r="X407" s="26"/>
      <c r="Y407" s="26"/>
      <c r="Z407" s="26"/>
      <c r="AA407" s="26"/>
      <c r="AB407" s="26"/>
      <c r="AC407" s="26"/>
      <c r="AD407" s="26"/>
      <c r="AE407" s="26"/>
      <c r="AF407" s="26"/>
      <c r="AG407" s="26"/>
      <c r="AH407" s="26"/>
      <c r="AI407" s="26"/>
      <c r="AJ407" s="26"/>
      <c r="AK407" s="26"/>
      <c r="AL407" s="26"/>
      <c r="AM407" s="26"/>
      <c r="AN407" s="26"/>
      <c r="AO407" s="26"/>
      <c r="AP407" s="26"/>
      <c r="AQ407" s="26"/>
      <c r="AR407" s="26"/>
      <c r="AS407" s="26"/>
      <c r="AT407" s="26"/>
      <c r="AU407" s="26"/>
      <c r="AV407" s="26"/>
      <c r="AW407" s="26"/>
      <c r="AX407" s="26"/>
      <c r="AY407" s="26"/>
      <c r="AZ407" s="26"/>
      <c r="BA407" s="26"/>
      <c r="BB407" s="26"/>
      <c r="BC407" s="26"/>
      <c r="BD407" s="26"/>
      <c r="BE407" s="26"/>
      <c r="BF407" s="26"/>
      <c r="BG407" s="26"/>
      <c r="BH407" s="26"/>
      <c r="BI407" s="26"/>
      <c r="BJ407" s="26"/>
      <c r="BK407" s="26"/>
      <c r="BL407" s="26"/>
      <c r="BM407" s="26"/>
      <c r="BN407" s="26"/>
      <c r="BO407" s="26"/>
      <c r="BP407" s="26"/>
      <c r="BQ407" s="26"/>
    </row>
    <row r="408" spans="7:69" ht="12.75" customHeight="1">
      <c r="G408" s="451"/>
      <c r="H408" s="26"/>
      <c r="I408" s="151"/>
      <c r="K408" s="26"/>
      <c r="L408" s="26"/>
      <c r="M408" s="26"/>
      <c r="N408" s="26"/>
      <c r="O408" s="26"/>
      <c r="P408" s="26"/>
      <c r="Q408" s="26"/>
      <c r="R408" s="26"/>
      <c r="S408" s="26"/>
      <c r="T408" s="26"/>
      <c r="U408" s="26"/>
      <c r="V408" s="26"/>
      <c r="W408" s="26"/>
      <c r="X408" s="26"/>
      <c r="Y408" s="26"/>
      <c r="Z408" s="26"/>
      <c r="AA408" s="26"/>
      <c r="AB408" s="26"/>
      <c r="AC408" s="26"/>
      <c r="AD408" s="26"/>
      <c r="AE408" s="26"/>
      <c r="AF408" s="26"/>
      <c r="AG408" s="26"/>
      <c r="AH408" s="26"/>
      <c r="AI408" s="26"/>
      <c r="AJ408" s="26"/>
      <c r="AK408" s="26"/>
      <c r="AL408" s="26"/>
      <c r="AM408" s="26"/>
      <c r="AN408" s="26"/>
      <c r="AO408" s="26"/>
      <c r="AP408" s="26"/>
      <c r="AQ408" s="26"/>
      <c r="AR408" s="26"/>
      <c r="AS408" s="26"/>
      <c r="AT408" s="26"/>
      <c r="AU408" s="26"/>
      <c r="AV408" s="26"/>
      <c r="AW408" s="26"/>
      <c r="AX408" s="26"/>
      <c r="AY408" s="26"/>
      <c r="AZ408" s="26"/>
      <c r="BA408" s="26"/>
      <c r="BB408" s="26"/>
      <c r="BC408" s="26"/>
      <c r="BD408" s="26"/>
      <c r="BE408" s="26"/>
      <c r="BF408" s="26"/>
      <c r="BG408" s="26"/>
      <c r="BH408" s="26"/>
      <c r="BI408" s="26"/>
      <c r="BJ408" s="26"/>
      <c r="BK408" s="26"/>
      <c r="BL408" s="26"/>
      <c r="BM408" s="26"/>
      <c r="BN408" s="26"/>
      <c r="BO408" s="26"/>
      <c r="BP408" s="26"/>
      <c r="BQ408" s="26"/>
    </row>
    <row r="409" spans="7:69" ht="12.75" customHeight="1">
      <c r="G409" s="451"/>
      <c r="H409" s="26"/>
      <c r="I409" s="151"/>
      <c r="K409" s="26"/>
      <c r="L409" s="26"/>
      <c r="M409" s="26"/>
      <c r="N409" s="26"/>
      <c r="O409" s="26"/>
      <c r="P409" s="26"/>
      <c r="Q409" s="26"/>
      <c r="R409" s="26"/>
      <c r="S409" s="26"/>
      <c r="T409" s="26"/>
      <c r="U409" s="26"/>
      <c r="V409" s="26"/>
      <c r="W409" s="26"/>
      <c r="X409" s="26"/>
      <c r="Y409" s="26"/>
      <c r="Z409" s="26"/>
      <c r="AA409" s="26"/>
      <c r="AB409" s="26"/>
      <c r="AC409" s="26"/>
      <c r="AD409" s="26"/>
      <c r="AE409" s="26"/>
      <c r="AF409" s="26"/>
      <c r="AG409" s="26"/>
      <c r="AH409" s="26"/>
      <c r="AI409" s="26"/>
      <c r="AJ409" s="26"/>
      <c r="AK409" s="26"/>
      <c r="AL409" s="26"/>
      <c r="AM409" s="26"/>
      <c r="AN409" s="26"/>
      <c r="AO409" s="26"/>
      <c r="AP409" s="26"/>
      <c r="AQ409" s="26"/>
      <c r="AR409" s="26"/>
      <c r="AS409" s="26"/>
      <c r="AT409" s="26"/>
      <c r="AU409" s="26"/>
      <c r="AV409" s="26"/>
      <c r="AW409" s="26"/>
      <c r="AX409" s="26"/>
      <c r="AY409" s="26"/>
      <c r="AZ409" s="26"/>
      <c r="BA409" s="26"/>
      <c r="BB409" s="26"/>
      <c r="BC409" s="26"/>
      <c r="BD409" s="26"/>
      <c r="BE409" s="26"/>
      <c r="BF409" s="26"/>
      <c r="BG409" s="26"/>
      <c r="BH409" s="26"/>
      <c r="BI409" s="26"/>
      <c r="BJ409" s="26"/>
      <c r="BK409" s="26"/>
      <c r="BL409" s="26"/>
      <c r="BM409" s="26"/>
      <c r="BN409" s="26"/>
      <c r="BO409" s="26"/>
      <c r="BP409" s="26"/>
      <c r="BQ409" s="26"/>
    </row>
    <row r="410" spans="7:69" ht="12.75" customHeight="1">
      <c r="G410" s="451"/>
      <c r="H410" s="26"/>
      <c r="I410" s="151"/>
      <c r="K410" s="26"/>
      <c r="L410" s="26"/>
      <c r="M410" s="26"/>
      <c r="N410" s="26"/>
      <c r="O410" s="26"/>
      <c r="P410" s="26"/>
      <c r="Q410" s="26"/>
      <c r="R410" s="26"/>
      <c r="S410" s="26"/>
      <c r="T410" s="26"/>
      <c r="U410" s="26"/>
      <c r="V410" s="26"/>
      <c r="W410" s="26"/>
      <c r="X410" s="26"/>
      <c r="Y410" s="26"/>
      <c r="Z410" s="26"/>
      <c r="AA410" s="26"/>
      <c r="AB410" s="26"/>
      <c r="AC410" s="26"/>
      <c r="AD410" s="26"/>
      <c r="AE410" s="26"/>
      <c r="AF410" s="26"/>
      <c r="AG410" s="26"/>
      <c r="AH410" s="26"/>
      <c r="AI410" s="26"/>
      <c r="AJ410" s="26"/>
      <c r="AK410" s="26"/>
      <c r="AL410" s="26"/>
      <c r="AM410" s="26"/>
      <c r="AN410" s="26"/>
      <c r="AO410" s="26"/>
      <c r="AP410" s="26"/>
      <c r="AQ410" s="26"/>
      <c r="AR410" s="26"/>
      <c r="AS410" s="26"/>
      <c r="AT410" s="26"/>
      <c r="AU410" s="26"/>
      <c r="AV410" s="26"/>
      <c r="AW410" s="26"/>
      <c r="AX410" s="26"/>
      <c r="AY410" s="26"/>
      <c r="AZ410" s="26"/>
      <c r="BA410" s="26"/>
      <c r="BB410" s="26"/>
      <c r="BC410" s="26"/>
      <c r="BD410" s="26"/>
      <c r="BE410" s="26"/>
      <c r="BF410" s="26"/>
      <c r="BG410" s="26"/>
      <c r="BH410" s="26"/>
      <c r="BI410" s="26"/>
      <c r="BJ410" s="26"/>
      <c r="BK410" s="26"/>
      <c r="BL410" s="26"/>
      <c r="BM410" s="26"/>
      <c r="BN410" s="26"/>
      <c r="BO410" s="26"/>
      <c r="BP410" s="26"/>
      <c r="BQ410" s="26"/>
    </row>
    <row r="411" spans="7:69" ht="12.75" customHeight="1">
      <c r="G411" s="451"/>
      <c r="H411" s="26"/>
      <c r="I411" s="151"/>
      <c r="K411" s="26"/>
      <c r="L411" s="26"/>
      <c r="M411" s="26"/>
      <c r="N411" s="26"/>
      <c r="O411" s="26"/>
      <c r="P411" s="26"/>
      <c r="Q411" s="26"/>
      <c r="R411" s="26"/>
      <c r="S411" s="26"/>
      <c r="T411" s="26"/>
      <c r="U411" s="26"/>
      <c r="V411" s="26"/>
      <c r="W411" s="26"/>
      <c r="X411" s="26"/>
      <c r="Y411" s="26"/>
      <c r="Z411" s="26"/>
      <c r="AA411" s="26"/>
      <c r="AB411" s="26"/>
      <c r="AC411" s="26"/>
      <c r="AD411" s="26"/>
      <c r="AE411" s="26"/>
      <c r="AF411" s="26"/>
      <c r="AG411" s="26"/>
      <c r="AH411" s="26"/>
      <c r="AI411" s="26"/>
      <c r="AJ411" s="26"/>
      <c r="AK411" s="26"/>
      <c r="AL411" s="26"/>
      <c r="AM411" s="26"/>
      <c r="AN411" s="26"/>
      <c r="AO411" s="26"/>
      <c r="AP411" s="26"/>
      <c r="AQ411" s="26"/>
      <c r="AR411" s="26"/>
      <c r="AS411" s="26"/>
      <c r="AT411" s="26"/>
      <c r="AU411" s="26"/>
      <c r="AV411" s="26"/>
      <c r="AW411" s="26"/>
      <c r="AX411" s="26"/>
      <c r="AY411" s="26"/>
      <c r="AZ411" s="26"/>
      <c r="BA411" s="26"/>
      <c r="BB411" s="26"/>
      <c r="BC411" s="26"/>
      <c r="BD411" s="26"/>
      <c r="BE411" s="26"/>
      <c r="BF411" s="26"/>
      <c r="BG411" s="26"/>
      <c r="BH411" s="26"/>
      <c r="BI411" s="26"/>
      <c r="BJ411" s="26"/>
      <c r="BK411" s="26"/>
      <c r="BL411" s="26"/>
      <c r="BM411" s="26"/>
      <c r="BN411" s="26"/>
      <c r="BO411" s="26"/>
      <c r="BP411" s="26"/>
      <c r="BQ411" s="26"/>
    </row>
    <row r="412" spans="7:69" ht="12.75" customHeight="1">
      <c r="G412" s="451"/>
      <c r="H412" s="26"/>
      <c r="I412" s="151"/>
      <c r="K412" s="26"/>
      <c r="L412" s="26"/>
      <c r="M412" s="26"/>
      <c r="N412" s="26"/>
      <c r="O412" s="26"/>
      <c r="P412" s="26"/>
      <c r="Q412" s="26"/>
      <c r="R412" s="26"/>
      <c r="S412" s="26"/>
      <c r="T412" s="26"/>
      <c r="U412" s="26"/>
      <c r="V412" s="26"/>
      <c r="W412" s="26"/>
      <c r="X412" s="26"/>
      <c r="Y412" s="26"/>
      <c r="Z412" s="26"/>
      <c r="AA412" s="26"/>
      <c r="AB412" s="26"/>
      <c r="AC412" s="26"/>
      <c r="AD412" s="26"/>
      <c r="AE412" s="26"/>
      <c r="AF412" s="26"/>
      <c r="AG412" s="26"/>
      <c r="AH412" s="26"/>
      <c r="AI412" s="26"/>
      <c r="AJ412" s="26"/>
      <c r="AK412" s="26"/>
      <c r="AL412" s="26"/>
      <c r="AM412" s="26"/>
      <c r="AN412" s="26"/>
      <c r="AO412" s="26"/>
      <c r="AP412" s="26"/>
      <c r="AQ412" s="26"/>
      <c r="AR412" s="26"/>
      <c r="AS412" s="26"/>
      <c r="AT412" s="26"/>
      <c r="AU412" s="26"/>
      <c r="AV412" s="26"/>
      <c r="AW412" s="26"/>
      <c r="AX412" s="26"/>
      <c r="AY412" s="26"/>
      <c r="AZ412" s="26"/>
      <c r="BA412" s="26"/>
      <c r="BB412" s="26"/>
      <c r="BC412" s="26"/>
      <c r="BD412" s="26"/>
      <c r="BE412" s="26"/>
      <c r="BF412" s="26"/>
      <c r="BG412" s="26"/>
      <c r="BH412" s="26"/>
      <c r="BI412" s="26"/>
      <c r="BJ412" s="26"/>
      <c r="BK412" s="26"/>
      <c r="BL412" s="26"/>
      <c r="BM412" s="26"/>
      <c r="BN412" s="26"/>
      <c r="BO412" s="26"/>
      <c r="BP412" s="26"/>
      <c r="BQ412" s="26"/>
    </row>
    <row r="413" spans="7:69" ht="12.75" customHeight="1">
      <c r="G413" s="451"/>
      <c r="H413" s="26"/>
      <c r="I413" s="151"/>
      <c r="K413" s="26"/>
      <c r="L413" s="26"/>
      <c r="M413" s="26"/>
      <c r="N413" s="26"/>
      <c r="O413" s="26"/>
      <c r="P413" s="26"/>
      <c r="Q413" s="26"/>
      <c r="R413" s="26"/>
      <c r="S413" s="26"/>
      <c r="T413" s="26"/>
      <c r="U413" s="26"/>
      <c r="V413" s="26"/>
      <c r="W413" s="26"/>
      <c r="X413" s="26"/>
      <c r="Y413" s="26"/>
      <c r="Z413" s="26"/>
      <c r="AA413" s="26"/>
      <c r="AB413" s="26"/>
      <c r="AC413" s="26"/>
      <c r="AD413" s="26"/>
      <c r="AE413" s="26"/>
      <c r="AF413" s="26"/>
      <c r="AG413" s="26"/>
      <c r="AH413" s="26"/>
      <c r="AI413" s="26"/>
      <c r="AJ413" s="26"/>
      <c r="AK413" s="26"/>
      <c r="AL413" s="26"/>
      <c r="AM413" s="26"/>
      <c r="AN413" s="26"/>
      <c r="AO413" s="26"/>
      <c r="AP413" s="26"/>
      <c r="AQ413" s="26"/>
      <c r="AR413" s="26"/>
      <c r="AS413" s="26"/>
      <c r="AT413" s="26"/>
      <c r="AU413" s="26"/>
      <c r="AV413" s="26"/>
      <c r="AW413" s="26"/>
      <c r="AX413" s="26"/>
      <c r="AY413" s="26"/>
      <c r="AZ413" s="26"/>
      <c r="BA413" s="26"/>
      <c r="BB413" s="26"/>
      <c r="BC413" s="26"/>
      <c r="BD413" s="26"/>
      <c r="BE413" s="26"/>
      <c r="BF413" s="26"/>
      <c r="BG413" s="26"/>
      <c r="BH413" s="26"/>
      <c r="BI413" s="26"/>
      <c r="BJ413" s="26"/>
      <c r="BK413" s="26"/>
      <c r="BL413" s="26"/>
      <c r="BM413" s="26"/>
      <c r="BN413" s="26"/>
      <c r="BO413" s="26"/>
      <c r="BP413" s="26"/>
      <c r="BQ413" s="26"/>
    </row>
    <row r="414" spans="7:69" ht="12.75" customHeight="1">
      <c r="G414" s="451"/>
      <c r="H414" s="26"/>
      <c r="I414" s="151"/>
      <c r="K414" s="26"/>
      <c r="L414" s="26"/>
      <c r="M414" s="26"/>
      <c r="N414" s="26"/>
      <c r="O414" s="26"/>
      <c r="P414" s="26"/>
      <c r="Q414" s="26"/>
      <c r="R414" s="26"/>
      <c r="S414" s="26"/>
      <c r="T414" s="26"/>
      <c r="U414" s="26"/>
      <c r="V414" s="26"/>
      <c r="W414" s="26"/>
      <c r="X414" s="26"/>
      <c r="Y414" s="26"/>
      <c r="Z414" s="26"/>
      <c r="AA414" s="26"/>
      <c r="AB414" s="26"/>
      <c r="AC414" s="26"/>
      <c r="AD414" s="26"/>
      <c r="AE414" s="26"/>
      <c r="AF414" s="26"/>
      <c r="AG414" s="26"/>
      <c r="AH414" s="26"/>
      <c r="AI414" s="26"/>
      <c r="AJ414" s="26"/>
      <c r="AK414" s="26"/>
      <c r="AL414" s="26"/>
      <c r="AM414" s="26"/>
      <c r="AN414" s="26"/>
      <c r="AO414" s="26"/>
      <c r="AP414" s="26"/>
      <c r="AQ414" s="26"/>
      <c r="AR414" s="26"/>
      <c r="AS414" s="26"/>
      <c r="AT414" s="26"/>
      <c r="AU414" s="26"/>
      <c r="AV414" s="26"/>
      <c r="AW414" s="26"/>
      <c r="AX414" s="26"/>
      <c r="AY414" s="26"/>
      <c r="AZ414" s="26"/>
      <c r="BA414" s="26"/>
      <c r="BB414" s="26"/>
      <c r="BC414" s="26"/>
      <c r="BD414" s="26"/>
      <c r="BE414" s="26"/>
      <c r="BF414" s="26"/>
      <c r="BG414" s="26"/>
      <c r="BH414" s="26"/>
      <c r="BI414" s="26"/>
      <c r="BJ414" s="26"/>
      <c r="BK414" s="26"/>
      <c r="BL414" s="26"/>
      <c r="BM414" s="26"/>
      <c r="BN414" s="26"/>
      <c r="BO414" s="26"/>
      <c r="BP414" s="26"/>
      <c r="BQ414" s="26"/>
    </row>
    <row r="415" spans="7:69" ht="12.75" customHeight="1">
      <c r="G415" s="451"/>
      <c r="H415" s="26"/>
      <c r="I415" s="151"/>
      <c r="K415" s="26"/>
      <c r="L415" s="26"/>
      <c r="M415" s="26"/>
      <c r="N415" s="26"/>
      <c r="O415" s="26"/>
      <c r="P415" s="26"/>
      <c r="Q415" s="26"/>
      <c r="R415" s="26"/>
      <c r="S415" s="26"/>
      <c r="T415" s="26"/>
      <c r="U415" s="26"/>
      <c r="V415" s="26"/>
      <c r="W415" s="26"/>
      <c r="X415" s="26"/>
      <c r="Y415" s="26"/>
      <c r="Z415" s="26"/>
      <c r="AA415" s="26"/>
      <c r="AB415" s="26"/>
      <c r="AC415" s="26"/>
      <c r="AD415" s="26"/>
      <c r="AE415" s="26"/>
      <c r="AF415" s="26"/>
      <c r="AG415" s="26"/>
      <c r="AH415" s="26"/>
      <c r="AI415" s="26"/>
      <c r="AJ415" s="26"/>
      <c r="AK415" s="26"/>
      <c r="AL415" s="26"/>
      <c r="AM415" s="26"/>
      <c r="AN415" s="26"/>
      <c r="AO415" s="26"/>
      <c r="AP415" s="26"/>
      <c r="AQ415" s="26"/>
      <c r="AR415" s="26"/>
      <c r="AS415" s="26"/>
      <c r="AT415" s="26"/>
      <c r="AU415" s="26"/>
      <c r="AV415" s="26"/>
      <c r="AW415" s="26"/>
      <c r="AX415" s="26"/>
      <c r="AY415" s="26"/>
      <c r="AZ415" s="26"/>
      <c r="BA415" s="26"/>
      <c r="BB415" s="26"/>
      <c r="BC415" s="26"/>
      <c r="BD415" s="26"/>
      <c r="BE415" s="26"/>
      <c r="BF415" s="26"/>
      <c r="BG415" s="26"/>
      <c r="BH415" s="26"/>
      <c r="BI415" s="26"/>
      <c r="BJ415" s="26"/>
      <c r="BK415" s="26"/>
      <c r="BL415" s="26"/>
      <c r="BM415" s="26"/>
      <c r="BN415" s="26"/>
      <c r="BO415" s="26"/>
      <c r="BP415" s="26"/>
      <c r="BQ415" s="26"/>
    </row>
    <row r="416" spans="7:69" ht="12.75" customHeight="1">
      <c r="G416" s="451"/>
      <c r="H416" s="26"/>
      <c r="I416" s="151"/>
      <c r="K416" s="26"/>
      <c r="L416" s="26"/>
      <c r="M416" s="26"/>
      <c r="N416" s="26"/>
      <c r="O416" s="26"/>
      <c r="P416" s="26"/>
      <c r="Q416" s="26"/>
      <c r="R416" s="26"/>
      <c r="S416" s="26"/>
      <c r="T416" s="26"/>
      <c r="U416" s="26"/>
      <c r="V416" s="26"/>
      <c r="W416" s="26"/>
      <c r="X416" s="26"/>
      <c r="Y416" s="26"/>
      <c r="Z416" s="26"/>
      <c r="AA416" s="26"/>
      <c r="AB416" s="26"/>
      <c r="AC416" s="26"/>
      <c r="AD416" s="26"/>
      <c r="AE416" s="26"/>
      <c r="AF416" s="26"/>
      <c r="AG416" s="26"/>
      <c r="AH416" s="26"/>
      <c r="AI416" s="26"/>
      <c r="AJ416" s="26"/>
      <c r="AK416" s="26"/>
      <c r="AL416" s="26"/>
      <c r="AM416" s="26"/>
      <c r="AN416" s="26"/>
      <c r="AO416" s="26"/>
      <c r="AP416" s="26"/>
      <c r="AQ416" s="26"/>
      <c r="AR416" s="26"/>
      <c r="AS416" s="26"/>
      <c r="AT416" s="26"/>
      <c r="AU416" s="26"/>
      <c r="AV416" s="26"/>
      <c r="AW416" s="26"/>
      <c r="AX416" s="26"/>
      <c r="AY416" s="26"/>
      <c r="AZ416" s="26"/>
      <c r="BA416" s="26"/>
      <c r="BB416" s="26"/>
      <c r="BC416" s="26"/>
      <c r="BD416" s="26"/>
      <c r="BE416" s="26"/>
      <c r="BF416" s="26"/>
      <c r="BG416" s="26"/>
      <c r="BH416" s="26"/>
      <c r="BI416" s="26"/>
      <c r="BJ416" s="26"/>
      <c r="BK416" s="26"/>
      <c r="BL416" s="26"/>
      <c r="BM416" s="26"/>
      <c r="BN416" s="26"/>
      <c r="BO416" s="26"/>
      <c r="BP416" s="26"/>
      <c r="BQ416" s="26"/>
    </row>
    <row r="417" spans="7:69" ht="12.75" customHeight="1">
      <c r="G417" s="451"/>
      <c r="H417" s="26"/>
      <c r="I417" s="151"/>
      <c r="K417" s="26"/>
      <c r="L417" s="26"/>
      <c r="M417" s="26"/>
      <c r="N417" s="26"/>
      <c r="O417" s="26"/>
      <c r="P417" s="26"/>
      <c r="Q417" s="26"/>
      <c r="R417" s="26"/>
      <c r="S417" s="26"/>
      <c r="T417" s="26"/>
      <c r="U417" s="26"/>
      <c r="V417" s="26"/>
      <c r="W417" s="26"/>
      <c r="X417" s="26"/>
      <c r="Y417" s="26"/>
      <c r="Z417" s="26"/>
      <c r="AA417" s="26"/>
      <c r="AB417" s="26"/>
      <c r="AC417" s="26"/>
      <c r="AD417" s="26"/>
      <c r="AE417" s="26"/>
      <c r="AF417" s="26"/>
      <c r="AG417" s="26"/>
      <c r="AH417" s="26"/>
      <c r="AI417" s="26"/>
      <c r="AJ417" s="26"/>
      <c r="AK417" s="26"/>
      <c r="AL417" s="26"/>
      <c r="AM417" s="26"/>
      <c r="AN417" s="26"/>
      <c r="AO417" s="26"/>
      <c r="AP417" s="26"/>
      <c r="AQ417" s="26"/>
      <c r="AR417" s="26"/>
      <c r="AS417" s="26"/>
      <c r="AT417" s="26"/>
      <c r="AU417" s="26"/>
      <c r="AV417" s="26"/>
      <c r="AW417" s="26"/>
      <c r="AX417" s="26"/>
      <c r="AY417" s="26"/>
      <c r="AZ417" s="26"/>
      <c r="BA417" s="26"/>
      <c r="BB417" s="26"/>
      <c r="BC417" s="26"/>
      <c r="BD417" s="26"/>
      <c r="BE417" s="26"/>
      <c r="BF417" s="26"/>
      <c r="BG417" s="26"/>
      <c r="BH417" s="26"/>
      <c r="BI417" s="26"/>
      <c r="BJ417" s="26"/>
      <c r="BK417" s="26"/>
      <c r="BL417" s="26"/>
      <c r="BM417" s="26"/>
      <c r="BN417" s="26"/>
      <c r="BO417" s="26"/>
      <c r="BP417" s="26"/>
      <c r="BQ417" s="26"/>
    </row>
    <row r="418" spans="7:69" ht="12.75" customHeight="1">
      <c r="G418" s="451"/>
      <c r="H418" s="26"/>
      <c r="I418" s="151"/>
      <c r="K418" s="26"/>
      <c r="L418" s="26"/>
      <c r="M418" s="26"/>
      <c r="N418" s="26"/>
      <c r="O418" s="26"/>
      <c r="P418" s="26"/>
      <c r="Q418" s="26"/>
      <c r="R418" s="26"/>
      <c r="S418" s="26"/>
      <c r="T418" s="26"/>
      <c r="U418" s="26"/>
      <c r="V418" s="26"/>
      <c r="W418" s="26"/>
      <c r="X418" s="26"/>
      <c r="Y418" s="26"/>
      <c r="Z418" s="26"/>
      <c r="AA418" s="26"/>
      <c r="AB418" s="26"/>
      <c r="AC418" s="26"/>
      <c r="AD418" s="26"/>
      <c r="AE418" s="26"/>
      <c r="AF418" s="26"/>
      <c r="AG418" s="26"/>
      <c r="AH418" s="26"/>
      <c r="AI418" s="26"/>
      <c r="AJ418" s="26"/>
      <c r="AK418" s="26"/>
      <c r="AL418" s="26"/>
      <c r="AM418" s="26"/>
      <c r="AN418" s="26"/>
      <c r="AO418" s="26"/>
      <c r="AP418" s="26"/>
      <c r="AQ418" s="26"/>
      <c r="AR418" s="26"/>
      <c r="AS418" s="26"/>
      <c r="AT418" s="26"/>
      <c r="AU418" s="26"/>
      <c r="AV418" s="26"/>
      <c r="AW418" s="26"/>
      <c r="AX418" s="26"/>
      <c r="AY418" s="26"/>
      <c r="AZ418" s="26"/>
      <c r="BA418" s="26"/>
      <c r="BB418" s="26"/>
      <c r="BC418" s="26"/>
      <c r="BD418" s="26"/>
      <c r="BE418" s="26"/>
      <c r="BF418" s="26"/>
      <c r="BG418" s="26"/>
      <c r="BH418" s="26"/>
      <c r="BI418" s="26"/>
      <c r="BJ418" s="26"/>
      <c r="BK418" s="26"/>
      <c r="BL418" s="26"/>
      <c r="BM418" s="26"/>
      <c r="BN418" s="26"/>
      <c r="BO418" s="26"/>
      <c r="BP418" s="26"/>
      <c r="BQ418" s="26"/>
    </row>
    <row r="419" spans="7:69" ht="12.75" customHeight="1">
      <c r="G419" s="451"/>
      <c r="H419" s="26"/>
      <c r="I419" s="151"/>
      <c r="K419" s="26"/>
      <c r="L419" s="26"/>
      <c r="M419" s="26"/>
      <c r="N419" s="26"/>
      <c r="O419" s="26"/>
      <c r="P419" s="26"/>
      <c r="Q419" s="26"/>
      <c r="R419" s="26"/>
      <c r="S419" s="26"/>
      <c r="T419" s="26"/>
      <c r="U419" s="26"/>
      <c r="V419" s="26"/>
      <c r="W419" s="26"/>
      <c r="X419" s="26"/>
      <c r="Y419" s="26"/>
      <c r="Z419" s="26"/>
      <c r="AA419" s="26"/>
      <c r="AB419" s="26"/>
      <c r="AC419" s="26"/>
      <c r="AD419" s="26"/>
      <c r="AE419" s="26"/>
      <c r="AF419" s="26"/>
      <c r="AG419" s="26"/>
      <c r="AH419" s="26"/>
      <c r="AI419" s="26"/>
      <c r="AJ419" s="26"/>
      <c r="AK419" s="26"/>
      <c r="AL419" s="26"/>
      <c r="AM419" s="26"/>
      <c r="AN419" s="26"/>
      <c r="AO419" s="26"/>
      <c r="AP419" s="26"/>
      <c r="AQ419" s="26"/>
      <c r="AR419" s="26"/>
      <c r="AS419" s="26"/>
      <c r="AT419" s="26"/>
      <c r="AU419" s="26"/>
      <c r="AV419" s="26"/>
      <c r="AW419" s="26"/>
      <c r="AX419" s="26"/>
      <c r="AY419" s="26"/>
      <c r="AZ419" s="26"/>
      <c r="BA419" s="26"/>
      <c r="BB419" s="26"/>
      <c r="BC419" s="26"/>
      <c r="BD419" s="26"/>
      <c r="BE419" s="26"/>
      <c r="BF419" s="26"/>
      <c r="BG419" s="26"/>
      <c r="BH419" s="26"/>
      <c r="BI419" s="26"/>
      <c r="BJ419" s="26"/>
      <c r="BK419" s="26"/>
      <c r="BL419" s="26"/>
      <c r="BM419" s="26"/>
      <c r="BN419" s="26"/>
      <c r="BO419" s="26"/>
      <c r="BP419" s="26"/>
      <c r="BQ419" s="26"/>
    </row>
    <row r="420" spans="7:69" ht="12.75" customHeight="1">
      <c r="G420" s="451"/>
      <c r="H420" s="26"/>
      <c r="I420" s="151"/>
      <c r="K420" s="26"/>
      <c r="L420" s="26"/>
      <c r="M420" s="26"/>
      <c r="N420" s="26"/>
      <c r="O420" s="26"/>
      <c r="P420" s="26"/>
      <c r="Q420" s="26"/>
      <c r="R420" s="26"/>
      <c r="S420" s="26"/>
      <c r="T420" s="26"/>
      <c r="U420" s="26"/>
      <c r="V420" s="26"/>
      <c r="W420" s="26"/>
      <c r="X420" s="26"/>
      <c r="Y420" s="26"/>
      <c r="Z420" s="26"/>
      <c r="AA420" s="26"/>
      <c r="AB420" s="26"/>
      <c r="AC420" s="26"/>
      <c r="AD420" s="26"/>
      <c r="AE420" s="26"/>
      <c r="AF420" s="26"/>
      <c r="AG420" s="26"/>
      <c r="AH420" s="26"/>
      <c r="AI420" s="26"/>
      <c r="AJ420" s="26"/>
      <c r="AK420" s="26"/>
      <c r="AL420" s="26"/>
      <c r="AM420" s="26"/>
      <c r="AN420" s="26"/>
      <c r="AO420" s="26"/>
      <c r="AP420" s="26"/>
      <c r="AQ420" s="26"/>
      <c r="AR420" s="26"/>
      <c r="AS420" s="26"/>
      <c r="AT420" s="26"/>
      <c r="AU420" s="26"/>
      <c r="AV420" s="26"/>
      <c r="AW420" s="26"/>
      <c r="AX420" s="26"/>
      <c r="AY420" s="26"/>
      <c r="AZ420" s="26"/>
      <c r="BA420" s="26"/>
      <c r="BB420" s="26"/>
      <c r="BC420" s="26"/>
      <c r="BD420" s="26"/>
      <c r="BE420" s="26"/>
      <c r="BF420" s="26"/>
      <c r="BG420" s="26"/>
      <c r="BH420" s="26"/>
      <c r="BI420" s="26"/>
      <c r="BJ420" s="26"/>
      <c r="BK420" s="26"/>
      <c r="BL420" s="26"/>
      <c r="BM420" s="26"/>
      <c r="BN420" s="26"/>
      <c r="BO420" s="26"/>
      <c r="BP420" s="26"/>
      <c r="BQ420" s="26"/>
    </row>
    <row r="421" spans="7:69" ht="12.75" customHeight="1">
      <c r="G421" s="451"/>
      <c r="H421" s="26"/>
      <c r="I421" s="151"/>
      <c r="K421" s="26"/>
      <c r="L421" s="26"/>
      <c r="M421" s="26"/>
      <c r="N421" s="26"/>
      <c r="O421" s="26"/>
      <c r="P421" s="26"/>
      <c r="Q421" s="26"/>
      <c r="R421" s="26"/>
      <c r="S421" s="26"/>
      <c r="T421" s="26"/>
      <c r="U421" s="26"/>
      <c r="V421" s="26"/>
      <c r="W421" s="26"/>
      <c r="X421" s="26"/>
      <c r="Y421" s="26"/>
      <c r="Z421" s="26"/>
      <c r="AA421" s="26"/>
      <c r="AB421" s="26"/>
      <c r="AC421" s="26"/>
      <c r="AD421" s="26"/>
      <c r="AE421" s="26"/>
      <c r="AF421" s="26"/>
      <c r="AG421" s="26"/>
      <c r="AH421" s="26"/>
      <c r="AI421" s="26"/>
      <c r="AJ421" s="26"/>
      <c r="AK421" s="26"/>
      <c r="AL421" s="26"/>
      <c r="AM421" s="26"/>
      <c r="AN421" s="26"/>
      <c r="AO421" s="26"/>
      <c r="AP421" s="26"/>
      <c r="AQ421" s="26"/>
      <c r="AR421" s="26"/>
      <c r="AS421" s="26"/>
      <c r="AT421" s="26"/>
      <c r="AU421" s="26"/>
      <c r="AV421" s="26"/>
      <c r="AW421" s="26"/>
      <c r="AX421" s="26"/>
      <c r="AY421" s="26"/>
      <c r="AZ421" s="26"/>
      <c r="BA421" s="26"/>
      <c r="BB421" s="26"/>
      <c r="BC421" s="26"/>
      <c r="BD421" s="26"/>
      <c r="BE421" s="26"/>
      <c r="BF421" s="26"/>
      <c r="BG421" s="26"/>
      <c r="BH421" s="26"/>
      <c r="BI421" s="26"/>
      <c r="BJ421" s="26"/>
      <c r="BK421" s="26"/>
      <c r="BL421" s="26"/>
      <c r="BM421" s="26"/>
      <c r="BN421" s="26"/>
      <c r="BO421" s="26"/>
      <c r="BP421" s="26"/>
      <c r="BQ421" s="26"/>
    </row>
    <row r="422" spans="7:69" ht="12.75" customHeight="1">
      <c r="G422" s="451"/>
      <c r="H422" s="26"/>
      <c r="I422" s="151"/>
      <c r="K422" s="26"/>
      <c r="L422" s="26"/>
      <c r="M422" s="26"/>
      <c r="N422" s="26"/>
      <c r="O422" s="26"/>
      <c r="P422" s="26"/>
      <c r="Q422" s="26"/>
      <c r="R422" s="26"/>
      <c r="S422" s="26"/>
      <c r="T422" s="26"/>
      <c r="U422" s="26"/>
      <c r="V422" s="26"/>
      <c r="W422" s="26"/>
      <c r="X422" s="26"/>
      <c r="Y422" s="26"/>
      <c r="Z422" s="26"/>
      <c r="AA422" s="26"/>
      <c r="AB422" s="26"/>
      <c r="AC422" s="26"/>
      <c r="AD422" s="26"/>
      <c r="AE422" s="26"/>
      <c r="AF422" s="26"/>
      <c r="AG422" s="26"/>
      <c r="AH422" s="26"/>
      <c r="AI422" s="26"/>
      <c r="AJ422" s="26"/>
      <c r="AK422" s="26"/>
      <c r="AL422" s="26"/>
      <c r="AM422" s="26"/>
      <c r="AN422" s="26"/>
      <c r="AO422" s="26"/>
      <c r="AP422" s="26"/>
      <c r="AQ422" s="26"/>
      <c r="AR422" s="26"/>
      <c r="AS422" s="26"/>
      <c r="AT422" s="26"/>
      <c r="AU422" s="26"/>
      <c r="AV422" s="26"/>
      <c r="AW422" s="26"/>
      <c r="AX422" s="26"/>
      <c r="AY422" s="26"/>
      <c r="AZ422" s="26"/>
      <c r="BA422" s="26"/>
      <c r="BB422" s="26"/>
      <c r="BC422" s="26"/>
      <c r="BD422" s="26"/>
      <c r="BE422" s="26"/>
      <c r="BF422" s="26"/>
      <c r="BG422" s="26"/>
      <c r="BH422" s="26"/>
      <c r="BI422" s="26"/>
      <c r="BJ422" s="26"/>
      <c r="BK422" s="26"/>
      <c r="BL422" s="26"/>
      <c r="BM422" s="26"/>
      <c r="BN422" s="26"/>
      <c r="BO422" s="26"/>
      <c r="BP422" s="26"/>
      <c r="BQ422" s="26"/>
    </row>
    <row r="423" spans="7:69" ht="12.75" customHeight="1">
      <c r="G423" s="451"/>
      <c r="H423" s="26"/>
      <c r="I423" s="151"/>
      <c r="K423" s="26"/>
      <c r="L423" s="26"/>
      <c r="M423" s="26"/>
      <c r="N423" s="26"/>
      <c r="O423" s="26"/>
      <c r="P423" s="26"/>
      <c r="Q423" s="26"/>
      <c r="R423" s="26"/>
      <c r="S423" s="26"/>
      <c r="T423" s="26"/>
      <c r="U423" s="26"/>
      <c r="V423" s="26"/>
      <c r="W423" s="26"/>
      <c r="X423" s="26"/>
      <c r="Y423" s="26"/>
      <c r="Z423" s="26"/>
      <c r="AA423" s="26"/>
      <c r="AB423" s="26"/>
      <c r="AC423" s="26"/>
      <c r="AD423" s="26"/>
      <c r="AE423" s="26"/>
      <c r="AF423" s="26"/>
      <c r="AG423" s="26"/>
      <c r="AH423" s="26"/>
      <c r="AI423" s="26"/>
      <c r="AJ423" s="26"/>
      <c r="AK423" s="26"/>
      <c r="AL423" s="26"/>
      <c r="AM423" s="26"/>
      <c r="AN423" s="26"/>
      <c r="AO423" s="26"/>
      <c r="AP423" s="26"/>
      <c r="AQ423" s="26"/>
      <c r="AR423" s="26"/>
      <c r="AS423" s="26"/>
      <c r="AT423" s="26"/>
      <c r="AU423" s="26"/>
      <c r="AV423" s="26"/>
      <c r="AW423" s="26"/>
      <c r="AX423" s="26"/>
      <c r="AY423" s="26"/>
      <c r="AZ423" s="26"/>
      <c r="BA423" s="26"/>
      <c r="BB423" s="26"/>
      <c r="BC423" s="26"/>
      <c r="BD423" s="26"/>
      <c r="BE423" s="26"/>
      <c r="BF423" s="26"/>
      <c r="BG423" s="26"/>
      <c r="BH423" s="26"/>
      <c r="BI423" s="26"/>
      <c r="BJ423" s="26"/>
      <c r="BK423" s="26"/>
      <c r="BL423" s="26"/>
      <c r="BM423" s="26"/>
      <c r="BN423" s="26"/>
      <c r="BO423" s="26"/>
      <c r="BP423" s="26"/>
      <c r="BQ423" s="26"/>
    </row>
    <row r="424" spans="7:69" ht="12.75" customHeight="1">
      <c r="G424" s="451"/>
      <c r="H424" s="26"/>
      <c r="I424" s="151"/>
      <c r="K424" s="26"/>
      <c r="L424" s="26"/>
      <c r="M424" s="26"/>
      <c r="N424" s="26"/>
      <c r="O424" s="26"/>
      <c r="P424" s="26"/>
      <c r="Q424" s="26"/>
      <c r="R424" s="26"/>
      <c r="S424" s="26"/>
      <c r="T424" s="26"/>
      <c r="U424" s="26"/>
      <c r="V424" s="26"/>
      <c r="W424" s="26"/>
      <c r="X424" s="26"/>
      <c r="Y424" s="26"/>
      <c r="Z424" s="26"/>
      <c r="AA424" s="26"/>
      <c r="AB424" s="26"/>
      <c r="AC424" s="26"/>
      <c r="AD424" s="26"/>
      <c r="AE424" s="26"/>
      <c r="AF424" s="26"/>
      <c r="AG424" s="26"/>
      <c r="AH424" s="26"/>
      <c r="AI424" s="26"/>
      <c r="AJ424" s="26"/>
      <c r="AK424" s="26"/>
      <c r="AL424" s="26"/>
      <c r="AM424" s="26"/>
      <c r="AN424" s="26"/>
      <c r="AO424" s="26"/>
      <c r="AP424" s="26"/>
      <c r="AQ424" s="26"/>
      <c r="AR424" s="26"/>
      <c r="AS424" s="26"/>
      <c r="AT424" s="26"/>
      <c r="AU424" s="26"/>
      <c r="AV424" s="26"/>
      <c r="AW424" s="26"/>
      <c r="AX424" s="26"/>
      <c r="AY424" s="26"/>
      <c r="AZ424" s="26"/>
      <c r="BA424" s="26"/>
      <c r="BB424" s="26"/>
      <c r="BC424" s="26"/>
      <c r="BD424" s="26"/>
      <c r="BE424" s="26"/>
      <c r="BF424" s="26"/>
      <c r="BG424" s="26"/>
      <c r="BH424" s="26"/>
      <c r="BI424" s="26"/>
      <c r="BJ424" s="26"/>
      <c r="BK424" s="26"/>
      <c r="BL424" s="26"/>
      <c r="BM424" s="26"/>
      <c r="BN424" s="26"/>
      <c r="BO424" s="26"/>
      <c r="BP424" s="26"/>
      <c r="BQ424" s="26"/>
    </row>
    <row r="425" spans="7:69" ht="12.75" customHeight="1">
      <c r="G425" s="451"/>
      <c r="H425" s="26"/>
      <c r="I425" s="151"/>
      <c r="K425" s="26"/>
      <c r="L425" s="26"/>
      <c r="M425" s="26"/>
      <c r="N425" s="26"/>
      <c r="O425" s="26"/>
      <c r="P425" s="26"/>
      <c r="Q425" s="26"/>
      <c r="R425" s="26"/>
      <c r="S425" s="26"/>
      <c r="T425" s="26"/>
      <c r="U425" s="26"/>
      <c r="V425" s="26"/>
      <c r="W425" s="26"/>
      <c r="X425" s="26"/>
      <c r="Y425" s="26"/>
      <c r="Z425" s="26"/>
      <c r="AA425" s="26"/>
      <c r="AB425" s="26"/>
      <c r="AC425" s="26"/>
      <c r="AD425" s="26"/>
      <c r="AE425" s="26"/>
      <c r="AF425" s="26"/>
      <c r="AG425" s="26"/>
      <c r="AH425" s="26"/>
      <c r="AI425" s="26"/>
      <c r="AJ425" s="26"/>
      <c r="AK425" s="26"/>
      <c r="AL425" s="26"/>
      <c r="AM425" s="26"/>
      <c r="AN425" s="26"/>
      <c r="AO425" s="26"/>
      <c r="AP425" s="26"/>
      <c r="AQ425" s="26"/>
      <c r="AR425" s="26"/>
      <c r="AS425" s="26"/>
      <c r="AT425" s="26"/>
      <c r="AU425" s="26"/>
      <c r="AV425" s="26"/>
      <c r="AW425" s="26"/>
      <c r="AX425" s="26"/>
      <c r="AY425" s="26"/>
      <c r="AZ425" s="26"/>
      <c r="BA425" s="26"/>
      <c r="BB425" s="26"/>
      <c r="BC425" s="26"/>
      <c r="BD425" s="26"/>
      <c r="BE425" s="26"/>
      <c r="BF425" s="26"/>
      <c r="BG425" s="26"/>
      <c r="BH425" s="26"/>
      <c r="BI425" s="26"/>
      <c r="BJ425" s="26"/>
      <c r="BK425" s="26"/>
      <c r="BL425" s="26"/>
      <c r="BM425" s="26"/>
      <c r="BN425" s="26"/>
      <c r="BO425" s="26"/>
      <c r="BP425" s="26"/>
      <c r="BQ425" s="26"/>
    </row>
    <row r="426" spans="7:69" ht="12.75" customHeight="1">
      <c r="G426" s="451"/>
      <c r="H426" s="26"/>
      <c r="I426" s="151"/>
      <c r="K426" s="26"/>
      <c r="L426" s="26"/>
      <c r="M426" s="26"/>
      <c r="N426" s="26"/>
      <c r="O426" s="26"/>
      <c r="P426" s="26"/>
      <c r="Q426" s="26"/>
      <c r="R426" s="26"/>
      <c r="S426" s="26"/>
      <c r="T426" s="26"/>
      <c r="U426" s="26"/>
      <c r="V426" s="26"/>
      <c r="W426" s="26"/>
      <c r="X426" s="26"/>
      <c r="Y426" s="26"/>
      <c r="Z426" s="26"/>
      <c r="AA426" s="26"/>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c r="AZ426" s="26"/>
      <c r="BA426" s="26"/>
      <c r="BB426" s="26"/>
      <c r="BC426" s="26"/>
      <c r="BD426" s="26"/>
      <c r="BE426" s="26"/>
      <c r="BF426" s="26"/>
      <c r="BG426" s="26"/>
      <c r="BH426" s="26"/>
      <c r="BI426" s="26"/>
      <c r="BJ426" s="26"/>
      <c r="BK426" s="26"/>
      <c r="BL426" s="26"/>
      <c r="BM426" s="26"/>
      <c r="BN426" s="26"/>
      <c r="BO426" s="26"/>
      <c r="BP426" s="26"/>
      <c r="BQ426" s="26"/>
    </row>
    <row r="427" spans="7:69" ht="12.75" customHeight="1">
      <c r="G427" s="451"/>
      <c r="H427" s="26"/>
      <c r="I427" s="151"/>
      <c r="K427" s="26"/>
      <c r="L427" s="26"/>
      <c r="M427" s="26"/>
      <c r="N427" s="26"/>
      <c r="O427" s="26"/>
      <c r="P427" s="26"/>
      <c r="Q427" s="26"/>
      <c r="R427" s="26"/>
      <c r="S427" s="26"/>
      <c r="T427" s="26"/>
      <c r="U427" s="26"/>
      <c r="V427" s="26"/>
      <c r="W427" s="26"/>
      <c r="X427" s="26"/>
      <c r="Y427" s="26"/>
      <c r="Z427" s="26"/>
      <c r="AA427" s="26"/>
      <c r="AB427" s="26"/>
      <c r="AC427" s="26"/>
      <c r="AD427" s="26"/>
      <c r="AE427" s="26"/>
      <c r="AF427" s="26"/>
      <c r="AG427" s="26"/>
      <c r="AH427" s="26"/>
      <c r="AI427" s="26"/>
      <c r="AJ427" s="26"/>
      <c r="AK427" s="26"/>
      <c r="AL427" s="26"/>
      <c r="AM427" s="26"/>
      <c r="AN427" s="26"/>
      <c r="AO427" s="26"/>
      <c r="AP427" s="26"/>
      <c r="AQ427" s="26"/>
      <c r="AR427" s="26"/>
      <c r="AS427" s="26"/>
      <c r="AT427" s="26"/>
      <c r="AU427" s="26"/>
      <c r="AV427" s="26"/>
      <c r="AW427" s="26"/>
      <c r="AX427" s="26"/>
      <c r="AY427" s="26"/>
      <c r="AZ427" s="26"/>
      <c r="BA427" s="26"/>
      <c r="BB427" s="26"/>
      <c r="BC427" s="26"/>
      <c r="BD427" s="26"/>
      <c r="BE427" s="26"/>
      <c r="BF427" s="26"/>
      <c r="BG427" s="26"/>
      <c r="BH427" s="26"/>
      <c r="BI427" s="26"/>
      <c r="BJ427" s="26"/>
      <c r="BK427" s="26"/>
      <c r="BL427" s="26"/>
      <c r="BM427" s="26"/>
      <c r="BN427" s="26"/>
      <c r="BO427" s="26"/>
      <c r="BP427" s="26"/>
      <c r="BQ427" s="26"/>
    </row>
    <row r="428" spans="7:69" ht="12.75" customHeight="1">
      <c r="G428" s="451"/>
      <c r="H428" s="26"/>
      <c r="I428" s="151"/>
      <c r="K428" s="26"/>
      <c r="L428" s="26"/>
      <c r="M428" s="26"/>
      <c r="N428" s="26"/>
      <c r="O428" s="26"/>
      <c r="P428" s="26"/>
      <c r="Q428" s="26"/>
      <c r="R428" s="26"/>
      <c r="S428" s="26"/>
      <c r="T428" s="26"/>
      <c r="U428" s="26"/>
      <c r="V428" s="26"/>
      <c r="W428" s="26"/>
      <c r="X428" s="26"/>
      <c r="Y428" s="26"/>
      <c r="Z428" s="26"/>
      <c r="AA428" s="26"/>
      <c r="AB428" s="26"/>
      <c r="AC428" s="26"/>
      <c r="AD428" s="26"/>
      <c r="AE428" s="26"/>
      <c r="AF428" s="26"/>
      <c r="AG428" s="26"/>
      <c r="AH428" s="26"/>
      <c r="AI428" s="26"/>
      <c r="AJ428" s="26"/>
      <c r="AK428" s="26"/>
      <c r="AL428" s="26"/>
      <c r="AM428" s="26"/>
      <c r="AN428" s="26"/>
      <c r="AO428" s="26"/>
      <c r="AP428" s="26"/>
      <c r="AQ428" s="26"/>
      <c r="AR428" s="26"/>
      <c r="AS428" s="26"/>
      <c r="AT428" s="26"/>
      <c r="AU428" s="26"/>
      <c r="AV428" s="26"/>
      <c r="AW428" s="26"/>
      <c r="AX428" s="26"/>
      <c r="AY428" s="26"/>
      <c r="AZ428" s="26"/>
      <c r="BA428" s="26"/>
      <c r="BB428" s="26"/>
      <c r="BC428" s="26"/>
      <c r="BD428" s="26"/>
      <c r="BE428" s="26"/>
      <c r="BF428" s="26"/>
      <c r="BG428" s="26"/>
      <c r="BH428" s="26"/>
      <c r="BI428" s="26"/>
      <c r="BJ428" s="26"/>
      <c r="BK428" s="26"/>
      <c r="BL428" s="26"/>
      <c r="BM428" s="26"/>
      <c r="BN428" s="26"/>
      <c r="BO428" s="26"/>
      <c r="BP428" s="26"/>
      <c r="BQ428" s="26"/>
    </row>
    <row r="429" spans="7:69" ht="12.75" customHeight="1">
      <c r="G429" s="451"/>
      <c r="H429" s="26"/>
      <c r="I429" s="151"/>
      <c r="K429" s="26"/>
      <c r="L429" s="26"/>
      <c r="M429" s="26"/>
      <c r="N429" s="26"/>
      <c r="O429" s="26"/>
      <c r="P429" s="26"/>
      <c r="Q429" s="26"/>
      <c r="R429" s="26"/>
      <c r="S429" s="26"/>
      <c r="T429" s="26"/>
      <c r="U429" s="26"/>
      <c r="V429" s="26"/>
      <c r="W429" s="26"/>
      <c r="X429" s="26"/>
      <c r="Y429" s="26"/>
      <c r="Z429" s="26"/>
      <c r="AA429" s="26"/>
      <c r="AB429" s="26"/>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c r="AZ429" s="26"/>
      <c r="BA429" s="26"/>
      <c r="BB429" s="26"/>
      <c r="BC429" s="26"/>
      <c r="BD429" s="26"/>
      <c r="BE429" s="26"/>
      <c r="BF429" s="26"/>
      <c r="BG429" s="26"/>
      <c r="BH429" s="26"/>
      <c r="BI429" s="26"/>
      <c r="BJ429" s="26"/>
      <c r="BK429" s="26"/>
      <c r="BL429" s="26"/>
      <c r="BM429" s="26"/>
      <c r="BN429" s="26"/>
      <c r="BO429" s="26"/>
      <c r="BP429" s="26"/>
      <c r="BQ429" s="26"/>
    </row>
    <row r="430" spans="7:69" ht="12.75" customHeight="1">
      <c r="G430" s="451"/>
      <c r="H430" s="26"/>
      <c r="I430" s="151"/>
      <c r="K430" s="26"/>
      <c r="L430" s="26"/>
      <c r="M430" s="26"/>
      <c r="N430" s="26"/>
      <c r="O430" s="26"/>
      <c r="P430" s="26"/>
      <c r="Q430" s="26"/>
      <c r="R430" s="26"/>
      <c r="S430" s="26"/>
      <c r="T430" s="26"/>
      <c r="U430" s="26"/>
      <c r="V430" s="26"/>
      <c r="W430" s="26"/>
      <c r="X430" s="26"/>
      <c r="Y430" s="26"/>
      <c r="Z430" s="26"/>
      <c r="AA430" s="26"/>
      <c r="AB430" s="26"/>
      <c r="AC430" s="26"/>
      <c r="AD430" s="26"/>
      <c r="AE430" s="26"/>
      <c r="AF430" s="26"/>
      <c r="AG430" s="26"/>
      <c r="AH430" s="26"/>
      <c r="AI430" s="26"/>
      <c r="AJ430" s="26"/>
      <c r="AK430" s="26"/>
      <c r="AL430" s="26"/>
      <c r="AM430" s="26"/>
      <c r="AN430" s="26"/>
      <c r="AO430" s="26"/>
      <c r="AP430" s="26"/>
      <c r="AQ430" s="26"/>
      <c r="AR430" s="26"/>
      <c r="AS430" s="26"/>
      <c r="AT430" s="26"/>
      <c r="AU430" s="26"/>
      <c r="AV430" s="26"/>
      <c r="AW430" s="26"/>
      <c r="AX430" s="26"/>
      <c r="AY430" s="26"/>
      <c r="AZ430" s="26"/>
      <c r="BA430" s="26"/>
      <c r="BB430" s="26"/>
      <c r="BC430" s="26"/>
      <c r="BD430" s="26"/>
      <c r="BE430" s="26"/>
      <c r="BF430" s="26"/>
      <c r="BG430" s="26"/>
      <c r="BH430" s="26"/>
      <c r="BI430" s="26"/>
      <c r="BJ430" s="26"/>
      <c r="BK430" s="26"/>
      <c r="BL430" s="26"/>
      <c r="BM430" s="26"/>
      <c r="BN430" s="26"/>
      <c r="BO430" s="26"/>
      <c r="BP430" s="26"/>
      <c r="BQ430" s="26"/>
    </row>
    <row r="431" spans="7:69" ht="12.75" customHeight="1">
      <c r="G431" s="451"/>
      <c r="H431" s="26"/>
      <c r="I431" s="151"/>
      <c r="K431" s="26"/>
      <c r="L431" s="26"/>
      <c r="M431" s="26"/>
      <c r="N431" s="26"/>
      <c r="O431" s="26"/>
      <c r="P431" s="26"/>
      <c r="Q431" s="26"/>
      <c r="R431" s="26"/>
      <c r="S431" s="26"/>
      <c r="T431" s="26"/>
      <c r="U431" s="26"/>
      <c r="V431" s="26"/>
      <c r="W431" s="26"/>
      <c r="X431" s="26"/>
      <c r="Y431" s="26"/>
      <c r="Z431" s="26"/>
      <c r="AA431" s="26"/>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c r="AZ431" s="26"/>
      <c r="BA431" s="26"/>
      <c r="BB431" s="26"/>
      <c r="BC431" s="26"/>
      <c r="BD431" s="26"/>
      <c r="BE431" s="26"/>
      <c r="BF431" s="26"/>
      <c r="BG431" s="26"/>
      <c r="BH431" s="26"/>
      <c r="BI431" s="26"/>
      <c r="BJ431" s="26"/>
      <c r="BK431" s="26"/>
      <c r="BL431" s="26"/>
      <c r="BM431" s="26"/>
      <c r="BN431" s="26"/>
      <c r="BO431" s="26"/>
      <c r="BP431" s="26"/>
      <c r="BQ431" s="26"/>
    </row>
    <row r="432" spans="7:69" ht="12.75" customHeight="1">
      <c r="G432" s="451"/>
      <c r="H432" s="26"/>
      <c r="I432" s="151"/>
      <c r="K432" s="26"/>
      <c r="L432" s="26"/>
      <c r="M432" s="26"/>
      <c r="N432" s="26"/>
      <c r="O432" s="26"/>
      <c r="P432" s="26"/>
      <c r="Q432" s="26"/>
      <c r="R432" s="26"/>
      <c r="S432" s="26"/>
      <c r="T432" s="26"/>
      <c r="U432" s="26"/>
      <c r="V432" s="26"/>
      <c r="W432" s="26"/>
      <c r="X432" s="26"/>
      <c r="Y432" s="26"/>
      <c r="Z432" s="26"/>
      <c r="AA432" s="26"/>
      <c r="AB432" s="26"/>
      <c r="AC432" s="26"/>
      <c r="AD432" s="26"/>
      <c r="AE432" s="26"/>
      <c r="AF432" s="26"/>
      <c r="AG432" s="26"/>
      <c r="AH432" s="26"/>
      <c r="AI432" s="26"/>
      <c r="AJ432" s="26"/>
      <c r="AK432" s="26"/>
      <c r="AL432" s="26"/>
      <c r="AM432" s="26"/>
      <c r="AN432" s="26"/>
      <c r="AO432" s="26"/>
      <c r="AP432" s="26"/>
      <c r="AQ432" s="26"/>
      <c r="AR432" s="26"/>
      <c r="AS432" s="26"/>
      <c r="AT432" s="26"/>
      <c r="AU432" s="26"/>
      <c r="AV432" s="26"/>
      <c r="AW432" s="26"/>
      <c r="AX432" s="26"/>
      <c r="AY432" s="26"/>
      <c r="AZ432" s="26"/>
      <c r="BA432" s="26"/>
      <c r="BB432" s="26"/>
      <c r="BC432" s="26"/>
      <c r="BD432" s="26"/>
      <c r="BE432" s="26"/>
      <c r="BF432" s="26"/>
      <c r="BG432" s="26"/>
      <c r="BH432" s="26"/>
      <c r="BI432" s="26"/>
      <c r="BJ432" s="26"/>
      <c r="BK432" s="26"/>
      <c r="BL432" s="26"/>
      <c r="BM432" s="26"/>
      <c r="BN432" s="26"/>
      <c r="BO432" s="26"/>
      <c r="BP432" s="26"/>
      <c r="BQ432" s="26"/>
    </row>
    <row r="433" spans="7:69" ht="12.75" customHeight="1">
      <c r="G433" s="451"/>
      <c r="H433" s="26"/>
      <c r="I433" s="151"/>
      <c r="K433" s="26"/>
      <c r="L433" s="26"/>
      <c r="M433" s="26"/>
      <c r="N433" s="26"/>
      <c r="O433" s="26"/>
      <c r="P433" s="26"/>
      <c r="Q433" s="26"/>
      <c r="R433" s="26"/>
      <c r="S433" s="26"/>
      <c r="T433" s="26"/>
      <c r="U433" s="26"/>
      <c r="V433" s="26"/>
      <c r="W433" s="26"/>
      <c r="X433" s="26"/>
      <c r="Y433" s="26"/>
      <c r="Z433" s="26"/>
      <c r="AA433" s="26"/>
      <c r="AB433" s="26"/>
      <c r="AC433" s="26"/>
      <c r="AD433" s="26"/>
      <c r="AE433" s="26"/>
      <c r="AF433" s="26"/>
      <c r="AG433" s="26"/>
      <c r="AH433" s="26"/>
      <c r="AI433" s="26"/>
      <c r="AJ433" s="26"/>
      <c r="AK433" s="26"/>
      <c r="AL433" s="26"/>
      <c r="AM433" s="26"/>
      <c r="AN433" s="26"/>
      <c r="AO433" s="26"/>
      <c r="AP433" s="26"/>
      <c r="AQ433" s="26"/>
      <c r="AR433" s="26"/>
      <c r="AS433" s="26"/>
      <c r="AT433" s="26"/>
      <c r="AU433" s="26"/>
      <c r="AV433" s="26"/>
      <c r="AW433" s="26"/>
      <c r="AX433" s="26"/>
      <c r="AY433" s="26"/>
      <c r="AZ433" s="26"/>
      <c r="BA433" s="26"/>
      <c r="BB433" s="26"/>
      <c r="BC433" s="26"/>
      <c r="BD433" s="26"/>
      <c r="BE433" s="26"/>
      <c r="BF433" s="26"/>
      <c r="BG433" s="26"/>
      <c r="BH433" s="26"/>
      <c r="BI433" s="26"/>
      <c r="BJ433" s="26"/>
      <c r="BK433" s="26"/>
      <c r="BL433" s="26"/>
      <c r="BM433" s="26"/>
      <c r="BN433" s="26"/>
      <c r="BO433" s="26"/>
      <c r="BP433" s="26"/>
      <c r="BQ433" s="26"/>
    </row>
    <row r="434" spans="7:69" ht="12.75" customHeight="1">
      <c r="G434" s="451"/>
      <c r="H434" s="26"/>
      <c r="I434" s="151"/>
      <c r="K434" s="26"/>
      <c r="L434" s="26"/>
      <c r="M434" s="26"/>
      <c r="N434" s="26"/>
      <c r="O434" s="26"/>
      <c r="P434" s="26"/>
      <c r="Q434" s="26"/>
      <c r="R434" s="26"/>
      <c r="S434" s="26"/>
      <c r="T434" s="26"/>
      <c r="U434" s="26"/>
      <c r="V434" s="26"/>
      <c r="W434" s="26"/>
      <c r="X434" s="26"/>
      <c r="Y434" s="26"/>
      <c r="Z434" s="26"/>
      <c r="AA434" s="26"/>
      <c r="AB434" s="26"/>
      <c r="AC434" s="26"/>
      <c r="AD434" s="26"/>
      <c r="AE434" s="26"/>
      <c r="AF434" s="26"/>
      <c r="AG434" s="26"/>
      <c r="AH434" s="26"/>
      <c r="AI434" s="26"/>
      <c r="AJ434" s="26"/>
      <c r="AK434" s="26"/>
      <c r="AL434" s="26"/>
      <c r="AM434" s="26"/>
      <c r="AN434" s="26"/>
      <c r="AO434" s="26"/>
      <c r="AP434" s="26"/>
      <c r="AQ434" s="26"/>
      <c r="AR434" s="26"/>
      <c r="AS434" s="26"/>
      <c r="AT434" s="26"/>
      <c r="AU434" s="26"/>
      <c r="AV434" s="26"/>
      <c r="AW434" s="26"/>
      <c r="AX434" s="26"/>
      <c r="AY434" s="26"/>
      <c r="AZ434" s="26"/>
      <c r="BA434" s="26"/>
      <c r="BB434" s="26"/>
      <c r="BC434" s="26"/>
      <c r="BD434" s="26"/>
      <c r="BE434" s="26"/>
      <c r="BF434" s="26"/>
      <c r="BG434" s="26"/>
      <c r="BH434" s="26"/>
      <c r="BI434" s="26"/>
      <c r="BJ434" s="26"/>
      <c r="BK434" s="26"/>
      <c r="BL434" s="26"/>
      <c r="BM434" s="26"/>
      <c r="BN434" s="26"/>
      <c r="BO434" s="26"/>
      <c r="BP434" s="26"/>
      <c r="BQ434" s="26"/>
    </row>
    <row r="435" spans="7:69" ht="12.75" customHeight="1">
      <c r="G435" s="451"/>
      <c r="H435" s="26"/>
      <c r="I435" s="151"/>
      <c r="K435" s="26"/>
      <c r="L435" s="26"/>
      <c r="M435" s="26"/>
      <c r="N435" s="26"/>
      <c r="O435" s="26"/>
      <c r="P435" s="26"/>
      <c r="Q435" s="26"/>
      <c r="R435" s="26"/>
      <c r="S435" s="26"/>
      <c r="T435" s="26"/>
      <c r="U435" s="26"/>
      <c r="V435" s="26"/>
      <c r="W435" s="26"/>
      <c r="X435" s="26"/>
      <c r="Y435" s="26"/>
      <c r="Z435" s="26"/>
      <c r="AA435" s="26"/>
      <c r="AB435" s="26"/>
      <c r="AC435" s="26"/>
      <c r="AD435" s="26"/>
      <c r="AE435" s="26"/>
      <c r="AF435" s="26"/>
      <c r="AG435" s="26"/>
      <c r="AH435" s="26"/>
      <c r="AI435" s="26"/>
      <c r="AJ435" s="26"/>
      <c r="AK435" s="26"/>
      <c r="AL435" s="26"/>
      <c r="AM435" s="26"/>
      <c r="AN435" s="26"/>
      <c r="AO435" s="26"/>
      <c r="AP435" s="26"/>
      <c r="AQ435" s="26"/>
      <c r="AR435" s="26"/>
      <c r="AS435" s="26"/>
      <c r="AT435" s="26"/>
      <c r="AU435" s="26"/>
      <c r="AV435" s="26"/>
      <c r="AW435" s="26"/>
      <c r="AX435" s="26"/>
      <c r="AY435" s="26"/>
      <c r="AZ435" s="26"/>
      <c r="BA435" s="26"/>
      <c r="BB435" s="26"/>
      <c r="BC435" s="26"/>
      <c r="BD435" s="26"/>
      <c r="BE435" s="26"/>
      <c r="BF435" s="26"/>
      <c r="BG435" s="26"/>
      <c r="BH435" s="26"/>
      <c r="BI435" s="26"/>
      <c r="BJ435" s="26"/>
      <c r="BK435" s="26"/>
      <c r="BL435" s="26"/>
      <c r="BM435" s="26"/>
      <c r="BN435" s="26"/>
      <c r="BO435" s="26"/>
      <c r="BP435" s="26"/>
      <c r="BQ435" s="26"/>
    </row>
    <row r="436" spans="7:69" ht="12.75" customHeight="1">
      <c r="G436" s="451"/>
      <c r="H436" s="26"/>
      <c r="I436" s="151"/>
      <c r="K436" s="26"/>
      <c r="L436" s="26"/>
      <c r="M436" s="26"/>
      <c r="N436" s="26"/>
      <c r="O436" s="26"/>
      <c r="P436" s="26"/>
      <c r="Q436" s="26"/>
      <c r="R436" s="26"/>
      <c r="S436" s="26"/>
      <c r="T436" s="26"/>
      <c r="U436" s="26"/>
      <c r="V436" s="26"/>
      <c r="W436" s="26"/>
      <c r="X436" s="26"/>
      <c r="Y436" s="26"/>
      <c r="Z436" s="26"/>
      <c r="AA436" s="26"/>
      <c r="AB436" s="26"/>
      <c r="AC436" s="26"/>
      <c r="AD436" s="26"/>
      <c r="AE436" s="26"/>
      <c r="AF436" s="26"/>
      <c r="AG436" s="26"/>
      <c r="AH436" s="26"/>
      <c r="AI436" s="26"/>
      <c r="AJ436" s="26"/>
      <c r="AK436" s="26"/>
      <c r="AL436" s="26"/>
      <c r="AM436" s="26"/>
      <c r="AN436" s="26"/>
      <c r="AO436" s="26"/>
      <c r="AP436" s="26"/>
      <c r="AQ436" s="26"/>
      <c r="AR436" s="26"/>
      <c r="AS436" s="26"/>
      <c r="AT436" s="26"/>
      <c r="AU436" s="26"/>
      <c r="AV436" s="26"/>
      <c r="AW436" s="26"/>
      <c r="AX436" s="26"/>
      <c r="AY436" s="26"/>
      <c r="AZ436" s="26"/>
      <c r="BA436" s="26"/>
      <c r="BB436" s="26"/>
      <c r="BC436" s="26"/>
      <c r="BD436" s="26"/>
      <c r="BE436" s="26"/>
      <c r="BF436" s="26"/>
      <c r="BG436" s="26"/>
      <c r="BH436" s="26"/>
      <c r="BI436" s="26"/>
      <c r="BJ436" s="26"/>
      <c r="BK436" s="26"/>
      <c r="BL436" s="26"/>
      <c r="BM436" s="26"/>
      <c r="BN436" s="26"/>
      <c r="BO436" s="26"/>
      <c r="BP436" s="26"/>
      <c r="BQ436" s="26"/>
    </row>
    <row r="437" spans="7:69" ht="12.75" customHeight="1">
      <c r="G437" s="451"/>
      <c r="H437" s="26"/>
      <c r="I437" s="151"/>
      <c r="K437" s="26"/>
      <c r="L437" s="26"/>
      <c r="M437" s="26"/>
      <c r="N437" s="26"/>
      <c r="O437" s="26"/>
      <c r="P437" s="26"/>
      <c r="Q437" s="26"/>
      <c r="R437" s="26"/>
      <c r="S437" s="26"/>
      <c r="T437" s="26"/>
      <c r="U437" s="26"/>
      <c r="V437" s="26"/>
      <c r="W437" s="26"/>
      <c r="X437" s="26"/>
      <c r="Y437" s="26"/>
      <c r="Z437" s="26"/>
      <c r="AA437" s="26"/>
      <c r="AB437" s="26"/>
      <c r="AC437" s="26"/>
      <c r="AD437" s="26"/>
      <c r="AE437" s="26"/>
      <c r="AF437" s="26"/>
      <c r="AG437" s="26"/>
      <c r="AH437" s="26"/>
      <c r="AI437" s="26"/>
      <c r="AJ437" s="26"/>
      <c r="AK437" s="26"/>
      <c r="AL437" s="26"/>
      <c r="AM437" s="26"/>
      <c r="AN437" s="26"/>
      <c r="AO437" s="26"/>
      <c r="AP437" s="26"/>
      <c r="AQ437" s="26"/>
      <c r="AR437" s="26"/>
      <c r="AS437" s="26"/>
      <c r="AT437" s="26"/>
      <c r="AU437" s="26"/>
      <c r="AV437" s="26"/>
      <c r="AW437" s="26"/>
      <c r="AX437" s="26"/>
      <c r="AY437" s="26"/>
      <c r="AZ437" s="26"/>
      <c r="BA437" s="26"/>
      <c r="BB437" s="26"/>
      <c r="BC437" s="26"/>
      <c r="BD437" s="26"/>
      <c r="BE437" s="26"/>
      <c r="BF437" s="26"/>
      <c r="BG437" s="26"/>
      <c r="BH437" s="26"/>
      <c r="BI437" s="26"/>
      <c r="BJ437" s="26"/>
      <c r="BK437" s="26"/>
      <c r="BL437" s="26"/>
      <c r="BM437" s="26"/>
      <c r="BN437" s="26"/>
      <c r="BO437" s="26"/>
      <c r="BP437" s="26"/>
      <c r="BQ437" s="26"/>
    </row>
    <row r="438" spans="7:69" ht="12.75" customHeight="1">
      <c r="G438" s="451"/>
      <c r="H438" s="26"/>
      <c r="I438" s="151"/>
      <c r="K438" s="26"/>
      <c r="L438" s="26"/>
      <c r="M438" s="26"/>
      <c r="N438" s="26"/>
      <c r="O438" s="26"/>
      <c r="P438" s="26"/>
      <c r="Q438" s="26"/>
      <c r="R438" s="26"/>
      <c r="S438" s="26"/>
      <c r="T438" s="26"/>
      <c r="U438" s="26"/>
      <c r="V438" s="26"/>
      <c r="W438" s="26"/>
      <c r="X438" s="26"/>
      <c r="Y438" s="26"/>
      <c r="Z438" s="26"/>
      <c r="AA438" s="26"/>
      <c r="AB438" s="26"/>
      <c r="AC438" s="26"/>
      <c r="AD438" s="26"/>
      <c r="AE438" s="26"/>
      <c r="AF438" s="26"/>
      <c r="AG438" s="26"/>
      <c r="AH438" s="26"/>
      <c r="AI438" s="26"/>
      <c r="AJ438" s="26"/>
      <c r="AK438" s="26"/>
      <c r="AL438" s="26"/>
      <c r="AM438" s="26"/>
      <c r="AN438" s="26"/>
      <c r="AO438" s="26"/>
      <c r="AP438" s="26"/>
      <c r="AQ438" s="26"/>
      <c r="AR438" s="26"/>
      <c r="AS438" s="26"/>
      <c r="AT438" s="26"/>
      <c r="AU438" s="26"/>
      <c r="AV438" s="26"/>
      <c r="AW438" s="26"/>
      <c r="AX438" s="26"/>
      <c r="AY438" s="26"/>
      <c r="AZ438" s="26"/>
      <c r="BA438" s="26"/>
      <c r="BB438" s="26"/>
      <c r="BC438" s="26"/>
      <c r="BD438" s="26"/>
      <c r="BE438" s="26"/>
      <c r="BF438" s="26"/>
      <c r="BG438" s="26"/>
      <c r="BH438" s="26"/>
      <c r="BI438" s="26"/>
      <c r="BJ438" s="26"/>
      <c r="BK438" s="26"/>
      <c r="BL438" s="26"/>
      <c r="BM438" s="26"/>
      <c r="BN438" s="26"/>
      <c r="BO438" s="26"/>
      <c r="BP438" s="26"/>
      <c r="BQ438" s="26"/>
    </row>
    <row r="439" spans="7:69" ht="12.75" customHeight="1">
      <c r="G439" s="451"/>
      <c r="H439" s="26"/>
      <c r="I439" s="151"/>
      <c r="K439" s="26"/>
      <c r="L439" s="26"/>
      <c r="M439" s="26"/>
      <c r="N439" s="26"/>
      <c r="O439" s="26"/>
      <c r="P439" s="26"/>
      <c r="Q439" s="26"/>
      <c r="R439" s="26"/>
      <c r="S439" s="26"/>
      <c r="T439" s="26"/>
      <c r="U439" s="26"/>
      <c r="V439" s="26"/>
      <c r="W439" s="26"/>
      <c r="X439" s="26"/>
      <c r="Y439" s="26"/>
      <c r="Z439" s="26"/>
      <c r="AA439" s="26"/>
      <c r="AB439" s="26"/>
      <c r="AC439" s="26"/>
      <c r="AD439" s="26"/>
      <c r="AE439" s="26"/>
      <c r="AF439" s="26"/>
      <c r="AG439" s="26"/>
      <c r="AH439" s="26"/>
      <c r="AI439" s="26"/>
      <c r="AJ439" s="26"/>
      <c r="AK439" s="26"/>
      <c r="AL439" s="26"/>
      <c r="AM439" s="26"/>
      <c r="AN439" s="26"/>
      <c r="AO439" s="26"/>
      <c r="AP439" s="26"/>
      <c r="AQ439" s="26"/>
      <c r="AR439" s="26"/>
      <c r="AS439" s="26"/>
      <c r="AT439" s="26"/>
      <c r="AU439" s="26"/>
      <c r="AV439" s="26"/>
      <c r="AW439" s="26"/>
      <c r="AX439" s="26"/>
      <c r="AY439" s="26"/>
      <c r="AZ439" s="26"/>
      <c r="BA439" s="26"/>
      <c r="BB439" s="26"/>
      <c r="BC439" s="26"/>
      <c r="BD439" s="26"/>
      <c r="BE439" s="26"/>
      <c r="BF439" s="26"/>
      <c r="BG439" s="26"/>
      <c r="BH439" s="26"/>
      <c r="BI439" s="26"/>
      <c r="BJ439" s="26"/>
      <c r="BK439" s="26"/>
      <c r="BL439" s="26"/>
      <c r="BM439" s="26"/>
      <c r="BN439" s="26"/>
      <c r="BO439" s="26"/>
      <c r="BP439" s="26"/>
      <c r="BQ439" s="26"/>
    </row>
    <row r="440" spans="7:69" ht="12.75" customHeight="1">
      <c r="G440" s="451"/>
      <c r="H440" s="26"/>
      <c r="I440" s="151"/>
      <c r="K440" s="26"/>
      <c r="L440" s="26"/>
      <c r="M440" s="26"/>
      <c r="N440" s="26"/>
      <c r="O440" s="26"/>
      <c r="P440" s="26"/>
      <c r="Q440" s="26"/>
      <c r="R440" s="26"/>
      <c r="S440" s="26"/>
      <c r="T440" s="26"/>
      <c r="U440" s="26"/>
      <c r="V440" s="26"/>
      <c r="W440" s="26"/>
      <c r="X440" s="26"/>
      <c r="Y440" s="26"/>
      <c r="Z440" s="26"/>
      <c r="AA440" s="26"/>
      <c r="AB440" s="26"/>
      <c r="AC440" s="26"/>
      <c r="AD440" s="26"/>
      <c r="AE440" s="26"/>
      <c r="AF440" s="26"/>
      <c r="AG440" s="26"/>
      <c r="AH440" s="26"/>
      <c r="AI440" s="26"/>
      <c r="AJ440" s="26"/>
      <c r="AK440" s="26"/>
      <c r="AL440" s="26"/>
      <c r="AM440" s="26"/>
      <c r="AN440" s="26"/>
      <c r="AO440" s="26"/>
      <c r="AP440" s="26"/>
      <c r="AQ440" s="26"/>
      <c r="AR440" s="26"/>
      <c r="AS440" s="26"/>
      <c r="AT440" s="26"/>
      <c r="AU440" s="26"/>
      <c r="AV440" s="26"/>
      <c r="AW440" s="26"/>
      <c r="AX440" s="26"/>
      <c r="AY440" s="26"/>
      <c r="AZ440" s="26"/>
      <c r="BA440" s="26"/>
      <c r="BB440" s="26"/>
      <c r="BC440" s="26"/>
      <c r="BD440" s="26"/>
      <c r="BE440" s="26"/>
      <c r="BF440" s="26"/>
      <c r="BG440" s="26"/>
      <c r="BH440" s="26"/>
      <c r="BI440" s="26"/>
      <c r="BJ440" s="26"/>
      <c r="BK440" s="26"/>
      <c r="BL440" s="26"/>
      <c r="BM440" s="26"/>
      <c r="BN440" s="26"/>
      <c r="BO440" s="26"/>
      <c r="BP440" s="26"/>
      <c r="BQ440" s="26"/>
    </row>
    <row r="441" spans="7:69" ht="12.75" customHeight="1">
      <c r="G441" s="451"/>
      <c r="H441" s="26"/>
      <c r="I441" s="151"/>
      <c r="K441" s="26"/>
      <c r="L441" s="26"/>
      <c r="M441" s="26"/>
      <c r="N441" s="26"/>
      <c r="O441" s="26"/>
      <c r="P441" s="26"/>
      <c r="Q441" s="26"/>
      <c r="R441" s="26"/>
      <c r="S441" s="26"/>
      <c r="T441" s="26"/>
      <c r="U441" s="26"/>
      <c r="V441" s="26"/>
      <c r="W441" s="26"/>
      <c r="X441" s="26"/>
      <c r="Y441" s="26"/>
      <c r="Z441" s="26"/>
      <c r="AA441" s="26"/>
      <c r="AB441" s="26"/>
      <c r="AC441" s="26"/>
      <c r="AD441" s="26"/>
      <c r="AE441" s="26"/>
      <c r="AF441" s="26"/>
      <c r="AG441" s="26"/>
      <c r="AH441" s="26"/>
      <c r="AI441" s="26"/>
      <c r="AJ441" s="26"/>
      <c r="AK441" s="26"/>
      <c r="AL441" s="26"/>
      <c r="AM441" s="26"/>
      <c r="AN441" s="26"/>
      <c r="AO441" s="26"/>
      <c r="AP441" s="26"/>
      <c r="AQ441" s="26"/>
      <c r="AR441" s="26"/>
      <c r="AS441" s="26"/>
      <c r="AT441" s="26"/>
      <c r="AU441" s="26"/>
      <c r="AV441" s="26"/>
      <c r="AW441" s="26"/>
      <c r="AX441" s="26"/>
      <c r="AY441" s="26"/>
      <c r="AZ441" s="26"/>
      <c r="BA441" s="26"/>
      <c r="BB441" s="26"/>
      <c r="BC441" s="26"/>
      <c r="BD441" s="26"/>
      <c r="BE441" s="26"/>
      <c r="BF441" s="26"/>
      <c r="BG441" s="26"/>
      <c r="BH441" s="26"/>
      <c r="BI441" s="26"/>
      <c r="BJ441" s="26"/>
      <c r="BK441" s="26"/>
      <c r="BL441" s="26"/>
      <c r="BM441" s="26"/>
      <c r="BN441" s="26"/>
      <c r="BO441" s="26"/>
      <c r="BP441" s="26"/>
      <c r="BQ441" s="26"/>
    </row>
    <row r="442" spans="7:69" ht="12.75" customHeight="1">
      <c r="G442" s="451"/>
      <c r="H442" s="26"/>
      <c r="I442" s="151"/>
      <c r="K442" s="26"/>
      <c r="L442" s="26"/>
      <c r="M442" s="26"/>
      <c r="N442" s="26"/>
      <c r="O442" s="26"/>
      <c r="P442" s="26"/>
      <c r="Q442" s="26"/>
      <c r="R442" s="26"/>
      <c r="S442" s="26"/>
      <c r="T442" s="26"/>
      <c r="U442" s="26"/>
      <c r="V442" s="26"/>
      <c r="W442" s="26"/>
      <c r="X442" s="26"/>
      <c r="Y442" s="26"/>
      <c r="Z442" s="26"/>
      <c r="AA442" s="26"/>
      <c r="AB442" s="26"/>
      <c r="AC442" s="26"/>
      <c r="AD442" s="26"/>
      <c r="AE442" s="26"/>
      <c r="AF442" s="26"/>
      <c r="AG442" s="26"/>
      <c r="AH442" s="26"/>
      <c r="AI442" s="26"/>
      <c r="AJ442" s="26"/>
      <c r="AK442" s="26"/>
      <c r="AL442" s="26"/>
      <c r="AM442" s="26"/>
      <c r="AN442" s="26"/>
      <c r="AO442" s="26"/>
      <c r="AP442" s="26"/>
      <c r="AQ442" s="26"/>
      <c r="AR442" s="26"/>
      <c r="AS442" s="26"/>
      <c r="AT442" s="26"/>
      <c r="AU442" s="26"/>
      <c r="AV442" s="26"/>
      <c r="AW442" s="26"/>
      <c r="AX442" s="26"/>
      <c r="AY442" s="26"/>
      <c r="AZ442" s="26"/>
      <c r="BA442" s="26"/>
      <c r="BB442" s="26"/>
      <c r="BC442" s="26"/>
      <c r="BD442" s="26"/>
      <c r="BE442" s="26"/>
      <c r="BF442" s="26"/>
      <c r="BG442" s="26"/>
      <c r="BH442" s="26"/>
      <c r="BI442" s="26"/>
      <c r="BJ442" s="26"/>
      <c r="BK442" s="26"/>
      <c r="BL442" s="26"/>
      <c r="BM442" s="26"/>
      <c r="BN442" s="26"/>
      <c r="BO442" s="26"/>
      <c r="BP442" s="26"/>
      <c r="BQ442" s="26"/>
    </row>
    <row r="443" spans="7:69" ht="12.75" customHeight="1">
      <c r="G443" s="451"/>
      <c r="H443" s="26"/>
      <c r="I443" s="151"/>
      <c r="K443" s="26"/>
      <c r="L443" s="26"/>
      <c r="M443" s="26"/>
      <c r="N443" s="26"/>
      <c r="O443" s="26"/>
      <c r="P443" s="26"/>
      <c r="Q443" s="26"/>
      <c r="R443" s="26"/>
      <c r="S443" s="26"/>
      <c r="T443" s="26"/>
      <c r="U443" s="26"/>
      <c r="V443" s="26"/>
      <c r="W443" s="26"/>
      <c r="X443" s="26"/>
      <c r="Y443" s="26"/>
      <c r="Z443" s="26"/>
      <c r="AA443" s="26"/>
      <c r="AB443" s="26"/>
      <c r="AC443" s="26"/>
      <c r="AD443" s="26"/>
      <c r="AE443" s="26"/>
      <c r="AF443" s="26"/>
      <c r="AG443" s="26"/>
      <c r="AH443" s="26"/>
      <c r="AI443" s="26"/>
      <c r="AJ443" s="26"/>
      <c r="AK443" s="26"/>
      <c r="AL443" s="26"/>
      <c r="AM443" s="26"/>
      <c r="AN443" s="26"/>
      <c r="AO443" s="26"/>
      <c r="AP443" s="26"/>
      <c r="AQ443" s="26"/>
      <c r="AR443" s="26"/>
      <c r="AS443" s="26"/>
      <c r="AT443" s="26"/>
      <c r="AU443" s="26"/>
      <c r="AV443" s="26"/>
      <c r="AW443" s="26"/>
      <c r="AX443" s="26"/>
      <c r="AY443" s="26"/>
      <c r="AZ443" s="26"/>
      <c r="BA443" s="26"/>
      <c r="BB443" s="26"/>
      <c r="BC443" s="26"/>
      <c r="BD443" s="26"/>
      <c r="BE443" s="26"/>
      <c r="BF443" s="26"/>
      <c r="BG443" s="26"/>
      <c r="BH443" s="26"/>
      <c r="BI443" s="26"/>
      <c r="BJ443" s="26"/>
      <c r="BK443" s="26"/>
      <c r="BL443" s="26"/>
      <c r="BM443" s="26"/>
      <c r="BN443" s="26"/>
      <c r="BO443" s="26"/>
      <c r="BP443" s="26"/>
      <c r="BQ443" s="26"/>
    </row>
    <row r="444" spans="7:69" ht="12.75" customHeight="1">
      <c r="G444" s="451"/>
      <c r="H444" s="26"/>
      <c r="I444" s="151"/>
      <c r="K444" s="26"/>
      <c r="L444" s="26"/>
      <c r="M444" s="26"/>
      <c r="N444" s="26"/>
      <c r="O444" s="26"/>
      <c r="P444" s="26"/>
      <c r="Q444" s="26"/>
      <c r="R444" s="26"/>
      <c r="S444" s="26"/>
      <c r="T444" s="26"/>
      <c r="U444" s="26"/>
      <c r="V444" s="26"/>
      <c r="W444" s="26"/>
      <c r="X444" s="26"/>
      <c r="Y444" s="26"/>
      <c r="Z444" s="26"/>
      <c r="AA444" s="26"/>
      <c r="AB444" s="26"/>
      <c r="AC444" s="26"/>
      <c r="AD444" s="26"/>
      <c r="AE444" s="26"/>
      <c r="AF444" s="26"/>
      <c r="AG444" s="26"/>
      <c r="AH444" s="26"/>
      <c r="AI444" s="26"/>
      <c r="AJ444" s="26"/>
      <c r="AK444" s="26"/>
      <c r="AL444" s="26"/>
      <c r="AM444" s="26"/>
      <c r="AN444" s="26"/>
      <c r="AO444" s="26"/>
      <c r="AP444" s="26"/>
      <c r="AQ444" s="26"/>
      <c r="AR444" s="26"/>
      <c r="AS444" s="26"/>
      <c r="AT444" s="26"/>
      <c r="AU444" s="26"/>
      <c r="AV444" s="26"/>
      <c r="AW444" s="26"/>
      <c r="AX444" s="26"/>
      <c r="AY444" s="26"/>
      <c r="AZ444" s="26"/>
      <c r="BA444" s="26"/>
      <c r="BB444" s="26"/>
      <c r="BC444" s="26"/>
      <c r="BD444" s="26"/>
      <c r="BE444" s="26"/>
      <c r="BF444" s="26"/>
      <c r="BG444" s="26"/>
      <c r="BH444" s="26"/>
      <c r="BI444" s="26"/>
      <c r="BJ444" s="26"/>
      <c r="BK444" s="26"/>
      <c r="BL444" s="26"/>
      <c r="BM444" s="26"/>
      <c r="BN444" s="26"/>
      <c r="BO444" s="26"/>
      <c r="BP444" s="26"/>
      <c r="BQ444" s="26"/>
    </row>
    <row r="445" spans="7:69" ht="12.75" customHeight="1">
      <c r="G445" s="451"/>
      <c r="H445" s="26"/>
      <c r="I445" s="151"/>
      <c r="K445" s="26"/>
      <c r="L445" s="26"/>
      <c r="M445" s="26"/>
      <c r="N445" s="26"/>
      <c r="O445" s="26"/>
      <c r="P445" s="26"/>
      <c r="Q445" s="26"/>
      <c r="R445" s="26"/>
      <c r="S445" s="26"/>
      <c r="T445" s="26"/>
      <c r="U445" s="26"/>
      <c r="V445" s="26"/>
      <c r="W445" s="26"/>
      <c r="X445" s="26"/>
      <c r="Y445" s="26"/>
      <c r="Z445" s="26"/>
      <c r="AA445" s="26"/>
      <c r="AB445" s="26"/>
      <c r="AC445" s="26"/>
      <c r="AD445" s="26"/>
      <c r="AE445" s="26"/>
      <c r="AF445" s="26"/>
      <c r="AG445" s="26"/>
      <c r="AH445" s="26"/>
      <c r="AI445" s="26"/>
      <c r="AJ445" s="26"/>
      <c r="AK445" s="26"/>
      <c r="AL445" s="26"/>
      <c r="AM445" s="26"/>
      <c r="AN445" s="26"/>
      <c r="AO445" s="26"/>
      <c r="AP445" s="26"/>
      <c r="AQ445" s="26"/>
      <c r="AR445" s="26"/>
      <c r="AS445" s="26"/>
      <c r="AT445" s="26"/>
      <c r="AU445" s="26"/>
      <c r="AV445" s="26"/>
      <c r="AW445" s="26"/>
      <c r="AX445" s="26"/>
      <c r="AY445" s="26"/>
      <c r="AZ445" s="26"/>
      <c r="BA445" s="26"/>
      <c r="BB445" s="26"/>
      <c r="BC445" s="26"/>
      <c r="BD445" s="26"/>
      <c r="BE445" s="26"/>
      <c r="BF445" s="26"/>
      <c r="BG445" s="26"/>
      <c r="BH445" s="26"/>
      <c r="BI445" s="26"/>
      <c r="BJ445" s="26"/>
      <c r="BK445" s="26"/>
      <c r="BL445" s="26"/>
      <c r="BM445" s="26"/>
      <c r="BN445" s="26"/>
      <c r="BO445" s="26"/>
      <c r="BP445" s="26"/>
      <c r="BQ445" s="26"/>
    </row>
    <row r="446" spans="7:69" ht="12.75" customHeight="1">
      <c r="G446" s="451"/>
      <c r="H446" s="26"/>
      <c r="I446" s="151"/>
      <c r="K446" s="26"/>
      <c r="L446" s="26"/>
      <c r="M446" s="26"/>
      <c r="N446" s="26"/>
      <c r="O446" s="26"/>
      <c r="P446" s="26"/>
      <c r="Q446" s="26"/>
      <c r="R446" s="26"/>
      <c r="S446" s="26"/>
      <c r="T446" s="26"/>
      <c r="U446" s="26"/>
      <c r="V446" s="26"/>
      <c r="W446" s="26"/>
      <c r="X446" s="26"/>
      <c r="Y446" s="26"/>
      <c r="Z446" s="26"/>
      <c r="AA446" s="26"/>
      <c r="AB446" s="26"/>
      <c r="AC446" s="26"/>
      <c r="AD446" s="26"/>
      <c r="AE446" s="26"/>
      <c r="AF446" s="26"/>
      <c r="AG446" s="26"/>
      <c r="AH446" s="26"/>
      <c r="AI446" s="26"/>
      <c r="AJ446" s="26"/>
      <c r="AK446" s="26"/>
      <c r="AL446" s="26"/>
      <c r="AM446" s="26"/>
      <c r="AN446" s="26"/>
      <c r="AO446" s="26"/>
      <c r="AP446" s="26"/>
      <c r="AQ446" s="26"/>
      <c r="AR446" s="26"/>
      <c r="AS446" s="26"/>
      <c r="AT446" s="26"/>
      <c r="AU446" s="26"/>
      <c r="AV446" s="26"/>
      <c r="AW446" s="26"/>
      <c r="AX446" s="26"/>
      <c r="AY446" s="26"/>
      <c r="AZ446" s="26"/>
      <c r="BA446" s="26"/>
      <c r="BB446" s="26"/>
      <c r="BC446" s="26"/>
      <c r="BD446" s="26"/>
      <c r="BE446" s="26"/>
      <c r="BF446" s="26"/>
      <c r="BG446" s="26"/>
      <c r="BH446" s="26"/>
      <c r="BI446" s="26"/>
      <c r="BJ446" s="26"/>
      <c r="BK446" s="26"/>
      <c r="BL446" s="26"/>
      <c r="BM446" s="26"/>
      <c r="BN446" s="26"/>
      <c r="BO446" s="26"/>
      <c r="BP446" s="26"/>
      <c r="BQ446" s="26"/>
    </row>
    <row r="447" spans="7:69" ht="12.75" customHeight="1">
      <c r="G447" s="451"/>
      <c r="H447" s="26"/>
      <c r="I447" s="151"/>
      <c r="K447" s="26"/>
      <c r="L447" s="26"/>
      <c r="M447" s="26"/>
      <c r="N447" s="26"/>
      <c r="O447" s="26"/>
      <c r="P447" s="26"/>
      <c r="Q447" s="26"/>
      <c r="R447" s="26"/>
      <c r="S447" s="26"/>
      <c r="T447" s="26"/>
      <c r="U447" s="26"/>
      <c r="V447" s="26"/>
      <c r="W447" s="26"/>
      <c r="X447" s="26"/>
      <c r="Y447" s="26"/>
      <c r="Z447" s="26"/>
      <c r="AA447" s="26"/>
      <c r="AB447" s="26"/>
      <c r="AC447" s="26"/>
      <c r="AD447" s="26"/>
      <c r="AE447" s="26"/>
      <c r="AF447" s="26"/>
      <c r="AG447" s="26"/>
      <c r="AH447" s="26"/>
      <c r="AI447" s="26"/>
      <c r="AJ447" s="26"/>
      <c r="AK447" s="26"/>
      <c r="AL447" s="26"/>
      <c r="AM447" s="26"/>
      <c r="AN447" s="26"/>
      <c r="AO447" s="26"/>
      <c r="AP447" s="26"/>
      <c r="AQ447" s="26"/>
      <c r="AR447" s="26"/>
      <c r="AS447" s="26"/>
      <c r="AT447" s="26"/>
      <c r="AU447" s="26"/>
      <c r="AV447" s="26"/>
      <c r="AW447" s="26"/>
      <c r="AX447" s="26"/>
      <c r="AY447" s="26"/>
      <c r="AZ447" s="26"/>
      <c r="BA447" s="26"/>
      <c r="BB447" s="26"/>
      <c r="BC447" s="26"/>
      <c r="BD447" s="26"/>
      <c r="BE447" s="26"/>
      <c r="BF447" s="26"/>
      <c r="BG447" s="26"/>
      <c r="BH447" s="26"/>
      <c r="BI447" s="26"/>
      <c r="BJ447" s="26"/>
      <c r="BK447" s="26"/>
      <c r="BL447" s="26"/>
      <c r="BM447" s="26"/>
      <c r="BN447" s="26"/>
      <c r="BO447" s="26"/>
      <c r="BP447" s="26"/>
      <c r="BQ447" s="26"/>
    </row>
    <row r="448" spans="7:69" ht="12.75" customHeight="1">
      <c r="G448" s="451"/>
      <c r="H448" s="26"/>
      <c r="I448" s="151"/>
      <c r="K448" s="26"/>
      <c r="L448" s="26"/>
      <c r="M448" s="26"/>
      <c r="N448" s="26"/>
      <c r="O448" s="26"/>
      <c r="P448" s="26"/>
      <c r="Q448" s="26"/>
      <c r="R448" s="26"/>
      <c r="S448" s="26"/>
      <c r="T448" s="26"/>
      <c r="U448" s="26"/>
      <c r="V448" s="26"/>
      <c r="W448" s="26"/>
      <c r="X448" s="26"/>
      <c r="Y448" s="26"/>
      <c r="Z448" s="26"/>
      <c r="AA448" s="26"/>
      <c r="AB448" s="26"/>
      <c r="AC448" s="26"/>
      <c r="AD448" s="26"/>
      <c r="AE448" s="26"/>
      <c r="AF448" s="26"/>
      <c r="AG448" s="26"/>
      <c r="AH448" s="26"/>
      <c r="AI448" s="26"/>
      <c r="AJ448" s="26"/>
      <c r="AK448" s="26"/>
      <c r="AL448" s="26"/>
      <c r="AM448" s="26"/>
      <c r="AN448" s="26"/>
      <c r="AO448" s="26"/>
      <c r="AP448" s="26"/>
      <c r="AQ448" s="26"/>
      <c r="AR448" s="26"/>
      <c r="AS448" s="26"/>
      <c r="AT448" s="26"/>
      <c r="AU448" s="26"/>
      <c r="AV448" s="26"/>
      <c r="AW448" s="26"/>
      <c r="AX448" s="26"/>
      <c r="AY448" s="26"/>
      <c r="AZ448" s="26"/>
      <c r="BA448" s="26"/>
      <c r="BB448" s="26"/>
      <c r="BC448" s="26"/>
      <c r="BD448" s="26"/>
      <c r="BE448" s="26"/>
      <c r="BF448" s="26"/>
      <c r="BG448" s="26"/>
      <c r="BH448" s="26"/>
      <c r="BI448" s="26"/>
      <c r="BJ448" s="26"/>
      <c r="BK448" s="26"/>
      <c r="BL448" s="26"/>
      <c r="BM448" s="26"/>
      <c r="BN448" s="26"/>
      <c r="BO448" s="26"/>
      <c r="BP448" s="26"/>
      <c r="BQ448" s="26"/>
    </row>
    <row r="449" spans="7:69" ht="12.75" customHeight="1">
      <c r="G449" s="451"/>
      <c r="H449" s="26"/>
      <c r="I449" s="151"/>
      <c r="K449" s="26"/>
      <c r="L449" s="26"/>
      <c r="M449" s="26"/>
      <c r="N449" s="26"/>
      <c r="O449" s="26"/>
      <c r="P449" s="26"/>
      <c r="Q449" s="26"/>
      <c r="R449" s="26"/>
      <c r="S449" s="26"/>
      <c r="T449" s="26"/>
      <c r="U449" s="26"/>
      <c r="V449" s="26"/>
      <c r="W449" s="26"/>
      <c r="X449" s="26"/>
      <c r="Y449" s="26"/>
      <c r="Z449" s="26"/>
      <c r="AA449" s="26"/>
      <c r="AB449" s="26"/>
      <c r="AC449" s="26"/>
      <c r="AD449" s="26"/>
      <c r="AE449" s="26"/>
      <c r="AF449" s="26"/>
      <c r="AG449" s="26"/>
      <c r="AH449" s="26"/>
      <c r="AI449" s="26"/>
      <c r="AJ449" s="26"/>
      <c r="AK449" s="26"/>
      <c r="AL449" s="26"/>
      <c r="AM449" s="26"/>
      <c r="AN449" s="26"/>
      <c r="AO449" s="26"/>
      <c r="AP449" s="26"/>
      <c r="AQ449" s="26"/>
      <c r="AR449" s="26"/>
      <c r="AS449" s="26"/>
      <c r="AT449" s="26"/>
      <c r="AU449" s="26"/>
      <c r="AV449" s="26"/>
      <c r="AW449" s="26"/>
      <c r="AX449" s="26"/>
      <c r="AY449" s="26"/>
      <c r="AZ449" s="26"/>
      <c r="BA449" s="26"/>
      <c r="BB449" s="26"/>
      <c r="BC449" s="26"/>
      <c r="BD449" s="26"/>
      <c r="BE449" s="26"/>
      <c r="BF449" s="26"/>
      <c r="BG449" s="26"/>
      <c r="BH449" s="26"/>
      <c r="BI449" s="26"/>
      <c r="BJ449" s="26"/>
      <c r="BK449" s="26"/>
      <c r="BL449" s="26"/>
      <c r="BM449" s="26"/>
      <c r="BN449" s="26"/>
      <c r="BO449" s="26"/>
      <c r="BP449" s="26"/>
      <c r="BQ449" s="26"/>
    </row>
    <row r="450" spans="7:69" ht="12.75" customHeight="1">
      <c r="G450" s="451"/>
      <c r="H450" s="26"/>
      <c r="I450" s="151"/>
      <c r="K450" s="26"/>
      <c r="L450" s="26"/>
      <c r="M450" s="26"/>
      <c r="N450" s="26"/>
      <c r="O450" s="26"/>
      <c r="P450" s="26"/>
      <c r="Q450" s="26"/>
      <c r="R450" s="26"/>
      <c r="S450" s="26"/>
      <c r="T450" s="26"/>
      <c r="U450" s="26"/>
      <c r="V450" s="26"/>
      <c r="W450" s="26"/>
      <c r="X450" s="26"/>
      <c r="Y450" s="26"/>
      <c r="Z450" s="26"/>
      <c r="AA450" s="26"/>
      <c r="AB450" s="26"/>
      <c r="AC450" s="26"/>
      <c r="AD450" s="26"/>
      <c r="AE450" s="26"/>
      <c r="AF450" s="26"/>
      <c r="AG450" s="26"/>
      <c r="AH450" s="26"/>
      <c r="AI450" s="26"/>
      <c r="AJ450" s="26"/>
      <c r="AK450" s="26"/>
      <c r="AL450" s="26"/>
      <c r="AM450" s="26"/>
      <c r="AN450" s="26"/>
      <c r="AO450" s="26"/>
      <c r="AP450" s="26"/>
      <c r="AQ450" s="26"/>
      <c r="AR450" s="26"/>
      <c r="AS450" s="26"/>
      <c r="AT450" s="26"/>
      <c r="AU450" s="26"/>
      <c r="AV450" s="26"/>
      <c r="AW450" s="26"/>
      <c r="AX450" s="26"/>
      <c r="AY450" s="26"/>
      <c r="AZ450" s="26"/>
      <c r="BA450" s="26"/>
      <c r="BB450" s="26"/>
      <c r="BC450" s="26"/>
      <c r="BD450" s="26"/>
      <c r="BE450" s="26"/>
      <c r="BF450" s="26"/>
      <c r="BG450" s="26"/>
      <c r="BH450" s="26"/>
      <c r="BI450" s="26"/>
      <c r="BJ450" s="26"/>
      <c r="BK450" s="26"/>
      <c r="BL450" s="26"/>
      <c r="BM450" s="26"/>
      <c r="BN450" s="26"/>
      <c r="BO450" s="26"/>
      <c r="BP450" s="26"/>
      <c r="BQ450" s="26"/>
    </row>
    <row r="451" spans="7:69" ht="12.75" customHeight="1">
      <c r="G451" s="451"/>
      <c r="H451" s="26"/>
      <c r="I451" s="151"/>
      <c r="K451" s="26"/>
      <c r="L451" s="26"/>
      <c r="M451" s="26"/>
      <c r="N451" s="26"/>
      <c r="O451" s="26"/>
      <c r="P451" s="26"/>
      <c r="Q451" s="26"/>
      <c r="R451" s="26"/>
      <c r="S451" s="26"/>
      <c r="T451" s="26"/>
      <c r="U451" s="26"/>
      <c r="V451" s="26"/>
      <c r="W451" s="26"/>
      <c r="X451" s="26"/>
      <c r="Y451" s="26"/>
      <c r="Z451" s="26"/>
      <c r="AA451" s="26"/>
      <c r="AB451" s="26"/>
      <c r="AC451" s="26"/>
      <c r="AD451" s="26"/>
      <c r="AE451" s="26"/>
      <c r="AF451" s="26"/>
      <c r="AG451" s="26"/>
      <c r="AH451" s="26"/>
      <c r="AI451" s="26"/>
      <c r="AJ451" s="26"/>
      <c r="AK451" s="26"/>
      <c r="AL451" s="26"/>
      <c r="AM451" s="26"/>
      <c r="AN451" s="26"/>
      <c r="AO451" s="26"/>
      <c r="AP451" s="26"/>
      <c r="AQ451" s="26"/>
      <c r="AR451" s="26"/>
      <c r="AS451" s="26"/>
      <c r="AT451" s="26"/>
      <c r="AU451" s="26"/>
      <c r="AV451" s="26"/>
      <c r="AW451" s="26"/>
      <c r="AX451" s="26"/>
      <c r="AY451" s="26"/>
      <c r="AZ451" s="26"/>
      <c r="BA451" s="26"/>
      <c r="BB451" s="26"/>
      <c r="BC451" s="26"/>
      <c r="BD451" s="26"/>
      <c r="BE451" s="26"/>
      <c r="BF451" s="26"/>
      <c r="BG451" s="26"/>
      <c r="BH451" s="26"/>
      <c r="BI451" s="26"/>
      <c r="BJ451" s="26"/>
      <c r="BK451" s="26"/>
      <c r="BL451" s="26"/>
      <c r="BM451" s="26"/>
      <c r="BN451" s="26"/>
      <c r="BO451" s="26"/>
      <c r="BP451" s="26"/>
      <c r="BQ451" s="26"/>
    </row>
    <row r="452" spans="7:69" ht="12.75" customHeight="1">
      <c r="G452" s="451"/>
      <c r="H452" s="26"/>
      <c r="I452" s="151"/>
      <c r="K452" s="26"/>
      <c r="L452" s="26"/>
      <c r="M452" s="26"/>
      <c r="N452" s="26"/>
      <c r="O452" s="26"/>
      <c r="P452" s="26"/>
      <c r="Q452" s="26"/>
      <c r="R452" s="26"/>
      <c r="S452" s="26"/>
      <c r="T452" s="26"/>
      <c r="U452" s="26"/>
      <c r="V452" s="26"/>
      <c r="W452" s="26"/>
      <c r="X452" s="26"/>
      <c r="Y452" s="26"/>
      <c r="Z452" s="26"/>
      <c r="AA452" s="26"/>
      <c r="AB452" s="26"/>
      <c r="AC452" s="26"/>
      <c r="AD452" s="26"/>
      <c r="AE452" s="26"/>
      <c r="AF452" s="26"/>
      <c r="AG452" s="26"/>
      <c r="AH452" s="26"/>
      <c r="AI452" s="26"/>
      <c r="AJ452" s="26"/>
      <c r="AK452" s="26"/>
      <c r="AL452" s="26"/>
      <c r="AM452" s="26"/>
      <c r="AN452" s="26"/>
      <c r="AO452" s="26"/>
      <c r="AP452" s="26"/>
      <c r="AQ452" s="26"/>
      <c r="AR452" s="26"/>
      <c r="AS452" s="26"/>
      <c r="AT452" s="26"/>
      <c r="AU452" s="26"/>
      <c r="AV452" s="26"/>
      <c r="AW452" s="26"/>
      <c r="AX452" s="26"/>
      <c r="AY452" s="26"/>
      <c r="AZ452" s="26"/>
      <c r="BA452" s="26"/>
      <c r="BB452" s="26"/>
      <c r="BC452" s="26"/>
      <c r="BD452" s="26"/>
      <c r="BE452" s="26"/>
      <c r="BF452" s="26"/>
      <c r="BG452" s="26"/>
      <c r="BH452" s="26"/>
      <c r="BI452" s="26"/>
      <c r="BJ452" s="26"/>
      <c r="BK452" s="26"/>
      <c r="BL452" s="26"/>
      <c r="BM452" s="26"/>
      <c r="BN452" s="26"/>
      <c r="BO452" s="26"/>
      <c r="BP452" s="26"/>
      <c r="BQ452" s="26"/>
    </row>
    <row r="453" spans="7:69" ht="12.75" customHeight="1">
      <c r="G453" s="451"/>
      <c r="H453" s="26"/>
      <c r="I453" s="151"/>
      <c r="K453" s="26"/>
      <c r="L453" s="26"/>
      <c r="M453" s="26"/>
      <c r="N453" s="26"/>
      <c r="O453" s="26"/>
      <c r="P453" s="26"/>
      <c r="Q453" s="26"/>
      <c r="R453" s="26"/>
      <c r="S453" s="26"/>
      <c r="T453" s="26"/>
      <c r="U453" s="26"/>
      <c r="V453" s="26"/>
      <c r="W453" s="26"/>
      <c r="X453" s="26"/>
      <c r="Y453" s="26"/>
      <c r="Z453" s="26"/>
      <c r="AA453" s="26"/>
      <c r="AB453" s="26"/>
      <c r="AC453" s="26"/>
      <c r="AD453" s="26"/>
      <c r="AE453" s="26"/>
      <c r="AF453" s="26"/>
      <c r="AG453" s="26"/>
      <c r="AH453" s="26"/>
      <c r="AI453" s="26"/>
      <c r="AJ453" s="26"/>
      <c r="AK453" s="26"/>
      <c r="AL453" s="26"/>
      <c r="AM453" s="26"/>
      <c r="AN453" s="26"/>
      <c r="AO453" s="26"/>
      <c r="AP453" s="26"/>
      <c r="AQ453" s="26"/>
      <c r="AR453" s="26"/>
      <c r="AS453" s="26"/>
      <c r="AT453" s="26"/>
      <c r="AU453" s="26"/>
      <c r="AV453" s="26"/>
      <c r="AW453" s="26"/>
      <c r="AX453" s="26"/>
      <c r="AY453" s="26"/>
      <c r="AZ453" s="26"/>
      <c r="BA453" s="26"/>
      <c r="BB453" s="26"/>
      <c r="BC453" s="26"/>
      <c r="BD453" s="26"/>
      <c r="BE453" s="26"/>
      <c r="BF453" s="26"/>
      <c r="BG453" s="26"/>
      <c r="BH453" s="26"/>
      <c r="BI453" s="26"/>
      <c r="BJ453" s="26"/>
      <c r="BK453" s="26"/>
      <c r="BL453" s="26"/>
      <c r="BM453" s="26"/>
      <c r="BN453" s="26"/>
      <c r="BO453" s="26"/>
      <c r="BP453" s="26"/>
      <c r="BQ453" s="26"/>
    </row>
    <row r="454" spans="7:69" ht="12.75" customHeight="1">
      <c r="G454" s="451"/>
      <c r="H454" s="26"/>
      <c r="I454" s="151"/>
      <c r="K454" s="26"/>
      <c r="L454" s="26"/>
      <c r="M454" s="26"/>
      <c r="N454" s="26"/>
      <c r="O454" s="26"/>
      <c r="P454" s="26"/>
      <c r="Q454" s="26"/>
      <c r="R454" s="26"/>
      <c r="S454" s="26"/>
      <c r="T454" s="26"/>
      <c r="U454" s="26"/>
      <c r="V454" s="26"/>
      <c r="W454" s="26"/>
      <c r="X454" s="26"/>
      <c r="Y454" s="26"/>
      <c r="Z454" s="26"/>
      <c r="AA454" s="26"/>
      <c r="AB454" s="26"/>
      <c r="AC454" s="26"/>
      <c r="AD454" s="26"/>
      <c r="AE454" s="26"/>
      <c r="AF454" s="26"/>
      <c r="AG454" s="26"/>
      <c r="AH454" s="26"/>
      <c r="AI454" s="26"/>
      <c r="AJ454" s="26"/>
      <c r="AK454" s="26"/>
      <c r="AL454" s="26"/>
      <c r="AM454" s="26"/>
      <c r="AN454" s="26"/>
      <c r="AO454" s="26"/>
      <c r="AP454" s="26"/>
      <c r="AQ454" s="26"/>
      <c r="AR454" s="26"/>
      <c r="AS454" s="26"/>
      <c r="AT454" s="26"/>
      <c r="AU454" s="26"/>
      <c r="AV454" s="26"/>
      <c r="AW454" s="26"/>
      <c r="AX454" s="26"/>
      <c r="AY454" s="26"/>
      <c r="AZ454" s="26"/>
      <c r="BA454" s="26"/>
      <c r="BB454" s="26"/>
      <c r="BC454" s="26"/>
      <c r="BD454" s="26"/>
      <c r="BE454" s="26"/>
      <c r="BF454" s="26"/>
      <c r="BG454" s="26"/>
      <c r="BH454" s="26"/>
      <c r="BI454" s="26"/>
      <c r="BJ454" s="26"/>
      <c r="BK454" s="26"/>
      <c r="BL454" s="26"/>
      <c r="BM454" s="26"/>
      <c r="BN454" s="26"/>
      <c r="BO454" s="26"/>
      <c r="BP454" s="26"/>
      <c r="BQ454" s="26"/>
    </row>
    <row r="455" spans="7:69" ht="12.75" customHeight="1">
      <c r="G455" s="451"/>
      <c r="H455" s="26"/>
      <c r="I455" s="151"/>
      <c r="K455" s="26"/>
      <c r="L455" s="26"/>
      <c r="M455" s="26"/>
      <c r="N455" s="26"/>
      <c r="O455" s="26"/>
      <c r="P455" s="26"/>
      <c r="Q455" s="26"/>
      <c r="R455" s="26"/>
      <c r="S455" s="26"/>
      <c r="T455" s="26"/>
      <c r="U455" s="26"/>
      <c r="V455" s="26"/>
      <c r="W455" s="26"/>
      <c r="X455" s="26"/>
      <c r="Y455" s="26"/>
      <c r="Z455" s="26"/>
      <c r="AA455" s="26"/>
      <c r="AB455" s="26"/>
      <c r="AC455" s="26"/>
      <c r="AD455" s="26"/>
      <c r="AE455" s="26"/>
      <c r="AF455" s="26"/>
      <c r="AG455" s="26"/>
      <c r="AH455" s="26"/>
      <c r="AI455" s="26"/>
      <c r="AJ455" s="26"/>
      <c r="AK455" s="26"/>
      <c r="AL455" s="26"/>
      <c r="AM455" s="26"/>
      <c r="AN455" s="26"/>
      <c r="AO455" s="26"/>
      <c r="AP455" s="26"/>
      <c r="AQ455" s="26"/>
      <c r="AR455" s="26"/>
      <c r="AS455" s="26"/>
      <c r="AT455" s="26"/>
      <c r="AU455" s="26"/>
      <c r="AV455" s="26"/>
      <c r="AW455" s="26"/>
      <c r="AX455" s="26"/>
      <c r="AY455" s="26"/>
      <c r="AZ455" s="26"/>
      <c r="BA455" s="26"/>
      <c r="BB455" s="26"/>
      <c r="BC455" s="26"/>
      <c r="BD455" s="26"/>
      <c r="BE455" s="26"/>
      <c r="BF455" s="26"/>
      <c r="BG455" s="26"/>
      <c r="BH455" s="26"/>
      <c r="BI455" s="26"/>
      <c r="BJ455" s="26"/>
      <c r="BK455" s="26"/>
      <c r="BL455" s="26"/>
      <c r="BM455" s="26"/>
      <c r="BN455" s="26"/>
      <c r="BO455" s="26"/>
      <c r="BP455" s="26"/>
      <c r="BQ455" s="26"/>
    </row>
    <row r="456" spans="7:69" ht="12.75" customHeight="1">
      <c r="G456" s="451"/>
      <c r="H456" s="26"/>
      <c r="I456" s="151"/>
      <c r="K456" s="26"/>
      <c r="L456" s="26"/>
      <c r="M456" s="26"/>
      <c r="N456" s="26"/>
      <c r="O456" s="26"/>
      <c r="P456" s="26"/>
      <c r="Q456" s="26"/>
      <c r="R456" s="26"/>
      <c r="S456" s="26"/>
      <c r="T456" s="26"/>
      <c r="U456" s="26"/>
      <c r="V456" s="26"/>
      <c r="W456" s="26"/>
      <c r="X456" s="26"/>
      <c r="Y456" s="26"/>
      <c r="Z456" s="26"/>
      <c r="AA456" s="26"/>
      <c r="AB456" s="26"/>
      <c r="AC456" s="26"/>
      <c r="AD456" s="26"/>
      <c r="AE456" s="26"/>
      <c r="AF456" s="26"/>
      <c r="AG456" s="26"/>
      <c r="AH456" s="26"/>
      <c r="AI456" s="26"/>
      <c r="AJ456" s="26"/>
      <c r="AK456" s="26"/>
      <c r="AL456" s="26"/>
      <c r="AM456" s="26"/>
      <c r="AN456" s="26"/>
      <c r="AO456" s="26"/>
      <c r="AP456" s="26"/>
      <c r="AQ456" s="26"/>
      <c r="AR456" s="26"/>
      <c r="AS456" s="26"/>
      <c r="AT456" s="26"/>
      <c r="AU456" s="26"/>
      <c r="AV456" s="26"/>
      <c r="AW456" s="26"/>
      <c r="AX456" s="26"/>
      <c r="AY456" s="26"/>
      <c r="AZ456" s="26"/>
      <c r="BA456" s="26"/>
      <c r="BB456" s="26"/>
      <c r="BC456" s="26"/>
      <c r="BD456" s="26"/>
      <c r="BE456" s="26"/>
      <c r="BF456" s="26"/>
      <c r="BG456" s="26"/>
      <c r="BH456" s="26"/>
      <c r="BI456" s="26"/>
      <c r="BJ456" s="26"/>
      <c r="BK456" s="26"/>
      <c r="BL456" s="26"/>
      <c r="BM456" s="26"/>
      <c r="BN456" s="26"/>
      <c r="BO456" s="26"/>
      <c r="BP456" s="26"/>
      <c r="BQ456" s="26"/>
    </row>
    <row r="457" spans="7:69" ht="12.75" customHeight="1">
      <c r="G457" s="451"/>
      <c r="H457" s="26"/>
      <c r="I457" s="151"/>
      <c r="K457" s="26"/>
      <c r="L457" s="26"/>
      <c r="M457" s="26"/>
      <c r="N457" s="26"/>
      <c r="O457" s="26"/>
      <c r="P457" s="26"/>
      <c r="Q457" s="26"/>
      <c r="R457" s="26"/>
      <c r="S457" s="26"/>
      <c r="T457" s="26"/>
      <c r="U457" s="26"/>
      <c r="V457" s="26"/>
      <c r="W457" s="26"/>
      <c r="X457" s="26"/>
      <c r="Y457" s="26"/>
      <c r="Z457" s="26"/>
      <c r="AA457" s="26"/>
      <c r="AB457" s="26"/>
      <c r="AC457" s="26"/>
      <c r="AD457" s="26"/>
      <c r="AE457" s="26"/>
      <c r="AF457" s="26"/>
      <c r="AG457" s="26"/>
      <c r="AH457" s="26"/>
      <c r="AI457" s="26"/>
      <c r="AJ457" s="26"/>
      <c r="AK457" s="26"/>
      <c r="AL457" s="26"/>
      <c r="AM457" s="26"/>
      <c r="AN457" s="26"/>
      <c r="AO457" s="26"/>
      <c r="AP457" s="26"/>
      <c r="AQ457" s="26"/>
      <c r="AR457" s="26"/>
      <c r="AS457" s="26"/>
      <c r="AT457" s="26"/>
      <c r="AU457" s="26"/>
      <c r="AV457" s="26"/>
      <c r="AW457" s="26"/>
      <c r="AX457" s="26"/>
      <c r="AY457" s="26"/>
      <c r="AZ457" s="26"/>
      <c r="BA457" s="26"/>
      <c r="BB457" s="26"/>
      <c r="BC457" s="26"/>
      <c r="BD457" s="26"/>
      <c r="BE457" s="26"/>
      <c r="BF457" s="26"/>
      <c r="BG457" s="26"/>
      <c r="BH457" s="26"/>
      <c r="BI457" s="26"/>
      <c r="BJ457" s="26"/>
      <c r="BK457" s="26"/>
      <c r="BL457" s="26"/>
      <c r="BM457" s="26"/>
      <c r="BN457" s="26"/>
      <c r="BO457" s="26"/>
      <c r="BP457" s="26"/>
      <c r="BQ457" s="26"/>
    </row>
    <row r="458" spans="7:69" ht="12.75" customHeight="1">
      <c r="G458" s="451"/>
      <c r="H458" s="26"/>
      <c r="I458" s="151"/>
      <c r="K458" s="26"/>
      <c r="L458" s="26"/>
      <c r="M458" s="26"/>
      <c r="N458" s="26"/>
      <c r="O458" s="26"/>
      <c r="P458" s="26"/>
      <c r="Q458" s="26"/>
      <c r="R458" s="26"/>
      <c r="S458" s="26"/>
      <c r="T458" s="26"/>
      <c r="U458" s="26"/>
      <c r="V458" s="26"/>
      <c r="W458" s="26"/>
      <c r="X458" s="26"/>
      <c r="Y458" s="26"/>
      <c r="Z458" s="26"/>
      <c r="AA458" s="26"/>
      <c r="AB458" s="26"/>
      <c r="AC458" s="26"/>
      <c r="AD458" s="26"/>
      <c r="AE458" s="26"/>
      <c r="AF458" s="26"/>
      <c r="AG458" s="26"/>
      <c r="AH458" s="26"/>
      <c r="AI458" s="26"/>
      <c r="AJ458" s="26"/>
      <c r="AK458" s="26"/>
      <c r="AL458" s="26"/>
      <c r="AM458" s="26"/>
      <c r="AN458" s="26"/>
      <c r="AO458" s="26"/>
      <c r="AP458" s="26"/>
      <c r="AQ458" s="26"/>
      <c r="AR458" s="26"/>
      <c r="AS458" s="26"/>
      <c r="AT458" s="26"/>
      <c r="AU458" s="26"/>
      <c r="AV458" s="26"/>
      <c r="AW458" s="26"/>
      <c r="AX458" s="26"/>
      <c r="AY458" s="26"/>
      <c r="AZ458" s="26"/>
      <c r="BA458" s="26"/>
      <c r="BB458" s="26"/>
      <c r="BC458" s="26"/>
      <c r="BD458" s="26"/>
      <c r="BE458" s="26"/>
      <c r="BF458" s="26"/>
      <c r="BG458" s="26"/>
      <c r="BH458" s="26"/>
      <c r="BI458" s="26"/>
      <c r="BJ458" s="26"/>
      <c r="BK458" s="26"/>
      <c r="BL458" s="26"/>
      <c r="BM458" s="26"/>
      <c r="BN458" s="26"/>
      <c r="BO458" s="26"/>
      <c r="BP458" s="26"/>
      <c r="BQ458" s="26"/>
    </row>
    <row r="459" spans="7:69" ht="12.75" customHeight="1">
      <c r="G459" s="451"/>
      <c r="H459" s="26"/>
      <c r="I459" s="151"/>
      <c r="K459" s="26"/>
      <c r="L459" s="26"/>
      <c r="M459" s="26"/>
      <c r="N459" s="26"/>
      <c r="O459" s="26"/>
      <c r="P459" s="26"/>
      <c r="Q459" s="26"/>
      <c r="R459" s="26"/>
      <c r="S459" s="26"/>
      <c r="T459" s="26"/>
      <c r="U459" s="26"/>
      <c r="V459" s="26"/>
      <c r="W459" s="26"/>
      <c r="X459" s="26"/>
      <c r="Y459" s="26"/>
      <c r="Z459" s="26"/>
      <c r="AA459" s="26"/>
      <c r="AB459" s="26"/>
      <c r="AC459" s="26"/>
      <c r="AD459" s="26"/>
      <c r="AE459" s="26"/>
      <c r="AF459" s="26"/>
      <c r="AG459" s="26"/>
      <c r="AH459" s="26"/>
      <c r="AI459" s="26"/>
      <c r="AJ459" s="26"/>
      <c r="AK459" s="26"/>
      <c r="AL459" s="26"/>
      <c r="AM459" s="26"/>
      <c r="AN459" s="26"/>
      <c r="AO459" s="26"/>
      <c r="AP459" s="26"/>
      <c r="AQ459" s="26"/>
      <c r="AR459" s="26"/>
      <c r="AS459" s="26"/>
      <c r="AT459" s="26"/>
      <c r="AU459" s="26"/>
      <c r="AV459" s="26"/>
      <c r="AW459" s="26"/>
      <c r="AX459" s="26"/>
      <c r="AY459" s="26"/>
      <c r="AZ459" s="26"/>
      <c r="BA459" s="26"/>
      <c r="BB459" s="26"/>
      <c r="BC459" s="26"/>
      <c r="BD459" s="26"/>
      <c r="BE459" s="26"/>
      <c r="BF459" s="26"/>
      <c r="BG459" s="26"/>
      <c r="BH459" s="26"/>
      <c r="BI459" s="26"/>
      <c r="BJ459" s="26"/>
      <c r="BK459" s="26"/>
      <c r="BL459" s="26"/>
      <c r="BM459" s="26"/>
      <c r="BN459" s="26"/>
      <c r="BO459" s="26"/>
      <c r="BP459" s="26"/>
      <c r="BQ459" s="26"/>
    </row>
    <row r="460" spans="7:69" ht="12.75" customHeight="1">
      <c r="G460" s="451"/>
      <c r="H460" s="26"/>
      <c r="I460" s="151"/>
      <c r="K460" s="26"/>
      <c r="L460" s="26"/>
      <c r="M460" s="26"/>
      <c r="N460" s="26"/>
      <c r="O460" s="26"/>
      <c r="P460" s="26"/>
      <c r="Q460" s="26"/>
      <c r="R460" s="26"/>
      <c r="S460" s="26"/>
      <c r="T460" s="26"/>
      <c r="U460" s="26"/>
      <c r="V460" s="26"/>
      <c r="W460" s="26"/>
      <c r="X460" s="26"/>
      <c r="Y460" s="26"/>
      <c r="Z460" s="26"/>
      <c r="AA460" s="26"/>
      <c r="AB460" s="26"/>
      <c r="AC460" s="26"/>
      <c r="AD460" s="26"/>
      <c r="AE460" s="26"/>
      <c r="AF460" s="26"/>
      <c r="AG460" s="26"/>
      <c r="AH460" s="26"/>
      <c r="AI460" s="26"/>
      <c r="AJ460" s="26"/>
      <c r="AK460" s="26"/>
      <c r="AL460" s="26"/>
      <c r="AM460" s="26"/>
      <c r="AN460" s="26"/>
      <c r="AO460" s="26"/>
      <c r="AP460" s="26"/>
      <c r="AQ460" s="26"/>
      <c r="AR460" s="26"/>
      <c r="AS460" s="26"/>
      <c r="AT460" s="26"/>
      <c r="AU460" s="26"/>
      <c r="AV460" s="26"/>
      <c r="AW460" s="26"/>
      <c r="AX460" s="26"/>
      <c r="AY460" s="26"/>
      <c r="AZ460" s="26"/>
      <c r="BA460" s="26"/>
      <c r="BB460" s="26"/>
      <c r="BC460" s="26"/>
      <c r="BD460" s="26"/>
      <c r="BE460" s="26"/>
      <c r="BF460" s="26"/>
      <c r="BG460" s="26"/>
      <c r="BH460" s="26"/>
      <c r="BI460" s="26"/>
      <c r="BJ460" s="26"/>
      <c r="BK460" s="26"/>
      <c r="BL460" s="26"/>
      <c r="BM460" s="26"/>
      <c r="BN460" s="26"/>
      <c r="BO460" s="26"/>
      <c r="BP460" s="26"/>
      <c r="BQ460" s="26"/>
    </row>
    <row r="461" spans="7:69" ht="12.75" customHeight="1">
      <c r="G461" s="451"/>
      <c r="H461" s="26"/>
      <c r="I461" s="151"/>
      <c r="K461" s="26"/>
      <c r="L461" s="26"/>
      <c r="M461" s="26"/>
      <c r="N461" s="26"/>
      <c r="O461" s="26"/>
      <c r="P461" s="26"/>
      <c r="Q461" s="26"/>
      <c r="R461" s="26"/>
      <c r="S461" s="26"/>
      <c r="T461" s="26"/>
      <c r="U461" s="26"/>
      <c r="V461" s="26"/>
      <c r="W461" s="26"/>
      <c r="X461" s="26"/>
      <c r="Y461" s="26"/>
      <c r="Z461" s="26"/>
      <c r="AA461" s="26"/>
      <c r="AB461" s="26"/>
      <c r="AC461" s="26"/>
      <c r="AD461" s="26"/>
      <c r="AE461" s="26"/>
      <c r="AF461" s="26"/>
      <c r="AG461" s="26"/>
      <c r="AH461" s="26"/>
      <c r="AI461" s="26"/>
      <c r="AJ461" s="26"/>
      <c r="AK461" s="26"/>
      <c r="AL461" s="26"/>
      <c r="AM461" s="26"/>
      <c r="AN461" s="26"/>
      <c r="AO461" s="26"/>
      <c r="AP461" s="26"/>
      <c r="AQ461" s="26"/>
      <c r="AR461" s="26"/>
      <c r="AS461" s="26"/>
      <c r="AT461" s="26"/>
      <c r="AU461" s="26"/>
      <c r="AV461" s="26"/>
      <c r="AW461" s="26"/>
      <c r="AX461" s="26"/>
      <c r="AY461" s="26"/>
      <c r="AZ461" s="26"/>
      <c r="BA461" s="26"/>
      <c r="BB461" s="26"/>
      <c r="BC461" s="26"/>
      <c r="BD461" s="26"/>
      <c r="BE461" s="26"/>
      <c r="BF461" s="26"/>
      <c r="BG461" s="26"/>
      <c r="BH461" s="26"/>
      <c r="BI461" s="26"/>
      <c r="BJ461" s="26"/>
      <c r="BK461" s="26"/>
      <c r="BL461" s="26"/>
      <c r="BM461" s="26"/>
      <c r="BN461" s="26"/>
      <c r="BO461" s="26"/>
      <c r="BP461" s="26"/>
      <c r="BQ461" s="26"/>
    </row>
    <row r="462" spans="7:69" ht="12.75" customHeight="1">
      <c r="G462" s="451"/>
      <c r="H462" s="26"/>
      <c r="I462" s="151"/>
      <c r="K462" s="26"/>
      <c r="L462" s="26"/>
      <c r="M462" s="26"/>
      <c r="N462" s="26"/>
      <c r="O462" s="26"/>
      <c r="P462" s="26"/>
      <c r="Q462" s="26"/>
      <c r="R462" s="26"/>
      <c r="S462" s="26"/>
      <c r="T462" s="26"/>
      <c r="U462" s="26"/>
      <c r="V462" s="26"/>
      <c r="W462" s="26"/>
      <c r="X462" s="26"/>
      <c r="Y462" s="26"/>
      <c r="Z462" s="26"/>
      <c r="AA462" s="26"/>
      <c r="AB462" s="26"/>
      <c r="AC462" s="26"/>
      <c r="AD462" s="26"/>
      <c r="AE462" s="26"/>
      <c r="AF462" s="26"/>
      <c r="AG462" s="26"/>
      <c r="AH462" s="26"/>
      <c r="AI462" s="26"/>
      <c r="AJ462" s="26"/>
      <c r="AK462" s="26"/>
      <c r="AL462" s="26"/>
      <c r="AM462" s="26"/>
      <c r="AN462" s="26"/>
      <c r="AO462" s="26"/>
      <c r="AP462" s="26"/>
      <c r="AQ462" s="26"/>
      <c r="AR462" s="26"/>
      <c r="AS462" s="26"/>
      <c r="AT462" s="26"/>
      <c r="AU462" s="26"/>
      <c r="AV462" s="26"/>
      <c r="AW462" s="26"/>
      <c r="AX462" s="26"/>
      <c r="AY462" s="26"/>
      <c r="AZ462" s="26"/>
      <c r="BA462" s="26"/>
      <c r="BB462" s="26"/>
      <c r="BC462" s="26"/>
      <c r="BD462" s="26"/>
      <c r="BE462" s="26"/>
      <c r="BF462" s="26"/>
      <c r="BG462" s="26"/>
      <c r="BH462" s="26"/>
      <c r="BI462" s="26"/>
      <c r="BJ462" s="26"/>
      <c r="BK462" s="26"/>
      <c r="BL462" s="26"/>
      <c r="BM462" s="26"/>
      <c r="BN462" s="26"/>
      <c r="BO462" s="26"/>
      <c r="BP462" s="26"/>
      <c r="BQ462" s="26"/>
    </row>
    <row r="463" spans="7:69" ht="12.75" customHeight="1">
      <c r="G463" s="451"/>
      <c r="H463" s="26"/>
      <c r="I463" s="151"/>
      <c r="K463" s="26"/>
      <c r="L463" s="26"/>
      <c r="M463" s="26"/>
      <c r="N463" s="26"/>
      <c r="O463" s="26"/>
      <c r="P463" s="26"/>
      <c r="Q463" s="26"/>
      <c r="R463" s="26"/>
      <c r="S463" s="26"/>
      <c r="T463" s="26"/>
      <c r="U463" s="26"/>
      <c r="V463" s="26"/>
      <c r="W463" s="26"/>
      <c r="X463" s="26"/>
      <c r="Y463" s="26"/>
      <c r="Z463" s="26"/>
      <c r="AA463" s="26"/>
      <c r="AB463" s="26"/>
      <c r="AC463" s="26"/>
      <c r="AD463" s="26"/>
      <c r="AE463" s="26"/>
      <c r="AF463" s="26"/>
      <c r="AG463" s="26"/>
      <c r="AH463" s="26"/>
      <c r="AI463" s="26"/>
      <c r="AJ463" s="26"/>
      <c r="AK463" s="26"/>
      <c r="AL463" s="26"/>
      <c r="AM463" s="26"/>
      <c r="AN463" s="26"/>
      <c r="AO463" s="26"/>
      <c r="AP463" s="26"/>
      <c r="AQ463" s="26"/>
      <c r="AR463" s="26"/>
      <c r="AS463" s="26"/>
      <c r="AT463" s="26"/>
      <c r="AU463" s="26"/>
      <c r="AV463" s="26"/>
      <c r="AW463" s="26"/>
      <c r="AX463" s="26"/>
      <c r="AY463" s="26"/>
      <c r="AZ463" s="26"/>
      <c r="BA463" s="26"/>
      <c r="BB463" s="26"/>
      <c r="BC463" s="26"/>
      <c r="BD463" s="26"/>
      <c r="BE463" s="26"/>
      <c r="BF463" s="26"/>
      <c r="BG463" s="26"/>
      <c r="BH463" s="26"/>
      <c r="BI463" s="26"/>
      <c r="BJ463" s="26"/>
      <c r="BK463" s="26"/>
      <c r="BL463" s="26"/>
      <c r="BM463" s="26"/>
      <c r="BN463" s="26"/>
      <c r="BO463" s="26"/>
      <c r="BP463" s="26"/>
      <c r="BQ463" s="26"/>
    </row>
    <row r="464" spans="7:69" ht="12.75" customHeight="1">
      <c r="G464" s="451"/>
      <c r="H464" s="26"/>
      <c r="I464" s="151"/>
      <c r="K464" s="26"/>
      <c r="L464" s="26"/>
      <c r="M464" s="26"/>
      <c r="N464" s="26"/>
      <c r="O464" s="26"/>
      <c r="P464" s="26"/>
      <c r="Q464" s="26"/>
      <c r="R464" s="26"/>
      <c r="S464" s="26"/>
      <c r="T464" s="26"/>
      <c r="U464" s="26"/>
      <c r="V464" s="26"/>
      <c r="W464" s="26"/>
      <c r="X464" s="26"/>
      <c r="Y464" s="26"/>
      <c r="Z464" s="26"/>
      <c r="AA464" s="26"/>
      <c r="AB464" s="26"/>
      <c r="AC464" s="26"/>
      <c r="AD464" s="26"/>
      <c r="AE464" s="26"/>
      <c r="AF464" s="26"/>
      <c r="AG464" s="26"/>
      <c r="AH464" s="26"/>
      <c r="AI464" s="26"/>
      <c r="AJ464" s="26"/>
      <c r="AK464" s="26"/>
      <c r="AL464" s="26"/>
      <c r="AM464" s="26"/>
      <c r="AN464" s="26"/>
      <c r="AO464" s="26"/>
      <c r="AP464" s="26"/>
      <c r="AQ464" s="26"/>
      <c r="AR464" s="26"/>
      <c r="AS464" s="26"/>
      <c r="AT464" s="26"/>
      <c r="AU464" s="26"/>
      <c r="AV464" s="26"/>
      <c r="AW464" s="26"/>
      <c r="AX464" s="26"/>
      <c r="AY464" s="26"/>
      <c r="AZ464" s="26"/>
      <c r="BA464" s="26"/>
      <c r="BB464" s="26"/>
      <c r="BC464" s="26"/>
      <c r="BD464" s="26"/>
      <c r="BE464" s="26"/>
      <c r="BF464" s="26"/>
      <c r="BG464" s="26"/>
      <c r="BH464" s="26"/>
      <c r="BI464" s="26"/>
      <c r="BJ464" s="26"/>
      <c r="BK464" s="26"/>
      <c r="BL464" s="26"/>
      <c r="BM464" s="26"/>
      <c r="BN464" s="26"/>
      <c r="BO464" s="26"/>
      <c r="BP464" s="26"/>
      <c r="BQ464" s="26"/>
    </row>
    <row r="465" spans="7:69" ht="12.75" customHeight="1">
      <c r="G465" s="451"/>
      <c r="H465" s="26"/>
      <c r="I465" s="151"/>
      <c r="K465" s="26"/>
      <c r="L465" s="26"/>
      <c r="M465" s="26"/>
      <c r="N465" s="26"/>
      <c r="O465" s="26"/>
      <c r="P465" s="26"/>
      <c r="Q465" s="26"/>
      <c r="R465" s="26"/>
      <c r="S465" s="26"/>
      <c r="T465" s="26"/>
      <c r="U465" s="26"/>
      <c r="V465" s="26"/>
      <c r="W465" s="26"/>
      <c r="X465" s="26"/>
      <c r="Y465" s="26"/>
      <c r="Z465" s="26"/>
      <c r="AA465" s="26"/>
      <c r="AB465" s="26"/>
      <c r="AC465" s="26"/>
      <c r="AD465" s="26"/>
      <c r="AE465" s="26"/>
      <c r="AF465" s="26"/>
      <c r="AG465" s="26"/>
      <c r="AH465" s="26"/>
      <c r="AI465" s="26"/>
      <c r="AJ465" s="26"/>
      <c r="AK465" s="26"/>
      <c r="AL465" s="26"/>
      <c r="AM465" s="26"/>
      <c r="AN465" s="26"/>
      <c r="AO465" s="26"/>
      <c r="AP465" s="26"/>
      <c r="AQ465" s="26"/>
      <c r="AR465" s="26"/>
      <c r="AS465" s="26"/>
      <c r="AT465" s="26"/>
      <c r="AU465" s="26"/>
      <c r="AV465" s="26"/>
      <c r="AW465" s="26"/>
      <c r="AX465" s="26"/>
      <c r="AY465" s="26"/>
      <c r="AZ465" s="26"/>
      <c r="BA465" s="26"/>
      <c r="BB465" s="26"/>
      <c r="BC465" s="26"/>
      <c r="BD465" s="26"/>
      <c r="BE465" s="26"/>
      <c r="BF465" s="26"/>
      <c r="BG465" s="26"/>
      <c r="BH465" s="26"/>
      <c r="BI465" s="26"/>
      <c r="BJ465" s="26"/>
      <c r="BK465" s="26"/>
      <c r="BL465" s="26"/>
      <c r="BM465" s="26"/>
      <c r="BN465" s="26"/>
      <c r="BO465" s="26"/>
      <c r="BP465" s="26"/>
      <c r="BQ465" s="26"/>
    </row>
    <row r="466" spans="7:69" ht="12.75" customHeight="1">
      <c r="G466" s="451"/>
      <c r="H466" s="26"/>
      <c r="I466" s="151"/>
      <c r="K466" s="26"/>
      <c r="L466" s="26"/>
      <c r="M466" s="26"/>
      <c r="N466" s="26"/>
      <c r="O466" s="26"/>
      <c r="P466" s="26"/>
      <c r="Q466" s="26"/>
      <c r="R466" s="26"/>
      <c r="S466" s="26"/>
      <c r="T466" s="26"/>
      <c r="U466" s="26"/>
      <c r="V466" s="26"/>
      <c r="W466" s="26"/>
      <c r="X466" s="26"/>
      <c r="Y466" s="26"/>
      <c r="Z466" s="26"/>
      <c r="AA466" s="26"/>
      <c r="AB466" s="26"/>
      <c r="AC466" s="26"/>
      <c r="AD466" s="26"/>
      <c r="AE466" s="26"/>
      <c r="AF466" s="26"/>
      <c r="AG466" s="26"/>
      <c r="AH466" s="26"/>
      <c r="AI466" s="26"/>
      <c r="AJ466" s="26"/>
      <c r="AK466" s="26"/>
      <c r="AL466" s="26"/>
      <c r="AM466" s="26"/>
      <c r="AN466" s="26"/>
      <c r="AO466" s="26"/>
      <c r="AP466" s="26"/>
      <c r="AQ466" s="26"/>
      <c r="AR466" s="26"/>
      <c r="AS466" s="26"/>
      <c r="AT466" s="26"/>
      <c r="AU466" s="26"/>
      <c r="AV466" s="26"/>
      <c r="AW466" s="26"/>
      <c r="AX466" s="26"/>
      <c r="AY466" s="26"/>
      <c r="AZ466" s="26"/>
      <c r="BA466" s="26"/>
      <c r="BB466" s="26"/>
      <c r="BC466" s="26"/>
      <c r="BD466" s="26"/>
      <c r="BE466" s="26"/>
      <c r="BF466" s="26"/>
      <c r="BG466" s="26"/>
      <c r="BH466" s="26"/>
      <c r="BI466" s="26"/>
      <c r="BJ466" s="26"/>
      <c r="BK466" s="26"/>
      <c r="BL466" s="26"/>
      <c r="BM466" s="26"/>
      <c r="BN466" s="26"/>
      <c r="BO466" s="26"/>
      <c r="BP466" s="26"/>
      <c r="BQ466" s="26"/>
    </row>
    <row r="467" spans="7:69" ht="12.75" customHeight="1">
      <c r="G467" s="451"/>
      <c r="H467" s="26"/>
      <c r="I467" s="151"/>
      <c r="K467" s="26"/>
      <c r="L467" s="26"/>
      <c r="M467" s="26"/>
      <c r="N467" s="26"/>
      <c r="O467" s="26"/>
      <c r="P467" s="26"/>
      <c r="Q467" s="26"/>
      <c r="R467" s="26"/>
      <c r="S467" s="26"/>
      <c r="T467" s="26"/>
      <c r="U467" s="26"/>
      <c r="V467" s="26"/>
      <c r="W467" s="26"/>
      <c r="X467" s="26"/>
      <c r="Y467" s="26"/>
      <c r="Z467" s="26"/>
      <c r="AA467" s="26"/>
      <c r="AB467" s="26"/>
      <c r="AC467" s="26"/>
      <c r="AD467" s="26"/>
      <c r="AE467" s="26"/>
      <c r="AF467" s="26"/>
      <c r="AG467" s="26"/>
      <c r="AH467" s="26"/>
      <c r="AI467" s="26"/>
      <c r="AJ467" s="26"/>
      <c r="AK467" s="26"/>
      <c r="AL467" s="26"/>
      <c r="AM467" s="26"/>
      <c r="AN467" s="26"/>
      <c r="AO467" s="26"/>
      <c r="AP467" s="26"/>
      <c r="AQ467" s="26"/>
      <c r="AR467" s="26"/>
      <c r="AS467" s="26"/>
      <c r="AT467" s="26"/>
      <c r="AU467" s="26"/>
      <c r="AV467" s="26"/>
      <c r="AW467" s="26"/>
      <c r="AX467" s="26"/>
      <c r="AY467" s="26"/>
      <c r="AZ467" s="26"/>
      <c r="BA467" s="26"/>
      <c r="BB467" s="26"/>
      <c r="BC467" s="26"/>
      <c r="BD467" s="26"/>
      <c r="BE467" s="26"/>
      <c r="BF467" s="26"/>
      <c r="BG467" s="26"/>
      <c r="BH467" s="26"/>
      <c r="BI467" s="26"/>
      <c r="BJ467" s="26"/>
      <c r="BK467" s="26"/>
      <c r="BL467" s="26"/>
      <c r="BM467" s="26"/>
      <c r="BN467" s="26"/>
      <c r="BO467" s="26"/>
      <c r="BP467" s="26"/>
      <c r="BQ467" s="26"/>
    </row>
    <row r="468" spans="7:69" ht="12.75" customHeight="1">
      <c r="G468" s="451"/>
      <c r="H468" s="26"/>
      <c r="I468" s="151"/>
      <c r="K468" s="26"/>
      <c r="L468" s="26"/>
      <c r="M468" s="26"/>
      <c r="N468" s="26"/>
      <c r="O468" s="26"/>
      <c r="P468" s="26"/>
      <c r="Q468" s="26"/>
      <c r="R468" s="26"/>
      <c r="S468" s="26"/>
      <c r="T468" s="26"/>
      <c r="U468" s="26"/>
      <c r="V468" s="26"/>
      <c r="W468" s="26"/>
      <c r="X468" s="26"/>
      <c r="Y468" s="26"/>
      <c r="Z468" s="26"/>
      <c r="AA468" s="26"/>
      <c r="AB468" s="26"/>
      <c r="AC468" s="26"/>
      <c r="AD468" s="26"/>
      <c r="AE468" s="26"/>
      <c r="AF468" s="26"/>
      <c r="AG468" s="26"/>
      <c r="AH468" s="26"/>
      <c r="AI468" s="26"/>
      <c r="AJ468" s="26"/>
      <c r="AK468" s="26"/>
      <c r="AL468" s="26"/>
      <c r="AM468" s="26"/>
      <c r="AN468" s="26"/>
      <c r="AO468" s="26"/>
      <c r="AP468" s="26"/>
      <c r="AQ468" s="26"/>
      <c r="AR468" s="26"/>
      <c r="AS468" s="26"/>
      <c r="AT468" s="26"/>
      <c r="AU468" s="26"/>
      <c r="AV468" s="26"/>
      <c r="AW468" s="26"/>
      <c r="AX468" s="26"/>
      <c r="AY468" s="26"/>
      <c r="AZ468" s="26"/>
      <c r="BA468" s="26"/>
      <c r="BB468" s="26"/>
      <c r="BC468" s="26"/>
      <c r="BD468" s="26"/>
      <c r="BE468" s="26"/>
      <c r="BF468" s="26"/>
      <c r="BG468" s="26"/>
      <c r="BH468" s="26"/>
      <c r="BI468" s="26"/>
      <c r="BJ468" s="26"/>
      <c r="BK468" s="26"/>
      <c r="BL468" s="26"/>
      <c r="BM468" s="26"/>
      <c r="BN468" s="26"/>
      <c r="BO468" s="26"/>
      <c r="BP468" s="26"/>
      <c r="BQ468" s="26"/>
    </row>
    <row r="469" spans="7:69" ht="12.75" customHeight="1">
      <c r="G469" s="451"/>
      <c r="H469" s="26"/>
      <c r="I469" s="151"/>
      <c r="K469" s="26"/>
      <c r="L469" s="26"/>
      <c r="M469" s="26"/>
      <c r="N469" s="26"/>
      <c r="O469" s="26"/>
      <c r="P469" s="26"/>
      <c r="Q469" s="26"/>
      <c r="R469" s="26"/>
      <c r="S469" s="26"/>
      <c r="T469" s="26"/>
      <c r="U469" s="26"/>
      <c r="V469" s="26"/>
      <c r="W469" s="26"/>
      <c r="X469" s="26"/>
      <c r="Y469" s="26"/>
      <c r="Z469" s="26"/>
      <c r="AA469" s="26"/>
      <c r="AB469" s="26"/>
      <c r="AC469" s="26"/>
      <c r="AD469" s="26"/>
      <c r="AE469" s="26"/>
      <c r="AF469" s="26"/>
      <c r="AG469" s="26"/>
      <c r="AH469" s="26"/>
      <c r="AI469" s="26"/>
      <c r="AJ469" s="26"/>
      <c r="AK469" s="26"/>
      <c r="AL469" s="26"/>
      <c r="AM469" s="26"/>
      <c r="AN469" s="26"/>
      <c r="AO469" s="26"/>
      <c r="AP469" s="26"/>
      <c r="AQ469" s="26"/>
      <c r="AR469" s="26"/>
      <c r="AS469" s="26"/>
      <c r="AT469" s="26"/>
      <c r="AU469" s="26"/>
      <c r="AV469" s="26"/>
      <c r="AW469" s="26"/>
      <c r="AX469" s="26"/>
      <c r="AY469" s="26"/>
      <c r="AZ469" s="26"/>
      <c r="BA469" s="26"/>
      <c r="BB469" s="26"/>
      <c r="BC469" s="26"/>
      <c r="BD469" s="26"/>
      <c r="BE469" s="26"/>
      <c r="BF469" s="26"/>
      <c r="BG469" s="26"/>
      <c r="BH469" s="26"/>
      <c r="BI469" s="26"/>
      <c r="BJ469" s="26"/>
      <c r="BK469" s="26"/>
      <c r="BL469" s="26"/>
      <c r="BM469" s="26"/>
      <c r="BN469" s="26"/>
      <c r="BO469" s="26"/>
      <c r="BP469" s="26"/>
      <c r="BQ469" s="26"/>
    </row>
    <row r="470" spans="7:69" ht="12.75" customHeight="1">
      <c r="G470" s="451"/>
      <c r="H470" s="26"/>
      <c r="I470" s="151"/>
      <c r="K470" s="26"/>
      <c r="L470" s="26"/>
      <c r="M470" s="26"/>
      <c r="N470" s="26"/>
      <c r="O470" s="26"/>
      <c r="P470" s="26"/>
      <c r="Q470" s="26"/>
      <c r="R470" s="26"/>
      <c r="S470" s="26"/>
      <c r="T470" s="26"/>
      <c r="U470" s="26"/>
      <c r="V470" s="26"/>
      <c r="W470" s="26"/>
      <c r="X470" s="26"/>
      <c r="Y470" s="26"/>
      <c r="Z470" s="26"/>
      <c r="AA470" s="26"/>
      <c r="AB470" s="26"/>
      <c r="AC470" s="26"/>
      <c r="AD470" s="26"/>
      <c r="AE470" s="26"/>
      <c r="AF470" s="26"/>
      <c r="AG470" s="26"/>
      <c r="AH470" s="26"/>
      <c r="AI470" s="26"/>
      <c r="AJ470" s="26"/>
      <c r="AK470" s="26"/>
      <c r="AL470" s="26"/>
      <c r="AM470" s="26"/>
      <c r="AN470" s="26"/>
      <c r="AO470" s="26"/>
      <c r="AP470" s="26"/>
      <c r="AQ470" s="26"/>
      <c r="AR470" s="26"/>
      <c r="AS470" s="26"/>
      <c r="AT470" s="26"/>
      <c r="AU470" s="26"/>
      <c r="AV470" s="26"/>
      <c r="AW470" s="26"/>
      <c r="AX470" s="26"/>
      <c r="AY470" s="26"/>
      <c r="AZ470" s="26"/>
      <c r="BA470" s="26"/>
      <c r="BB470" s="26"/>
      <c r="BC470" s="26"/>
      <c r="BD470" s="26"/>
      <c r="BE470" s="26"/>
      <c r="BF470" s="26"/>
      <c r="BG470" s="26"/>
      <c r="BH470" s="26"/>
      <c r="BI470" s="26"/>
      <c r="BJ470" s="26"/>
      <c r="BK470" s="26"/>
      <c r="BL470" s="26"/>
      <c r="BM470" s="26"/>
      <c r="BN470" s="26"/>
      <c r="BO470" s="26"/>
      <c r="BP470" s="26"/>
      <c r="BQ470" s="26"/>
    </row>
    <row r="471" spans="7:69" ht="12.75" customHeight="1">
      <c r="G471" s="451"/>
      <c r="H471" s="26"/>
      <c r="I471" s="151"/>
      <c r="K471" s="26"/>
      <c r="L471" s="26"/>
      <c r="M471" s="26"/>
      <c r="N471" s="26"/>
      <c r="O471" s="26"/>
      <c r="P471" s="26"/>
      <c r="Q471" s="26"/>
      <c r="R471" s="26"/>
      <c r="S471" s="26"/>
      <c r="T471" s="26"/>
      <c r="U471" s="26"/>
      <c r="V471" s="26"/>
      <c r="W471" s="26"/>
      <c r="X471" s="26"/>
      <c r="Y471" s="26"/>
      <c r="Z471" s="26"/>
      <c r="AA471" s="26"/>
      <c r="AB471" s="26"/>
      <c r="AC471" s="26"/>
      <c r="AD471" s="26"/>
      <c r="AE471" s="26"/>
      <c r="AF471" s="26"/>
      <c r="AG471" s="26"/>
      <c r="AH471" s="26"/>
      <c r="AI471" s="26"/>
      <c r="AJ471" s="26"/>
      <c r="AK471" s="26"/>
      <c r="AL471" s="26"/>
      <c r="AM471" s="26"/>
      <c r="AN471" s="26"/>
      <c r="AO471" s="26"/>
      <c r="AP471" s="26"/>
      <c r="AQ471" s="26"/>
      <c r="AR471" s="26"/>
      <c r="AS471" s="26"/>
      <c r="AT471" s="26"/>
      <c r="AU471" s="26"/>
      <c r="AV471" s="26"/>
      <c r="AW471" s="26"/>
      <c r="AX471" s="26"/>
      <c r="AY471" s="26"/>
      <c r="AZ471" s="26"/>
      <c r="BA471" s="26"/>
      <c r="BB471" s="26"/>
      <c r="BC471" s="26"/>
      <c r="BD471" s="26"/>
      <c r="BE471" s="26"/>
      <c r="BF471" s="26"/>
      <c r="BG471" s="26"/>
      <c r="BH471" s="26"/>
      <c r="BI471" s="26"/>
      <c r="BJ471" s="26"/>
      <c r="BK471" s="26"/>
      <c r="BL471" s="26"/>
      <c r="BM471" s="26"/>
      <c r="BN471" s="26"/>
      <c r="BO471" s="26"/>
      <c r="BP471" s="26"/>
      <c r="BQ471" s="26"/>
    </row>
    <row r="472" spans="7:69" ht="12.75" customHeight="1">
      <c r="G472" s="451"/>
      <c r="H472" s="26"/>
      <c r="I472" s="151"/>
      <c r="K472" s="26"/>
      <c r="L472" s="26"/>
      <c r="M472" s="26"/>
      <c r="N472" s="26"/>
      <c r="O472" s="26"/>
      <c r="P472" s="26"/>
      <c r="Q472" s="26"/>
      <c r="R472" s="26"/>
      <c r="S472" s="26"/>
      <c r="T472" s="26"/>
      <c r="U472" s="26"/>
      <c r="V472" s="26"/>
      <c r="W472" s="26"/>
      <c r="X472" s="26"/>
      <c r="Y472" s="26"/>
      <c r="Z472" s="26"/>
      <c r="AA472" s="26"/>
      <c r="AB472" s="26"/>
      <c r="AC472" s="26"/>
      <c r="AD472" s="26"/>
      <c r="AE472" s="26"/>
      <c r="AF472" s="26"/>
      <c r="AG472" s="26"/>
      <c r="AH472" s="26"/>
      <c r="AI472" s="26"/>
      <c r="AJ472" s="26"/>
      <c r="AK472" s="26"/>
      <c r="AL472" s="26"/>
      <c r="AM472" s="26"/>
      <c r="AN472" s="26"/>
      <c r="AO472" s="26"/>
      <c r="AP472" s="26"/>
      <c r="AQ472" s="26"/>
      <c r="AR472" s="26"/>
      <c r="AS472" s="26"/>
      <c r="AT472" s="26"/>
      <c r="AU472" s="26"/>
      <c r="AV472" s="26"/>
      <c r="AW472" s="26"/>
      <c r="AX472" s="26"/>
      <c r="AY472" s="26"/>
      <c r="AZ472" s="26"/>
      <c r="BA472" s="26"/>
      <c r="BB472" s="26"/>
      <c r="BC472" s="26"/>
      <c r="BD472" s="26"/>
      <c r="BE472" s="26"/>
      <c r="BF472" s="26"/>
      <c r="BG472" s="26"/>
      <c r="BH472" s="26"/>
      <c r="BI472" s="26"/>
      <c r="BJ472" s="26"/>
      <c r="BK472" s="26"/>
      <c r="BL472" s="26"/>
      <c r="BM472" s="26"/>
      <c r="BN472" s="26"/>
      <c r="BO472" s="26"/>
      <c r="BP472" s="26"/>
      <c r="BQ472" s="26"/>
    </row>
    <row r="473" spans="7:69" ht="12.75" customHeight="1">
      <c r="G473" s="451"/>
      <c r="H473" s="26"/>
      <c r="I473" s="151"/>
      <c r="K473" s="26"/>
      <c r="L473" s="26"/>
      <c r="M473" s="26"/>
      <c r="N473" s="26"/>
      <c r="O473" s="26"/>
      <c r="P473" s="26"/>
      <c r="Q473" s="26"/>
      <c r="R473" s="26"/>
      <c r="S473" s="26"/>
      <c r="T473" s="26"/>
      <c r="U473" s="26"/>
      <c r="V473" s="26"/>
      <c r="W473" s="26"/>
      <c r="X473" s="26"/>
      <c r="Y473" s="26"/>
      <c r="Z473" s="26"/>
      <c r="AA473" s="26"/>
      <c r="AB473" s="26"/>
      <c r="AC473" s="26"/>
      <c r="AD473" s="26"/>
      <c r="AE473" s="26"/>
      <c r="AF473" s="26"/>
      <c r="AG473" s="26"/>
      <c r="AH473" s="26"/>
      <c r="AI473" s="26"/>
      <c r="AJ473" s="26"/>
      <c r="AK473" s="26"/>
      <c r="AL473" s="26"/>
      <c r="AM473" s="26"/>
      <c r="AN473" s="26"/>
      <c r="AO473" s="26"/>
      <c r="AP473" s="26"/>
      <c r="AQ473" s="26"/>
      <c r="AR473" s="26"/>
      <c r="AS473" s="26"/>
      <c r="AT473" s="26"/>
      <c r="AU473" s="26"/>
      <c r="AV473" s="26"/>
      <c r="AW473" s="26"/>
      <c r="AX473" s="26"/>
      <c r="AY473" s="26"/>
      <c r="AZ473" s="26"/>
      <c r="BA473" s="26"/>
      <c r="BB473" s="26"/>
      <c r="BC473" s="26"/>
      <c r="BD473" s="26"/>
      <c r="BE473" s="26"/>
      <c r="BF473" s="26"/>
      <c r="BG473" s="26"/>
      <c r="BH473" s="26"/>
      <c r="BI473" s="26"/>
      <c r="BJ473" s="26"/>
      <c r="BK473" s="26"/>
      <c r="BL473" s="26"/>
      <c r="BM473" s="26"/>
      <c r="BN473" s="26"/>
      <c r="BO473" s="26"/>
      <c r="BP473" s="26"/>
      <c r="BQ473" s="26"/>
    </row>
    <row r="474" spans="7:69" ht="12.75" customHeight="1">
      <c r="G474" s="451"/>
      <c r="H474" s="26"/>
      <c r="I474" s="151"/>
      <c r="K474" s="26"/>
      <c r="L474" s="26"/>
      <c r="M474" s="26"/>
      <c r="N474" s="26"/>
      <c r="O474" s="26"/>
      <c r="P474" s="26"/>
      <c r="Q474" s="26"/>
      <c r="R474" s="26"/>
      <c r="S474" s="26"/>
      <c r="T474" s="26"/>
      <c r="U474" s="26"/>
      <c r="V474" s="26"/>
      <c r="W474" s="26"/>
      <c r="X474" s="26"/>
      <c r="Y474" s="26"/>
      <c r="Z474" s="26"/>
      <c r="AA474" s="26"/>
      <c r="AB474" s="26"/>
      <c r="AC474" s="26"/>
      <c r="AD474" s="26"/>
      <c r="AE474" s="26"/>
      <c r="AF474" s="26"/>
      <c r="AG474" s="26"/>
      <c r="AH474" s="26"/>
      <c r="AI474" s="26"/>
      <c r="AJ474" s="26"/>
      <c r="AK474" s="26"/>
      <c r="AL474" s="26"/>
      <c r="AM474" s="26"/>
      <c r="AN474" s="26"/>
      <c r="AO474" s="26"/>
      <c r="AP474" s="26"/>
      <c r="AQ474" s="26"/>
      <c r="AR474" s="26"/>
      <c r="AS474" s="26"/>
      <c r="AT474" s="26"/>
      <c r="AU474" s="26"/>
      <c r="AV474" s="26"/>
      <c r="AW474" s="26"/>
      <c r="AX474" s="26"/>
      <c r="AY474" s="26"/>
      <c r="AZ474" s="26"/>
      <c r="BA474" s="26"/>
      <c r="BB474" s="26"/>
      <c r="BC474" s="26"/>
      <c r="BD474" s="26"/>
      <c r="BE474" s="26"/>
      <c r="BF474" s="26"/>
      <c r="BG474" s="26"/>
      <c r="BH474" s="26"/>
      <c r="BI474" s="26"/>
      <c r="BJ474" s="26"/>
      <c r="BK474" s="26"/>
      <c r="BL474" s="26"/>
      <c r="BM474" s="26"/>
      <c r="BN474" s="26"/>
      <c r="BO474" s="26"/>
      <c r="BP474" s="26"/>
      <c r="BQ474" s="26"/>
    </row>
    <row r="475" spans="7:69" ht="12.75" customHeight="1">
      <c r="G475" s="451"/>
      <c r="H475" s="26"/>
      <c r="I475" s="151"/>
      <c r="K475" s="26"/>
      <c r="L475" s="26"/>
      <c r="M475" s="26"/>
      <c r="N475" s="26"/>
      <c r="O475" s="26"/>
      <c r="P475" s="26"/>
      <c r="Q475" s="26"/>
      <c r="R475" s="26"/>
      <c r="S475" s="26"/>
      <c r="T475" s="26"/>
      <c r="U475" s="26"/>
      <c r="V475" s="26"/>
      <c r="W475" s="26"/>
      <c r="X475" s="26"/>
      <c r="Y475" s="26"/>
      <c r="Z475" s="26"/>
      <c r="AA475" s="26"/>
      <c r="AB475" s="26"/>
      <c r="AC475" s="26"/>
      <c r="AD475" s="26"/>
      <c r="AE475" s="26"/>
      <c r="AF475" s="26"/>
      <c r="AG475" s="26"/>
      <c r="AH475" s="26"/>
      <c r="AI475" s="26"/>
      <c r="AJ475" s="26"/>
      <c r="AK475" s="26"/>
      <c r="AL475" s="26"/>
      <c r="AM475" s="26"/>
      <c r="AN475" s="26"/>
      <c r="AO475" s="26"/>
      <c r="AP475" s="26"/>
      <c r="AQ475" s="26"/>
      <c r="AR475" s="26"/>
      <c r="AS475" s="26"/>
      <c r="AT475" s="26"/>
      <c r="AU475" s="26"/>
      <c r="AV475" s="26"/>
      <c r="AW475" s="26"/>
      <c r="AX475" s="26"/>
      <c r="AY475" s="26"/>
      <c r="AZ475" s="26"/>
      <c r="BA475" s="26"/>
      <c r="BB475" s="26"/>
      <c r="BC475" s="26"/>
      <c r="BD475" s="26"/>
      <c r="BE475" s="26"/>
      <c r="BF475" s="26"/>
      <c r="BG475" s="26"/>
      <c r="BH475" s="26"/>
      <c r="BI475" s="26"/>
      <c r="BJ475" s="26"/>
      <c r="BK475" s="26"/>
      <c r="BL475" s="26"/>
      <c r="BM475" s="26"/>
      <c r="BN475" s="26"/>
      <c r="BO475" s="26"/>
      <c r="BP475" s="26"/>
      <c r="BQ475" s="26"/>
    </row>
    <row r="476" spans="7:69" ht="12.75" customHeight="1">
      <c r="G476" s="451"/>
      <c r="H476" s="26"/>
      <c r="I476" s="151"/>
      <c r="K476" s="26"/>
      <c r="L476" s="26"/>
      <c r="M476" s="26"/>
      <c r="N476" s="26"/>
      <c r="O476" s="26"/>
      <c r="P476" s="26"/>
      <c r="Q476" s="26"/>
      <c r="R476" s="26"/>
      <c r="S476" s="26"/>
      <c r="T476" s="26"/>
      <c r="U476" s="26"/>
      <c r="V476" s="26"/>
      <c r="W476" s="26"/>
      <c r="X476" s="26"/>
      <c r="Y476" s="26"/>
      <c r="Z476" s="26"/>
      <c r="AA476" s="26"/>
      <c r="AB476" s="26"/>
      <c r="AC476" s="26"/>
      <c r="AD476" s="26"/>
      <c r="AE476" s="26"/>
      <c r="AF476" s="26"/>
      <c r="AG476" s="26"/>
      <c r="AH476" s="26"/>
      <c r="AI476" s="26"/>
      <c r="AJ476" s="26"/>
      <c r="AK476" s="26"/>
      <c r="AL476" s="26"/>
      <c r="AM476" s="26"/>
      <c r="AN476" s="26"/>
      <c r="AO476" s="26"/>
      <c r="AP476" s="26"/>
      <c r="AQ476" s="26"/>
      <c r="AR476" s="26"/>
      <c r="AS476" s="26"/>
      <c r="AT476" s="26"/>
      <c r="AU476" s="26"/>
      <c r="AV476" s="26"/>
      <c r="AW476" s="26"/>
      <c r="AX476" s="26"/>
      <c r="AY476" s="26"/>
      <c r="AZ476" s="26"/>
      <c r="BA476" s="26"/>
      <c r="BB476" s="26"/>
      <c r="BC476" s="26"/>
      <c r="BD476" s="26"/>
      <c r="BE476" s="26"/>
      <c r="BF476" s="26"/>
      <c r="BG476" s="26"/>
      <c r="BH476" s="26"/>
      <c r="BI476" s="26"/>
      <c r="BJ476" s="26"/>
      <c r="BK476" s="26"/>
      <c r="BL476" s="26"/>
      <c r="BM476" s="26"/>
      <c r="BN476" s="26"/>
      <c r="BO476" s="26"/>
      <c r="BP476" s="26"/>
      <c r="BQ476" s="26"/>
    </row>
    <row r="477" spans="7:69" ht="12.75" customHeight="1">
      <c r="G477" s="451"/>
      <c r="H477" s="26"/>
      <c r="I477" s="151"/>
      <c r="K477" s="26"/>
      <c r="L477" s="26"/>
      <c r="M477" s="26"/>
      <c r="N477" s="26"/>
      <c r="O477" s="26"/>
      <c r="P477" s="26"/>
      <c r="Q477" s="26"/>
      <c r="R477" s="26"/>
      <c r="S477" s="26"/>
      <c r="T477" s="26"/>
      <c r="U477" s="26"/>
      <c r="V477" s="26"/>
      <c r="W477" s="26"/>
      <c r="X477" s="26"/>
      <c r="Y477" s="26"/>
      <c r="Z477" s="26"/>
      <c r="AA477" s="26"/>
      <c r="AB477" s="26"/>
      <c r="AC477" s="26"/>
      <c r="AD477" s="26"/>
      <c r="AE477" s="26"/>
      <c r="AF477" s="26"/>
      <c r="AG477" s="26"/>
      <c r="AH477" s="26"/>
      <c r="AI477" s="26"/>
      <c r="AJ477" s="26"/>
      <c r="AK477" s="26"/>
      <c r="AL477" s="26"/>
      <c r="AM477" s="26"/>
      <c r="AN477" s="26"/>
      <c r="AO477" s="26"/>
      <c r="AP477" s="26"/>
      <c r="AQ477" s="26"/>
      <c r="AR477" s="26"/>
      <c r="AS477" s="26"/>
      <c r="AT477" s="26"/>
      <c r="AU477" s="26"/>
      <c r="AV477" s="26"/>
      <c r="AW477" s="26"/>
      <c r="AX477" s="26"/>
      <c r="AY477" s="26"/>
      <c r="AZ477" s="26"/>
      <c r="BA477" s="26"/>
      <c r="BB477" s="26"/>
      <c r="BC477" s="26"/>
      <c r="BD477" s="26"/>
      <c r="BE477" s="26"/>
      <c r="BF477" s="26"/>
      <c r="BG477" s="26"/>
      <c r="BH477" s="26"/>
      <c r="BI477" s="26"/>
      <c r="BJ477" s="26"/>
      <c r="BK477" s="26"/>
      <c r="BL477" s="26"/>
      <c r="BM477" s="26"/>
      <c r="BN477" s="26"/>
      <c r="BO477" s="26"/>
      <c r="BP477" s="26"/>
      <c r="BQ477" s="26"/>
    </row>
    <row r="478" spans="7:69" ht="12.75" customHeight="1">
      <c r="G478" s="451"/>
      <c r="H478" s="26"/>
      <c r="I478" s="151"/>
      <c r="K478" s="26"/>
      <c r="L478" s="26"/>
      <c r="M478" s="26"/>
      <c r="N478" s="26"/>
      <c r="O478" s="26"/>
      <c r="P478" s="26"/>
      <c r="Q478" s="26"/>
      <c r="R478" s="26"/>
      <c r="S478" s="26"/>
      <c r="T478" s="26"/>
      <c r="U478" s="26"/>
      <c r="V478" s="26"/>
      <c r="W478" s="26"/>
      <c r="X478" s="26"/>
      <c r="Y478" s="26"/>
      <c r="Z478" s="26"/>
      <c r="AA478" s="26"/>
      <c r="AB478" s="26"/>
      <c r="AC478" s="26"/>
      <c r="AD478" s="26"/>
      <c r="AE478" s="26"/>
      <c r="AF478" s="26"/>
      <c r="AG478" s="26"/>
      <c r="AH478" s="26"/>
      <c r="AI478" s="26"/>
      <c r="AJ478" s="26"/>
      <c r="AK478" s="26"/>
      <c r="AL478" s="26"/>
      <c r="AM478" s="26"/>
      <c r="AN478" s="26"/>
      <c r="AO478" s="26"/>
      <c r="AP478" s="26"/>
      <c r="AQ478" s="26"/>
      <c r="AR478" s="26"/>
      <c r="AS478" s="26"/>
      <c r="AT478" s="26"/>
      <c r="AU478" s="26"/>
      <c r="AV478" s="26"/>
      <c r="AW478" s="26"/>
      <c r="AX478" s="26"/>
      <c r="AY478" s="26"/>
      <c r="AZ478" s="26"/>
      <c r="BA478" s="26"/>
      <c r="BB478" s="26"/>
      <c r="BC478" s="26"/>
      <c r="BD478" s="26"/>
      <c r="BE478" s="26"/>
      <c r="BF478" s="26"/>
      <c r="BG478" s="26"/>
      <c r="BH478" s="26"/>
      <c r="BI478" s="26"/>
      <c r="BJ478" s="26"/>
      <c r="BK478" s="26"/>
      <c r="BL478" s="26"/>
      <c r="BM478" s="26"/>
      <c r="BN478" s="26"/>
      <c r="BO478" s="26"/>
      <c r="BP478" s="26"/>
      <c r="BQ478" s="26"/>
    </row>
    <row r="479" spans="7:69" ht="12.75" customHeight="1">
      <c r="G479" s="451"/>
      <c r="H479" s="26"/>
      <c r="I479" s="151"/>
      <c r="K479" s="26"/>
      <c r="L479" s="26"/>
      <c r="M479" s="26"/>
      <c r="N479" s="26"/>
      <c r="O479" s="26"/>
      <c r="P479" s="26"/>
      <c r="Q479" s="26"/>
      <c r="R479" s="26"/>
      <c r="S479" s="26"/>
      <c r="T479" s="26"/>
      <c r="U479" s="26"/>
      <c r="V479" s="26"/>
      <c r="W479" s="26"/>
      <c r="X479" s="26"/>
      <c r="Y479" s="26"/>
      <c r="Z479" s="26"/>
      <c r="AA479" s="26"/>
      <c r="AB479" s="26"/>
      <c r="AC479" s="26"/>
      <c r="AD479" s="26"/>
      <c r="AE479" s="26"/>
      <c r="AF479" s="26"/>
      <c r="AG479" s="26"/>
      <c r="AH479" s="26"/>
      <c r="AI479" s="26"/>
      <c r="AJ479" s="26"/>
      <c r="AK479" s="26"/>
      <c r="AL479" s="26"/>
      <c r="AM479" s="26"/>
      <c r="AN479" s="26"/>
      <c r="AO479" s="26"/>
      <c r="AP479" s="26"/>
      <c r="AQ479" s="26"/>
      <c r="AR479" s="26"/>
      <c r="AS479" s="26"/>
      <c r="AT479" s="26"/>
      <c r="AU479" s="26"/>
      <c r="AV479" s="26"/>
      <c r="AW479" s="26"/>
      <c r="AX479" s="26"/>
      <c r="AY479" s="26"/>
      <c r="AZ479" s="26"/>
      <c r="BA479" s="26"/>
      <c r="BB479" s="26"/>
      <c r="BC479" s="26"/>
      <c r="BD479" s="26"/>
      <c r="BE479" s="26"/>
      <c r="BF479" s="26"/>
      <c r="BG479" s="26"/>
      <c r="BH479" s="26"/>
      <c r="BI479" s="26"/>
      <c r="BJ479" s="26"/>
      <c r="BK479" s="26"/>
      <c r="BL479" s="26"/>
      <c r="BM479" s="26"/>
      <c r="BN479" s="26"/>
      <c r="BO479" s="26"/>
      <c r="BP479" s="26"/>
      <c r="BQ479" s="26"/>
    </row>
    <row r="480" spans="7:69" ht="12.75" customHeight="1">
      <c r="G480" s="451"/>
      <c r="H480" s="26"/>
      <c r="I480" s="151"/>
      <c r="K480" s="26"/>
      <c r="L480" s="26"/>
      <c r="M480" s="26"/>
      <c r="N480" s="26"/>
      <c r="O480" s="26"/>
      <c r="P480" s="26"/>
      <c r="Q480" s="26"/>
      <c r="R480" s="26"/>
      <c r="S480" s="26"/>
      <c r="T480" s="26"/>
      <c r="U480" s="26"/>
      <c r="V480" s="26"/>
      <c r="W480" s="26"/>
      <c r="X480" s="26"/>
      <c r="Y480" s="26"/>
      <c r="Z480" s="26"/>
      <c r="AA480" s="26"/>
      <c r="AB480" s="26"/>
      <c r="AC480" s="26"/>
      <c r="AD480" s="26"/>
      <c r="AE480" s="26"/>
      <c r="AF480" s="26"/>
      <c r="AG480" s="26"/>
      <c r="AH480" s="26"/>
      <c r="AI480" s="26"/>
      <c r="AJ480" s="26"/>
      <c r="AK480" s="26"/>
      <c r="AL480" s="26"/>
      <c r="AM480" s="26"/>
      <c r="AN480" s="26"/>
      <c r="AO480" s="26"/>
      <c r="AP480" s="26"/>
      <c r="AQ480" s="26"/>
      <c r="AR480" s="26"/>
      <c r="AS480" s="26"/>
      <c r="AT480" s="26"/>
      <c r="AU480" s="26"/>
      <c r="AV480" s="26"/>
      <c r="AW480" s="26"/>
      <c r="AX480" s="26"/>
      <c r="AY480" s="26"/>
      <c r="AZ480" s="26"/>
      <c r="BA480" s="26"/>
      <c r="BB480" s="26"/>
      <c r="BC480" s="26"/>
      <c r="BD480" s="26"/>
      <c r="BE480" s="26"/>
      <c r="BF480" s="26"/>
      <c r="BG480" s="26"/>
      <c r="BH480" s="26"/>
      <c r="BI480" s="26"/>
      <c r="BJ480" s="26"/>
      <c r="BK480" s="26"/>
      <c r="BL480" s="26"/>
      <c r="BM480" s="26"/>
      <c r="BN480" s="26"/>
      <c r="BO480" s="26"/>
      <c r="BP480" s="26"/>
      <c r="BQ480" s="26"/>
    </row>
    <row r="481" spans="7:69" ht="12.75" customHeight="1">
      <c r="G481" s="451"/>
      <c r="H481" s="26"/>
      <c r="I481" s="151"/>
      <c r="K481" s="26"/>
      <c r="L481" s="26"/>
      <c r="M481" s="26"/>
      <c r="N481" s="26"/>
      <c r="O481" s="26"/>
      <c r="P481" s="26"/>
      <c r="Q481" s="26"/>
      <c r="R481" s="26"/>
      <c r="S481" s="26"/>
      <c r="T481" s="26"/>
      <c r="U481" s="26"/>
      <c r="V481" s="26"/>
      <c r="W481" s="26"/>
      <c r="X481" s="26"/>
      <c r="Y481" s="26"/>
      <c r="Z481" s="26"/>
      <c r="AA481" s="26"/>
      <c r="AB481" s="26"/>
      <c r="AC481" s="26"/>
      <c r="AD481" s="26"/>
      <c r="AE481" s="26"/>
      <c r="AF481" s="26"/>
      <c r="AG481" s="26"/>
      <c r="AH481" s="26"/>
      <c r="AI481" s="26"/>
      <c r="AJ481" s="26"/>
      <c r="AK481" s="26"/>
      <c r="AL481" s="26"/>
      <c r="AM481" s="26"/>
      <c r="AN481" s="26"/>
      <c r="AO481" s="26"/>
      <c r="AP481" s="26"/>
      <c r="AQ481" s="26"/>
      <c r="AR481" s="26"/>
      <c r="AS481" s="26"/>
      <c r="AT481" s="26"/>
      <c r="AU481" s="26"/>
      <c r="AV481" s="26"/>
      <c r="AW481" s="26"/>
      <c r="AX481" s="26"/>
      <c r="AY481" s="26"/>
      <c r="AZ481" s="26"/>
      <c r="BA481" s="26"/>
      <c r="BB481" s="26"/>
      <c r="BC481" s="26"/>
      <c r="BD481" s="26"/>
      <c r="BE481" s="26"/>
      <c r="BF481" s="26"/>
      <c r="BG481" s="26"/>
      <c r="BH481" s="26"/>
      <c r="BI481" s="26"/>
      <c r="BJ481" s="26"/>
      <c r="BK481" s="26"/>
      <c r="BL481" s="26"/>
      <c r="BM481" s="26"/>
      <c r="BN481" s="26"/>
      <c r="BO481" s="26"/>
      <c r="BP481" s="26"/>
      <c r="BQ481" s="26"/>
    </row>
    <row r="482" spans="7:69" ht="12.75" customHeight="1">
      <c r="G482" s="451"/>
      <c r="H482" s="26"/>
      <c r="I482" s="151"/>
      <c r="K482" s="26"/>
      <c r="L482" s="26"/>
      <c r="M482" s="26"/>
      <c r="N482" s="26"/>
      <c r="O482" s="26"/>
      <c r="P482" s="26"/>
      <c r="Q482" s="26"/>
      <c r="R482" s="26"/>
      <c r="S482" s="26"/>
      <c r="T482" s="26"/>
      <c r="U482" s="26"/>
      <c r="V482" s="26"/>
      <c r="W482" s="26"/>
      <c r="X482" s="26"/>
      <c r="Y482" s="26"/>
      <c r="Z482" s="26"/>
      <c r="AA482" s="26"/>
      <c r="AB482" s="26"/>
      <c r="AC482" s="26"/>
      <c r="AD482" s="26"/>
      <c r="AE482" s="26"/>
      <c r="AF482" s="26"/>
      <c r="AG482" s="26"/>
      <c r="AH482" s="26"/>
      <c r="AI482" s="26"/>
      <c r="AJ482" s="26"/>
      <c r="AK482" s="26"/>
      <c r="AL482" s="26"/>
      <c r="AM482" s="26"/>
      <c r="AN482" s="26"/>
      <c r="AO482" s="26"/>
      <c r="AP482" s="26"/>
      <c r="AQ482" s="26"/>
      <c r="AR482" s="26"/>
      <c r="AS482" s="26"/>
      <c r="AT482" s="26"/>
      <c r="AU482" s="26"/>
      <c r="AV482" s="26"/>
      <c r="AW482" s="26"/>
      <c r="AX482" s="26"/>
      <c r="AY482" s="26"/>
      <c r="AZ482" s="26"/>
      <c r="BA482" s="26"/>
      <c r="BB482" s="26"/>
      <c r="BC482" s="26"/>
      <c r="BD482" s="26"/>
      <c r="BE482" s="26"/>
      <c r="BF482" s="26"/>
      <c r="BG482" s="26"/>
      <c r="BH482" s="26"/>
      <c r="BI482" s="26"/>
      <c r="BJ482" s="26"/>
      <c r="BK482" s="26"/>
      <c r="BL482" s="26"/>
      <c r="BM482" s="26"/>
      <c r="BN482" s="26"/>
      <c r="BO482" s="26"/>
      <c r="BP482" s="26"/>
      <c r="BQ482" s="26"/>
    </row>
    <row r="483" spans="7:69" ht="12.75" customHeight="1">
      <c r="G483" s="451"/>
      <c r="H483" s="26"/>
      <c r="I483" s="151"/>
      <c r="K483" s="26"/>
      <c r="L483" s="26"/>
      <c r="M483" s="26"/>
      <c r="N483" s="26"/>
      <c r="O483" s="26"/>
      <c r="P483" s="26"/>
      <c r="Q483" s="26"/>
      <c r="R483" s="26"/>
      <c r="S483" s="26"/>
      <c r="T483" s="26"/>
      <c r="U483" s="26"/>
      <c r="V483" s="26"/>
      <c r="W483" s="26"/>
      <c r="X483" s="26"/>
      <c r="Y483" s="26"/>
      <c r="Z483" s="26"/>
      <c r="AA483" s="26"/>
      <c r="AB483" s="26"/>
      <c r="AC483" s="26"/>
      <c r="AD483" s="26"/>
      <c r="AE483" s="26"/>
      <c r="AF483" s="26"/>
      <c r="AG483" s="26"/>
      <c r="AH483" s="26"/>
      <c r="AI483" s="26"/>
      <c r="AJ483" s="26"/>
      <c r="AK483" s="26"/>
      <c r="AL483" s="26"/>
      <c r="AM483" s="26"/>
      <c r="AN483" s="26"/>
      <c r="AO483" s="26"/>
      <c r="AP483" s="26"/>
      <c r="AQ483" s="26"/>
      <c r="AR483" s="26"/>
      <c r="AS483" s="26"/>
      <c r="AT483" s="26"/>
      <c r="AU483" s="26"/>
      <c r="AV483" s="26"/>
      <c r="AW483" s="26"/>
      <c r="AX483" s="26"/>
      <c r="AY483" s="26"/>
      <c r="AZ483" s="26"/>
      <c r="BA483" s="26"/>
      <c r="BB483" s="26"/>
      <c r="BC483" s="26"/>
      <c r="BD483" s="26"/>
      <c r="BE483" s="26"/>
      <c r="BF483" s="26"/>
      <c r="BG483" s="26"/>
      <c r="BH483" s="26"/>
      <c r="BI483" s="26"/>
      <c r="BJ483" s="26"/>
      <c r="BK483" s="26"/>
      <c r="BL483" s="26"/>
      <c r="BM483" s="26"/>
      <c r="BN483" s="26"/>
      <c r="BO483" s="26"/>
      <c r="BP483" s="26"/>
      <c r="BQ483" s="26"/>
    </row>
    <row r="484" spans="7:69" ht="12.75" customHeight="1">
      <c r="G484" s="451"/>
      <c r="H484" s="26"/>
      <c r="I484" s="151"/>
      <c r="K484" s="26"/>
      <c r="L484" s="26"/>
      <c r="M484" s="26"/>
      <c r="N484" s="26"/>
      <c r="O484" s="26"/>
      <c r="P484" s="26"/>
      <c r="Q484" s="26"/>
      <c r="R484" s="26"/>
      <c r="S484" s="26"/>
      <c r="T484" s="26"/>
      <c r="U484" s="26"/>
      <c r="V484" s="26"/>
      <c r="W484" s="26"/>
      <c r="X484" s="26"/>
      <c r="Y484" s="26"/>
      <c r="Z484" s="26"/>
      <c r="AA484" s="26"/>
      <c r="AB484" s="26"/>
      <c r="AC484" s="26"/>
      <c r="AD484" s="26"/>
      <c r="AE484" s="26"/>
      <c r="AF484" s="26"/>
      <c r="AG484" s="26"/>
      <c r="AH484" s="26"/>
      <c r="AI484" s="26"/>
      <c r="AJ484" s="26"/>
      <c r="AK484" s="26"/>
      <c r="AL484" s="26"/>
      <c r="AM484" s="26"/>
      <c r="AN484" s="26"/>
      <c r="AO484" s="26"/>
      <c r="AP484" s="26"/>
      <c r="AQ484" s="26"/>
      <c r="AR484" s="26"/>
      <c r="AS484" s="26"/>
      <c r="AT484" s="26"/>
      <c r="AU484" s="26"/>
      <c r="AV484" s="26"/>
      <c r="AW484" s="26"/>
      <c r="AX484" s="26"/>
      <c r="AY484" s="26"/>
      <c r="AZ484" s="26"/>
      <c r="BA484" s="26"/>
      <c r="BB484" s="26"/>
      <c r="BC484" s="26"/>
      <c r="BD484" s="26"/>
      <c r="BE484" s="26"/>
      <c r="BF484" s="26"/>
      <c r="BG484" s="26"/>
      <c r="BH484" s="26"/>
      <c r="BI484" s="26"/>
      <c r="BJ484" s="26"/>
      <c r="BK484" s="26"/>
      <c r="BL484" s="26"/>
      <c r="BM484" s="26"/>
      <c r="BN484" s="26"/>
      <c r="BO484" s="26"/>
      <c r="BP484" s="26"/>
      <c r="BQ484" s="26"/>
    </row>
    <row r="485" spans="7:69" ht="12.75" customHeight="1">
      <c r="G485" s="451"/>
      <c r="H485" s="26"/>
      <c r="I485" s="151"/>
      <c r="K485" s="26"/>
      <c r="L485" s="26"/>
      <c r="M485" s="26"/>
      <c r="N485" s="26"/>
      <c r="O485" s="26"/>
      <c r="P485" s="26"/>
      <c r="Q485" s="26"/>
      <c r="R485" s="26"/>
      <c r="S485" s="26"/>
      <c r="T485" s="26"/>
      <c r="U485" s="26"/>
      <c r="V485" s="26"/>
      <c r="W485" s="26"/>
      <c r="X485" s="26"/>
      <c r="Y485" s="26"/>
      <c r="Z485" s="26"/>
      <c r="AA485" s="26"/>
      <c r="AB485" s="26"/>
      <c r="AC485" s="26"/>
      <c r="AD485" s="26"/>
      <c r="AE485" s="26"/>
      <c r="AF485" s="26"/>
      <c r="AG485" s="26"/>
      <c r="AH485" s="26"/>
      <c r="AI485" s="26"/>
      <c r="AJ485" s="26"/>
      <c r="AK485" s="26"/>
      <c r="AL485" s="26"/>
      <c r="AM485" s="26"/>
      <c r="AN485" s="26"/>
      <c r="AO485" s="26"/>
      <c r="AP485" s="26"/>
      <c r="AQ485" s="26"/>
      <c r="AR485" s="26"/>
      <c r="AS485" s="26"/>
      <c r="AT485" s="26"/>
      <c r="AU485" s="26"/>
      <c r="AV485" s="26"/>
      <c r="AW485" s="26"/>
      <c r="AX485" s="26"/>
      <c r="AY485" s="26"/>
      <c r="AZ485" s="26"/>
      <c r="BA485" s="26"/>
      <c r="BB485" s="26"/>
      <c r="BC485" s="26"/>
      <c r="BD485" s="26"/>
      <c r="BE485" s="26"/>
      <c r="BF485" s="26"/>
      <c r="BG485" s="26"/>
      <c r="BH485" s="26"/>
      <c r="BI485" s="26"/>
      <c r="BJ485" s="26"/>
      <c r="BK485" s="26"/>
      <c r="BL485" s="26"/>
      <c r="BM485" s="26"/>
      <c r="BN485" s="26"/>
      <c r="BO485" s="26"/>
      <c r="BP485" s="26"/>
      <c r="BQ485" s="26"/>
    </row>
    <row r="486" spans="7:69" ht="12.75" customHeight="1">
      <c r="G486" s="451"/>
      <c r="H486" s="26"/>
      <c r="I486" s="151"/>
      <c r="K486" s="26"/>
      <c r="L486" s="26"/>
      <c r="M486" s="26"/>
      <c r="N486" s="26"/>
      <c r="O486" s="26"/>
      <c r="P486" s="26"/>
      <c r="Q486" s="26"/>
      <c r="R486" s="26"/>
      <c r="S486" s="26"/>
      <c r="T486" s="26"/>
      <c r="U486" s="26"/>
      <c r="V486" s="26"/>
      <c r="W486" s="26"/>
      <c r="X486" s="26"/>
      <c r="Y486" s="26"/>
      <c r="Z486" s="26"/>
      <c r="AA486" s="26"/>
      <c r="AB486" s="26"/>
      <c r="AC486" s="26"/>
      <c r="AD486" s="26"/>
      <c r="AE486" s="26"/>
      <c r="AF486" s="26"/>
      <c r="AG486" s="26"/>
      <c r="AH486" s="26"/>
      <c r="AI486" s="26"/>
      <c r="AJ486" s="26"/>
      <c r="AK486" s="26"/>
      <c r="AL486" s="26"/>
      <c r="AM486" s="26"/>
      <c r="AN486" s="26"/>
      <c r="AO486" s="26"/>
      <c r="AP486" s="26"/>
      <c r="AQ486" s="26"/>
      <c r="AR486" s="26"/>
      <c r="AS486" s="26"/>
      <c r="AT486" s="26"/>
      <c r="AU486" s="26"/>
      <c r="AV486" s="26"/>
      <c r="AW486" s="26"/>
      <c r="AX486" s="26"/>
      <c r="AY486" s="26"/>
      <c r="AZ486" s="26"/>
      <c r="BA486" s="26"/>
      <c r="BB486" s="26"/>
      <c r="BC486" s="26"/>
      <c r="BD486" s="26"/>
      <c r="BE486" s="26"/>
      <c r="BF486" s="26"/>
      <c r="BG486" s="26"/>
      <c r="BH486" s="26"/>
      <c r="BI486" s="26"/>
      <c r="BJ486" s="26"/>
      <c r="BK486" s="26"/>
      <c r="BL486" s="26"/>
      <c r="BM486" s="26"/>
      <c r="BN486" s="26"/>
      <c r="BO486" s="26"/>
      <c r="BP486" s="26"/>
      <c r="BQ486" s="26"/>
    </row>
    <row r="487" spans="7:69" ht="12.75" customHeight="1">
      <c r="G487" s="451"/>
      <c r="H487" s="26"/>
      <c r="I487" s="151"/>
      <c r="K487" s="26"/>
      <c r="L487" s="26"/>
      <c r="M487" s="26"/>
      <c r="N487" s="26"/>
      <c r="O487" s="26"/>
      <c r="P487" s="26"/>
      <c r="Q487" s="26"/>
      <c r="R487" s="26"/>
      <c r="S487" s="26"/>
      <c r="T487" s="26"/>
      <c r="U487" s="26"/>
      <c r="V487" s="26"/>
      <c r="W487" s="26"/>
      <c r="X487" s="26"/>
      <c r="Y487" s="26"/>
      <c r="Z487" s="26"/>
      <c r="AA487" s="26"/>
      <c r="AB487" s="26"/>
      <c r="AC487" s="26"/>
      <c r="AD487" s="26"/>
      <c r="AE487" s="26"/>
      <c r="AF487" s="26"/>
      <c r="AG487" s="26"/>
      <c r="AH487" s="26"/>
      <c r="AI487" s="26"/>
      <c r="AJ487" s="26"/>
      <c r="AK487" s="26"/>
      <c r="AL487" s="26"/>
      <c r="AM487" s="26"/>
      <c r="AN487" s="26"/>
      <c r="AO487" s="26"/>
      <c r="AP487" s="26"/>
      <c r="AQ487" s="26"/>
      <c r="AR487" s="26"/>
      <c r="AS487" s="26"/>
      <c r="AT487" s="26"/>
      <c r="AU487" s="26"/>
      <c r="AV487" s="26"/>
      <c r="AW487" s="26"/>
      <c r="AX487" s="26"/>
      <c r="AY487" s="26"/>
      <c r="AZ487" s="26"/>
      <c r="BA487" s="26"/>
      <c r="BB487" s="26"/>
      <c r="BC487" s="26"/>
      <c r="BD487" s="26"/>
      <c r="BE487" s="26"/>
      <c r="BF487" s="26"/>
      <c r="BG487" s="26"/>
      <c r="BH487" s="26"/>
      <c r="BI487" s="26"/>
      <c r="BJ487" s="26"/>
      <c r="BK487" s="26"/>
      <c r="BL487" s="26"/>
      <c r="BM487" s="26"/>
      <c r="BN487" s="26"/>
      <c r="BO487" s="26"/>
      <c r="BP487" s="26"/>
      <c r="BQ487" s="26"/>
    </row>
    <row r="488" spans="7:69" ht="12.75" customHeight="1">
      <c r="G488" s="451"/>
      <c r="H488" s="26"/>
      <c r="I488" s="151"/>
      <c r="K488" s="26"/>
      <c r="L488" s="26"/>
      <c r="M488" s="26"/>
      <c r="N488" s="26"/>
      <c r="O488" s="26"/>
      <c r="P488" s="26"/>
      <c r="Q488" s="26"/>
      <c r="R488" s="26"/>
      <c r="S488" s="26"/>
      <c r="T488" s="26"/>
      <c r="U488" s="26"/>
      <c r="V488" s="26"/>
      <c r="W488" s="26"/>
      <c r="X488" s="26"/>
      <c r="Y488" s="26"/>
      <c r="Z488" s="26"/>
      <c r="AA488" s="26"/>
      <c r="AB488" s="26"/>
      <c r="AC488" s="26"/>
      <c r="AD488" s="26"/>
      <c r="AE488" s="26"/>
      <c r="AF488" s="26"/>
      <c r="AG488" s="26"/>
      <c r="AH488" s="26"/>
      <c r="AI488" s="26"/>
      <c r="AJ488" s="26"/>
      <c r="AK488" s="26"/>
      <c r="AL488" s="26"/>
      <c r="AM488" s="26"/>
      <c r="AN488" s="26"/>
      <c r="AO488" s="26"/>
      <c r="AP488" s="26"/>
      <c r="AQ488" s="26"/>
      <c r="AR488" s="26"/>
      <c r="AS488" s="26"/>
      <c r="AT488" s="26"/>
      <c r="AU488" s="26"/>
      <c r="AV488" s="26"/>
      <c r="AW488" s="26"/>
      <c r="AX488" s="26"/>
      <c r="AY488" s="26"/>
      <c r="AZ488" s="26"/>
      <c r="BA488" s="26"/>
      <c r="BB488" s="26"/>
      <c r="BC488" s="26"/>
      <c r="BD488" s="26"/>
      <c r="BE488" s="26"/>
      <c r="BF488" s="26"/>
      <c r="BG488" s="26"/>
      <c r="BH488" s="26"/>
      <c r="BI488" s="26"/>
      <c r="BJ488" s="26"/>
      <c r="BK488" s="26"/>
      <c r="BL488" s="26"/>
      <c r="BM488" s="26"/>
      <c r="BN488" s="26"/>
      <c r="BO488" s="26"/>
      <c r="BP488" s="26"/>
      <c r="BQ488" s="26"/>
    </row>
    <row r="489" spans="7:69" ht="12.75" customHeight="1">
      <c r="G489" s="451"/>
      <c r="H489" s="26"/>
      <c r="I489" s="151"/>
      <c r="K489" s="26"/>
      <c r="L489" s="26"/>
      <c r="M489" s="26"/>
      <c r="N489" s="26"/>
      <c r="O489" s="26"/>
      <c r="P489" s="26"/>
      <c r="Q489" s="26"/>
      <c r="R489" s="26"/>
      <c r="S489" s="26"/>
      <c r="T489" s="26"/>
      <c r="U489" s="26"/>
      <c r="V489" s="26"/>
      <c r="W489" s="26"/>
      <c r="X489" s="26"/>
      <c r="Y489" s="26"/>
      <c r="Z489" s="26"/>
      <c r="AA489" s="26"/>
      <c r="AB489" s="26"/>
      <c r="AC489" s="26"/>
      <c r="AD489" s="26"/>
      <c r="AE489" s="26"/>
      <c r="AF489" s="26"/>
      <c r="AG489" s="26"/>
      <c r="AH489" s="26"/>
      <c r="AI489" s="26"/>
      <c r="AJ489" s="26"/>
      <c r="AK489" s="26"/>
      <c r="AL489" s="26"/>
      <c r="AM489" s="26"/>
      <c r="AN489" s="26"/>
      <c r="AO489" s="26"/>
      <c r="AP489" s="26"/>
      <c r="AQ489" s="26"/>
      <c r="AR489" s="26"/>
      <c r="AS489" s="26"/>
      <c r="AT489" s="26"/>
      <c r="AU489" s="26"/>
      <c r="AV489" s="26"/>
      <c r="AW489" s="26"/>
      <c r="AX489" s="26"/>
      <c r="AY489" s="26"/>
      <c r="AZ489" s="26"/>
      <c r="BA489" s="26"/>
      <c r="BB489" s="26"/>
      <c r="BC489" s="26"/>
      <c r="BD489" s="26"/>
      <c r="BE489" s="26"/>
      <c r="BF489" s="26"/>
      <c r="BG489" s="26"/>
      <c r="BH489" s="26"/>
      <c r="BI489" s="26"/>
      <c r="BJ489" s="26"/>
      <c r="BK489" s="26"/>
      <c r="BL489" s="26"/>
      <c r="BM489" s="26"/>
      <c r="BN489" s="26"/>
      <c r="BO489" s="26"/>
      <c r="BP489" s="26"/>
      <c r="BQ489" s="26"/>
    </row>
    <row r="490" spans="7:69" ht="12.75" customHeight="1">
      <c r="G490" s="451"/>
      <c r="H490" s="26"/>
      <c r="I490" s="151"/>
      <c r="K490" s="26"/>
      <c r="L490" s="26"/>
      <c r="M490" s="26"/>
      <c r="N490" s="26"/>
      <c r="O490" s="26"/>
      <c r="P490" s="26"/>
      <c r="Q490" s="26"/>
      <c r="R490" s="26"/>
      <c r="S490" s="26"/>
      <c r="T490" s="26"/>
      <c r="U490" s="26"/>
      <c r="V490" s="26"/>
      <c r="W490" s="26"/>
      <c r="X490" s="26"/>
      <c r="Y490" s="26"/>
      <c r="Z490" s="26"/>
      <c r="AA490" s="26"/>
      <c r="AB490" s="26"/>
      <c r="AC490" s="26"/>
      <c r="AD490" s="26"/>
      <c r="AE490" s="26"/>
      <c r="AF490" s="26"/>
      <c r="AG490" s="26"/>
      <c r="AH490" s="26"/>
      <c r="AI490" s="26"/>
      <c r="AJ490" s="26"/>
      <c r="AK490" s="26"/>
      <c r="AL490" s="26"/>
      <c r="AM490" s="26"/>
      <c r="AN490" s="26"/>
      <c r="AO490" s="26"/>
      <c r="AP490" s="26"/>
      <c r="AQ490" s="26"/>
      <c r="AR490" s="26"/>
      <c r="AS490" s="26"/>
      <c r="AT490" s="26"/>
      <c r="AU490" s="26"/>
      <c r="AV490" s="26"/>
      <c r="AW490" s="26"/>
      <c r="AX490" s="26"/>
      <c r="AY490" s="26"/>
      <c r="AZ490" s="26"/>
      <c r="BA490" s="26"/>
      <c r="BB490" s="26"/>
      <c r="BC490" s="26"/>
      <c r="BD490" s="26"/>
      <c r="BE490" s="26"/>
      <c r="BF490" s="26"/>
      <c r="BG490" s="26"/>
      <c r="BH490" s="26"/>
      <c r="BI490" s="26"/>
      <c r="BJ490" s="26"/>
      <c r="BK490" s="26"/>
      <c r="BL490" s="26"/>
      <c r="BM490" s="26"/>
      <c r="BN490" s="26"/>
      <c r="BO490" s="26"/>
      <c r="BP490" s="26"/>
      <c r="BQ490" s="26"/>
    </row>
    <row r="491" spans="7:69" ht="12.75" customHeight="1">
      <c r="G491" s="451"/>
      <c r="H491" s="26"/>
      <c r="I491" s="151"/>
      <c r="K491" s="26"/>
      <c r="L491" s="26"/>
      <c r="M491" s="26"/>
      <c r="N491" s="26"/>
      <c r="O491" s="26"/>
      <c r="P491" s="26"/>
      <c r="Q491" s="26"/>
      <c r="R491" s="26"/>
      <c r="S491" s="26"/>
      <c r="T491" s="26"/>
      <c r="U491" s="26"/>
      <c r="V491" s="26"/>
      <c r="W491" s="26"/>
      <c r="X491" s="26"/>
      <c r="Y491" s="26"/>
      <c r="Z491" s="26"/>
      <c r="AA491" s="26"/>
      <c r="AB491" s="26"/>
      <c r="AC491" s="26"/>
      <c r="AD491" s="26"/>
      <c r="AE491" s="26"/>
      <c r="AF491" s="26"/>
      <c r="AG491" s="26"/>
      <c r="AH491" s="26"/>
      <c r="AI491" s="26"/>
      <c r="AJ491" s="26"/>
      <c r="AK491" s="26"/>
      <c r="AL491" s="26"/>
      <c r="AM491" s="26"/>
      <c r="AN491" s="26"/>
      <c r="AO491" s="26"/>
      <c r="AP491" s="26"/>
      <c r="AQ491" s="26"/>
      <c r="AR491" s="26"/>
      <c r="AS491" s="26"/>
      <c r="AT491" s="26"/>
      <c r="AU491" s="26"/>
      <c r="AV491" s="26"/>
      <c r="AW491" s="26"/>
      <c r="AX491" s="26"/>
      <c r="AY491" s="26"/>
      <c r="AZ491" s="26"/>
      <c r="BA491" s="26"/>
      <c r="BB491" s="26"/>
      <c r="BC491" s="26"/>
      <c r="BD491" s="26"/>
      <c r="BE491" s="26"/>
      <c r="BF491" s="26"/>
      <c r="BG491" s="26"/>
      <c r="BH491" s="26"/>
      <c r="BI491" s="26"/>
      <c r="BJ491" s="26"/>
      <c r="BK491" s="26"/>
      <c r="BL491" s="26"/>
      <c r="BM491" s="26"/>
      <c r="BN491" s="26"/>
      <c r="BO491" s="26"/>
      <c r="BP491" s="26"/>
      <c r="BQ491" s="26"/>
    </row>
    <row r="492" spans="7:69" ht="12.75" customHeight="1">
      <c r="G492" s="451"/>
      <c r="H492" s="26"/>
      <c r="I492" s="151"/>
      <c r="K492" s="26"/>
      <c r="L492" s="26"/>
      <c r="M492" s="26"/>
      <c r="N492" s="26"/>
      <c r="O492" s="26"/>
      <c r="P492" s="26"/>
      <c r="Q492" s="26"/>
      <c r="R492" s="26"/>
      <c r="S492" s="26"/>
      <c r="T492" s="26"/>
      <c r="U492" s="26"/>
      <c r="V492" s="26"/>
      <c r="W492" s="26"/>
      <c r="X492" s="26"/>
      <c r="Y492" s="26"/>
      <c r="Z492" s="26"/>
      <c r="AA492" s="26"/>
      <c r="AB492" s="26"/>
      <c r="AC492" s="26"/>
      <c r="AD492" s="26"/>
      <c r="AE492" s="26"/>
      <c r="AF492" s="26"/>
      <c r="AG492" s="26"/>
      <c r="AH492" s="26"/>
      <c r="AI492" s="26"/>
      <c r="AJ492" s="26"/>
      <c r="AK492" s="26"/>
      <c r="AL492" s="26"/>
      <c r="AM492" s="26"/>
      <c r="AN492" s="26"/>
      <c r="AO492" s="26"/>
      <c r="AP492" s="26"/>
      <c r="AQ492" s="26"/>
      <c r="AR492" s="26"/>
      <c r="AS492" s="26"/>
      <c r="AT492" s="26"/>
      <c r="AU492" s="26"/>
      <c r="AV492" s="26"/>
      <c r="AW492" s="26"/>
      <c r="AX492" s="26"/>
      <c r="AY492" s="26"/>
      <c r="AZ492" s="26"/>
      <c r="BA492" s="26"/>
      <c r="BB492" s="26"/>
      <c r="BC492" s="26"/>
      <c r="BD492" s="26"/>
      <c r="BE492" s="26"/>
      <c r="BF492" s="26"/>
      <c r="BG492" s="26"/>
      <c r="BH492" s="26"/>
      <c r="BI492" s="26"/>
      <c r="BJ492" s="26"/>
      <c r="BK492" s="26"/>
      <c r="BL492" s="26"/>
      <c r="BM492" s="26"/>
      <c r="BN492" s="26"/>
      <c r="BO492" s="26"/>
      <c r="BP492" s="26"/>
      <c r="BQ492" s="26"/>
    </row>
    <row r="493" spans="7:69" ht="12.75" customHeight="1">
      <c r="G493" s="451"/>
      <c r="H493" s="26"/>
      <c r="I493" s="151"/>
      <c r="K493" s="26"/>
      <c r="L493" s="26"/>
      <c r="M493" s="26"/>
      <c r="N493" s="26"/>
      <c r="O493" s="26"/>
      <c r="P493" s="26"/>
      <c r="Q493" s="26"/>
      <c r="R493" s="26"/>
      <c r="S493" s="26"/>
      <c r="T493" s="26"/>
      <c r="U493" s="26"/>
      <c r="V493" s="26"/>
      <c r="W493" s="26"/>
      <c r="X493" s="26"/>
      <c r="Y493" s="26"/>
      <c r="Z493" s="26"/>
      <c r="AA493" s="26"/>
      <c r="AB493" s="26"/>
      <c r="AC493" s="26"/>
      <c r="AD493" s="26"/>
      <c r="AE493" s="26"/>
      <c r="AF493" s="26"/>
      <c r="AG493" s="26"/>
      <c r="AH493" s="26"/>
      <c r="AI493" s="26"/>
      <c r="AJ493" s="26"/>
      <c r="AK493" s="26"/>
      <c r="AL493" s="26"/>
      <c r="AM493" s="26"/>
      <c r="AN493" s="26"/>
      <c r="AO493" s="26"/>
      <c r="AP493" s="26"/>
      <c r="AQ493" s="26"/>
      <c r="AR493" s="26"/>
      <c r="AS493" s="26"/>
      <c r="AT493" s="26"/>
      <c r="AU493" s="26"/>
      <c r="AV493" s="26"/>
      <c r="AW493" s="26"/>
      <c r="AX493" s="26"/>
      <c r="AY493" s="26"/>
      <c r="AZ493" s="26"/>
      <c r="BA493" s="26"/>
      <c r="BB493" s="26"/>
      <c r="BC493" s="26"/>
      <c r="BD493" s="26"/>
      <c r="BE493" s="26"/>
      <c r="BF493" s="26"/>
      <c r="BG493" s="26"/>
      <c r="BH493" s="26"/>
      <c r="BI493" s="26"/>
      <c r="BJ493" s="26"/>
      <c r="BK493" s="26"/>
      <c r="BL493" s="26"/>
      <c r="BM493" s="26"/>
      <c r="BN493" s="26"/>
      <c r="BO493" s="26"/>
      <c r="BP493" s="26"/>
      <c r="BQ493" s="26"/>
    </row>
    <row r="494" spans="7:69" ht="12.75" customHeight="1">
      <c r="G494" s="451"/>
      <c r="H494" s="26"/>
      <c r="I494" s="151"/>
      <c r="K494" s="26"/>
      <c r="L494" s="26"/>
      <c r="M494" s="26"/>
      <c r="N494" s="26"/>
      <c r="O494" s="26"/>
      <c r="P494" s="26"/>
      <c r="Q494" s="26"/>
      <c r="R494" s="26"/>
      <c r="S494" s="26"/>
      <c r="T494" s="26"/>
      <c r="U494" s="26"/>
      <c r="V494" s="26"/>
      <c r="W494" s="26"/>
      <c r="X494" s="26"/>
      <c r="Y494" s="26"/>
      <c r="Z494" s="26"/>
      <c r="AA494" s="26"/>
      <c r="AB494" s="26"/>
      <c r="AC494" s="26"/>
      <c r="AD494" s="26"/>
      <c r="AE494" s="26"/>
      <c r="AF494" s="26"/>
      <c r="AG494" s="26"/>
      <c r="AH494" s="26"/>
      <c r="AI494" s="26"/>
      <c r="AJ494" s="26"/>
      <c r="AK494" s="26"/>
      <c r="AL494" s="26"/>
      <c r="AM494" s="26"/>
      <c r="AN494" s="26"/>
      <c r="AO494" s="26"/>
      <c r="AP494" s="26"/>
      <c r="AQ494" s="26"/>
      <c r="AR494" s="26"/>
      <c r="AS494" s="26"/>
      <c r="AT494" s="26"/>
      <c r="AU494" s="26"/>
      <c r="AV494" s="26"/>
      <c r="AW494" s="26"/>
      <c r="AX494" s="26"/>
      <c r="AY494" s="26"/>
      <c r="AZ494" s="26"/>
      <c r="BA494" s="26"/>
      <c r="BB494" s="26"/>
      <c r="BC494" s="26"/>
      <c r="BD494" s="26"/>
      <c r="BE494" s="26"/>
      <c r="BF494" s="26"/>
      <c r="BG494" s="26"/>
      <c r="BH494" s="26"/>
      <c r="BI494" s="26"/>
      <c r="BJ494" s="26"/>
      <c r="BK494" s="26"/>
      <c r="BL494" s="26"/>
      <c r="BM494" s="26"/>
      <c r="BN494" s="26"/>
      <c r="BO494" s="26"/>
      <c r="BP494" s="26"/>
      <c r="BQ494" s="26"/>
    </row>
    <row r="495" spans="7:69" ht="12.75" customHeight="1">
      <c r="G495" s="451"/>
      <c r="H495" s="26"/>
      <c r="I495" s="151"/>
      <c r="K495" s="26"/>
      <c r="L495" s="26"/>
      <c r="M495" s="26"/>
      <c r="N495" s="26"/>
      <c r="O495" s="26"/>
      <c r="P495" s="26"/>
      <c r="Q495" s="26"/>
      <c r="R495" s="26"/>
      <c r="S495" s="26"/>
      <c r="T495" s="26"/>
      <c r="U495" s="26"/>
      <c r="V495" s="26"/>
      <c r="W495" s="26"/>
      <c r="X495" s="26"/>
      <c r="Y495" s="26"/>
      <c r="Z495" s="26"/>
      <c r="AA495" s="26"/>
      <c r="AB495" s="26"/>
      <c r="AC495" s="26"/>
      <c r="AD495" s="26"/>
      <c r="AE495" s="26"/>
      <c r="AF495" s="26"/>
      <c r="AG495" s="26"/>
      <c r="AH495" s="26"/>
      <c r="AI495" s="26"/>
      <c r="AJ495" s="26"/>
      <c r="AK495" s="26"/>
      <c r="AL495" s="26"/>
      <c r="AM495" s="26"/>
      <c r="AN495" s="26"/>
      <c r="AO495" s="26"/>
      <c r="AP495" s="26"/>
      <c r="AQ495" s="26"/>
      <c r="AR495" s="26"/>
      <c r="AS495" s="26"/>
      <c r="AT495" s="26"/>
      <c r="AU495" s="26"/>
      <c r="AV495" s="26"/>
      <c r="AW495" s="26"/>
      <c r="AX495" s="26"/>
      <c r="AY495" s="26"/>
      <c r="AZ495" s="26"/>
      <c r="BA495" s="26"/>
      <c r="BB495" s="26"/>
      <c r="BC495" s="26"/>
      <c r="BD495" s="26"/>
      <c r="BE495" s="26"/>
      <c r="BF495" s="26"/>
      <c r="BG495" s="26"/>
      <c r="BH495" s="26"/>
      <c r="BI495" s="26"/>
      <c r="BJ495" s="26"/>
      <c r="BK495" s="26"/>
      <c r="BL495" s="26"/>
      <c r="BM495" s="26"/>
      <c r="BN495" s="26"/>
      <c r="BO495" s="26"/>
      <c r="BP495" s="26"/>
      <c r="BQ495" s="26"/>
    </row>
    <row r="496" spans="7:69" ht="12.75" customHeight="1">
      <c r="G496" s="451"/>
      <c r="H496" s="26"/>
      <c r="I496" s="151"/>
      <c r="K496" s="26"/>
      <c r="L496" s="26"/>
      <c r="M496" s="26"/>
      <c r="N496" s="26"/>
      <c r="O496" s="26"/>
      <c r="P496" s="26"/>
      <c r="Q496" s="26"/>
      <c r="R496" s="26"/>
      <c r="S496" s="26"/>
      <c r="T496" s="26"/>
      <c r="U496" s="26"/>
      <c r="V496" s="26"/>
      <c r="W496" s="26"/>
      <c r="X496" s="26"/>
      <c r="Y496" s="26"/>
      <c r="Z496" s="26"/>
      <c r="AA496" s="26"/>
      <c r="AB496" s="26"/>
      <c r="AC496" s="26"/>
      <c r="AD496" s="26"/>
      <c r="AE496" s="26"/>
      <c r="AF496" s="26"/>
      <c r="AG496" s="26"/>
      <c r="AH496" s="26"/>
      <c r="AI496" s="26"/>
      <c r="AJ496" s="26"/>
      <c r="AK496" s="26"/>
      <c r="AL496" s="26"/>
      <c r="AM496" s="26"/>
      <c r="AN496" s="26"/>
      <c r="AO496" s="26"/>
      <c r="AP496" s="26"/>
      <c r="AQ496" s="26"/>
      <c r="AR496" s="26"/>
      <c r="AS496" s="26"/>
      <c r="AT496" s="26"/>
      <c r="AU496" s="26"/>
      <c r="AV496" s="26"/>
      <c r="AW496" s="26"/>
      <c r="AX496" s="26"/>
      <c r="AY496" s="26"/>
      <c r="AZ496" s="26"/>
      <c r="BA496" s="26"/>
      <c r="BB496" s="26"/>
      <c r="BC496" s="26"/>
      <c r="BD496" s="26"/>
      <c r="BE496" s="26"/>
      <c r="BF496" s="26"/>
      <c r="BG496" s="26"/>
      <c r="BH496" s="26"/>
      <c r="BI496" s="26"/>
      <c r="BJ496" s="26"/>
      <c r="BK496" s="26"/>
      <c r="BL496" s="26"/>
      <c r="BM496" s="26"/>
      <c r="BN496" s="26"/>
      <c r="BO496" s="26"/>
      <c r="BP496" s="26"/>
      <c r="BQ496" s="26"/>
    </row>
    <row r="497" spans="7:69" ht="12.75" customHeight="1">
      <c r="G497" s="451"/>
      <c r="H497" s="26"/>
      <c r="I497" s="151"/>
      <c r="K497" s="26"/>
      <c r="L497" s="26"/>
      <c r="M497" s="26"/>
      <c r="N497" s="26"/>
      <c r="O497" s="26"/>
      <c r="P497" s="26"/>
      <c r="Q497" s="26"/>
      <c r="R497" s="26"/>
      <c r="S497" s="26"/>
      <c r="T497" s="26"/>
      <c r="U497" s="26"/>
      <c r="V497" s="26"/>
      <c r="W497" s="26"/>
      <c r="X497" s="26"/>
      <c r="Y497" s="26"/>
      <c r="Z497" s="26"/>
      <c r="AA497" s="26"/>
      <c r="AB497" s="26"/>
      <c r="AC497" s="26"/>
      <c r="AD497" s="26"/>
      <c r="AE497" s="26"/>
      <c r="AF497" s="26"/>
      <c r="AG497" s="26"/>
      <c r="AH497" s="26"/>
      <c r="AI497" s="26"/>
      <c r="AJ497" s="26"/>
      <c r="AK497" s="26"/>
      <c r="AL497" s="26"/>
      <c r="AM497" s="26"/>
      <c r="AN497" s="26"/>
      <c r="AO497" s="26"/>
      <c r="AP497" s="26"/>
      <c r="AQ497" s="26"/>
      <c r="AR497" s="26"/>
      <c r="AS497" s="26"/>
      <c r="AT497" s="26"/>
      <c r="AU497" s="26"/>
      <c r="AV497" s="26"/>
      <c r="AW497" s="26"/>
      <c r="AX497" s="26"/>
      <c r="AY497" s="26"/>
      <c r="AZ497" s="26"/>
      <c r="BA497" s="26"/>
      <c r="BB497" s="26"/>
      <c r="BC497" s="26"/>
      <c r="BD497" s="26"/>
      <c r="BE497" s="26"/>
      <c r="BF497" s="26"/>
      <c r="BG497" s="26"/>
      <c r="BH497" s="26"/>
      <c r="BI497" s="26"/>
      <c r="BJ497" s="26"/>
      <c r="BK497" s="26"/>
      <c r="BL497" s="26"/>
      <c r="BM497" s="26"/>
      <c r="BN497" s="26"/>
      <c r="BO497" s="26"/>
      <c r="BP497" s="26"/>
      <c r="BQ497" s="26"/>
    </row>
    <row r="498" spans="7:69" ht="12.75" customHeight="1">
      <c r="G498" s="451"/>
      <c r="H498" s="26"/>
      <c r="I498" s="151"/>
      <c r="K498" s="26"/>
      <c r="L498" s="26"/>
      <c r="M498" s="26"/>
      <c r="N498" s="26"/>
      <c r="O498" s="26"/>
      <c r="P498" s="26"/>
      <c r="Q498" s="26"/>
      <c r="R498" s="26"/>
      <c r="S498" s="26"/>
      <c r="T498" s="26"/>
      <c r="U498" s="26"/>
      <c r="V498" s="26"/>
      <c r="W498" s="26"/>
      <c r="X498" s="26"/>
      <c r="Y498" s="26"/>
      <c r="Z498" s="26"/>
      <c r="AA498" s="26"/>
      <c r="AB498" s="26"/>
      <c r="AC498" s="26"/>
      <c r="AD498" s="26"/>
      <c r="AE498" s="26"/>
      <c r="AF498" s="26"/>
      <c r="AG498" s="26"/>
      <c r="AH498" s="26"/>
      <c r="AI498" s="26"/>
      <c r="AJ498" s="26"/>
      <c r="AK498" s="26"/>
      <c r="AL498" s="26"/>
      <c r="AM498" s="26"/>
      <c r="AN498" s="26"/>
      <c r="AO498" s="26"/>
      <c r="AP498" s="26"/>
      <c r="AQ498" s="26"/>
      <c r="AR498" s="26"/>
      <c r="AS498" s="26"/>
      <c r="AT498" s="26"/>
      <c r="AU498" s="26"/>
      <c r="AV498" s="26"/>
      <c r="AW498" s="26"/>
      <c r="AX498" s="26"/>
      <c r="AY498" s="26"/>
      <c r="AZ498" s="26"/>
      <c r="BA498" s="26"/>
      <c r="BB498" s="26"/>
      <c r="BC498" s="26"/>
      <c r="BD498" s="26"/>
      <c r="BE498" s="26"/>
      <c r="BF498" s="26"/>
      <c r="BG498" s="26"/>
      <c r="BH498" s="26"/>
      <c r="BI498" s="26"/>
      <c r="BJ498" s="26"/>
      <c r="BK498" s="26"/>
      <c r="BL498" s="26"/>
      <c r="BM498" s="26"/>
      <c r="BN498" s="26"/>
      <c r="BO498" s="26"/>
      <c r="BP498" s="26"/>
      <c r="BQ498" s="26"/>
    </row>
    <row r="499" spans="7:69" ht="12.75" customHeight="1">
      <c r="G499" s="451"/>
      <c r="H499" s="26"/>
      <c r="I499" s="151"/>
      <c r="K499" s="26"/>
      <c r="L499" s="26"/>
      <c r="M499" s="26"/>
      <c r="N499" s="26"/>
      <c r="O499" s="26"/>
      <c r="P499" s="26"/>
      <c r="Q499" s="26"/>
      <c r="R499" s="26"/>
      <c r="S499" s="26"/>
      <c r="T499" s="26"/>
      <c r="U499" s="26"/>
      <c r="V499" s="26"/>
      <c r="W499" s="26"/>
      <c r="X499" s="26"/>
      <c r="Y499" s="26"/>
      <c r="Z499" s="26"/>
      <c r="AA499" s="26"/>
      <c r="AB499" s="26"/>
      <c r="AC499" s="26"/>
      <c r="AD499" s="26"/>
      <c r="AE499" s="26"/>
      <c r="AF499" s="26"/>
      <c r="AG499" s="26"/>
      <c r="AH499" s="26"/>
      <c r="AI499" s="26"/>
      <c r="AJ499" s="26"/>
      <c r="AK499" s="26"/>
      <c r="AL499" s="26"/>
      <c r="AM499" s="26"/>
      <c r="AN499" s="26"/>
      <c r="AO499" s="26"/>
      <c r="AP499" s="26"/>
      <c r="AQ499" s="26"/>
      <c r="AR499" s="26"/>
      <c r="AS499" s="26"/>
      <c r="AT499" s="26"/>
      <c r="AU499" s="26"/>
      <c r="AV499" s="26"/>
      <c r="AW499" s="26"/>
      <c r="AX499" s="26"/>
      <c r="AY499" s="26"/>
      <c r="AZ499" s="26"/>
      <c r="BA499" s="26"/>
      <c r="BB499" s="26"/>
      <c r="BC499" s="26"/>
      <c r="BD499" s="26"/>
      <c r="BE499" s="26"/>
      <c r="BF499" s="26"/>
      <c r="BG499" s="26"/>
      <c r="BH499" s="26"/>
      <c r="BI499" s="26"/>
      <c r="BJ499" s="26"/>
      <c r="BK499" s="26"/>
      <c r="BL499" s="26"/>
      <c r="BM499" s="26"/>
      <c r="BN499" s="26"/>
      <c r="BO499" s="26"/>
      <c r="BP499" s="26"/>
      <c r="BQ499" s="26"/>
    </row>
    <row r="500" spans="7:69" ht="12.75" customHeight="1">
      <c r="G500" s="451"/>
      <c r="H500" s="26"/>
      <c r="I500" s="151"/>
      <c r="K500" s="26"/>
      <c r="L500" s="26"/>
      <c r="M500" s="26"/>
      <c r="N500" s="26"/>
      <c r="O500" s="26"/>
      <c r="P500" s="26"/>
      <c r="Q500" s="26"/>
      <c r="R500" s="26"/>
      <c r="S500" s="26"/>
      <c r="T500" s="26"/>
      <c r="U500" s="26"/>
      <c r="V500" s="26"/>
      <c r="W500" s="26"/>
      <c r="X500" s="26"/>
      <c r="Y500" s="26"/>
      <c r="Z500" s="26"/>
      <c r="AA500" s="26"/>
      <c r="AB500" s="26"/>
      <c r="AC500" s="26"/>
      <c r="AD500" s="26"/>
      <c r="AE500" s="26"/>
      <c r="AF500" s="26"/>
      <c r="AG500" s="26"/>
      <c r="AH500" s="26"/>
      <c r="AI500" s="26"/>
      <c r="AJ500" s="26"/>
      <c r="AK500" s="26"/>
      <c r="AL500" s="26"/>
      <c r="AM500" s="26"/>
      <c r="AN500" s="26"/>
      <c r="AO500" s="26"/>
      <c r="AP500" s="26"/>
      <c r="AQ500" s="26"/>
      <c r="AR500" s="26"/>
      <c r="AS500" s="26"/>
      <c r="AT500" s="26"/>
      <c r="AU500" s="26"/>
      <c r="AV500" s="26"/>
      <c r="AW500" s="26"/>
      <c r="AX500" s="26"/>
      <c r="AY500" s="26"/>
      <c r="AZ500" s="26"/>
      <c r="BA500" s="26"/>
      <c r="BB500" s="26"/>
      <c r="BC500" s="26"/>
      <c r="BD500" s="26"/>
      <c r="BE500" s="26"/>
      <c r="BF500" s="26"/>
      <c r="BG500" s="26"/>
      <c r="BH500" s="26"/>
      <c r="BI500" s="26"/>
      <c r="BJ500" s="26"/>
      <c r="BK500" s="26"/>
      <c r="BL500" s="26"/>
      <c r="BM500" s="26"/>
      <c r="BN500" s="26"/>
      <c r="BO500" s="26"/>
      <c r="BP500" s="26"/>
      <c r="BQ500" s="26"/>
    </row>
    <row r="501" spans="7:69" ht="12.75" customHeight="1">
      <c r="G501" s="451"/>
      <c r="H501" s="26"/>
      <c r="I501" s="151"/>
      <c r="K501" s="26"/>
      <c r="L501" s="26"/>
      <c r="M501" s="26"/>
      <c r="N501" s="26"/>
      <c r="O501" s="26"/>
      <c r="P501" s="26"/>
      <c r="Q501" s="26"/>
      <c r="R501" s="26"/>
      <c r="S501" s="26"/>
      <c r="T501" s="26"/>
      <c r="U501" s="26"/>
      <c r="V501" s="26"/>
      <c r="W501" s="26"/>
      <c r="X501" s="26"/>
      <c r="Y501" s="26"/>
      <c r="Z501" s="26"/>
      <c r="AA501" s="26"/>
      <c r="AB501" s="26"/>
      <c r="AC501" s="26"/>
      <c r="AD501" s="26"/>
      <c r="AE501" s="26"/>
      <c r="AF501" s="26"/>
      <c r="AG501" s="26"/>
      <c r="AH501" s="26"/>
      <c r="AI501" s="26"/>
      <c r="AJ501" s="26"/>
      <c r="AK501" s="26"/>
      <c r="AL501" s="26"/>
      <c r="AM501" s="26"/>
      <c r="AN501" s="26"/>
      <c r="AO501" s="26"/>
      <c r="AP501" s="26"/>
      <c r="AQ501" s="26"/>
      <c r="AR501" s="26"/>
      <c r="AS501" s="26"/>
      <c r="AT501" s="26"/>
      <c r="AU501" s="26"/>
      <c r="AV501" s="26"/>
      <c r="AW501" s="26"/>
      <c r="AX501" s="26"/>
      <c r="AY501" s="26"/>
      <c r="AZ501" s="26"/>
      <c r="BA501" s="26"/>
      <c r="BB501" s="26"/>
      <c r="BC501" s="26"/>
      <c r="BD501" s="26"/>
      <c r="BE501" s="26"/>
      <c r="BF501" s="26"/>
      <c r="BG501" s="26"/>
      <c r="BH501" s="26"/>
      <c r="BI501" s="26"/>
      <c r="BJ501" s="26"/>
      <c r="BK501" s="26"/>
      <c r="BL501" s="26"/>
      <c r="BM501" s="26"/>
      <c r="BN501" s="26"/>
      <c r="BO501" s="26"/>
      <c r="BP501" s="26"/>
      <c r="BQ501" s="26"/>
    </row>
    <row r="502" spans="7:69" ht="12.75" customHeight="1">
      <c r="G502" s="451"/>
      <c r="H502" s="26"/>
      <c r="I502" s="151"/>
      <c r="K502" s="26"/>
      <c r="L502" s="26"/>
      <c r="M502" s="26"/>
      <c r="N502" s="26"/>
      <c r="O502" s="26"/>
      <c r="P502" s="26"/>
      <c r="Q502" s="26"/>
      <c r="R502" s="26"/>
      <c r="S502" s="26"/>
      <c r="T502" s="26"/>
      <c r="U502" s="26"/>
      <c r="V502" s="26"/>
      <c r="W502" s="26"/>
      <c r="X502" s="26"/>
      <c r="Y502" s="26"/>
      <c r="Z502" s="26"/>
      <c r="AA502" s="26"/>
      <c r="AB502" s="26"/>
      <c r="AC502" s="26"/>
      <c r="AD502" s="26"/>
      <c r="AE502" s="26"/>
      <c r="AF502" s="26"/>
      <c r="AG502" s="26"/>
      <c r="AH502" s="26"/>
      <c r="AI502" s="26"/>
      <c r="AJ502" s="26"/>
      <c r="AK502" s="26"/>
      <c r="AL502" s="26"/>
      <c r="AM502" s="26"/>
      <c r="AN502" s="26"/>
      <c r="AO502" s="26"/>
      <c r="AP502" s="26"/>
      <c r="AQ502" s="26"/>
      <c r="AR502" s="26"/>
      <c r="AS502" s="26"/>
      <c r="AT502" s="26"/>
      <c r="AU502" s="26"/>
      <c r="AV502" s="26"/>
      <c r="AW502" s="26"/>
      <c r="AX502" s="26"/>
      <c r="AY502" s="26"/>
      <c r="AZ502" s="26"/>
      <c r="BA502" s="26"/>
      <c r="BB502" s="26"/>
      <c r="BC502" s="26"/>
      <c r="BD502" s="26"/>
      <c r="BE502" s="26"/>
      <c r="BF502" s="26"/>
      <c r="BG502" s="26"/>
      <c r="BH502" s="26"/>
      <c r="BI502" s="26"/>
      <c r="BJ502" s="26"/>
      <c r="BK502" s="26"/>
      <c r="BL502" s="26"/>
      <c r="BM502" s="26"/>
      <c r="BN502" s="26"/>
      <c r="BO502" s="26"/>
      <c r="BP502" s="26"/>
      <c r="BQ502" s="26"/>
    </row>
    <row r="503" spans="7:69" ht="12.75" customHeight="1">
      <c r="G503" s="451"/>
      <c r="H503" s="26"/>
      <c r="I503" s="151"/>
      <c r="K503" s="26"/>
      <c r="L503" s="26"/>
      <c r="M503" s="26"/>
      <c r="N503" s="26"/>
      <c r="O503" s="26"/>
      <c r="P503" s="26"/>
      <c r="Q503" s="26"/>
      <c r="R503" s="26"/>
      <c r="S503" s="26"/>
      <c r="T503" s="26"/>
      <c r="U503" s="26"/>
      <c r="V503" s="26"/>
      <c r="W503" s="26"/>
      <c r="X503" s="26"/>
      <c r="Y503" s="26"/>
      <c r="Z503" s="26"/>
      <c r="AA503" s="26"/>
      <c r="AB503" s="26"/>
      <c r="AC503" s="26"/>
      <c r="AD503" s="26"/>
      <c r="AE503" s="26"/>
      <c r="AF503" s="26"/>
      <c r="AG503" s="26"/>
      <c r="AH503" s="26"/>
      <c r="AI503" s="26"/>
      <c r="AJ503" s="26"/>
      <c r="AK503" s="26"/>
      <c r="AL503" s="26"/>
      <c r="AM503" s="26"/>
      <c r="AN503" s="26"/>
      <c r="AO503" s="26"/>
      <c r="AP503" s="26"/>
      <c r="AQ503" s="26"/>
      <c r="AR503" s="26"/>
      <c r="AS503" s="26"/>
      <c r="AT503" s="26"/>
      <c r="AU503" s="26"/>
      <c r="AV503" s="26"/>
      <c r="AW503" s="26"/>
      <c r="AX503" s="26"/>
      <c r="AY503" s="26"/>
      <c r="AZ503" s="26"/>
      <c r="BA503" s="26"/>
      <c r="BB503" s="26"/>
      <c r="BC503" s="26"/>
      <c r="BD503" s="26"/>
      <c r="BE503" s="26"/>
      <c r="BF503" s="26"/>
      <c r="BG503" s="26"/>
      <c r="BH503" s="26"/>
      <c r="BI503" s="26"/>
      <c r="BJ503" s="26"/>
      <c r="BK503" s="26"/>
      <c r="BL503" s="26"/>
      <c r="BM503" s="26"/>
      <c r="BN503" s="26"/>
      <c r="BO503" s="26"/>
      <c r="BP503" s="26"/>
      <c r="BQ503" s="26"/>
    </row>
    <row r="504" spans="7:69" ht="12.75" customHeight="1">
      <c r="G504" s="451"/>
      <c r="H504" s="26"/>
      <c r="I504" s="151"/>
      <c r="K504" s="26"/>
      <c r="L504" s="26"/>
      <c r="M504" s="26"/>
      <c r="N504" s="26"/>
      <c r="O504" s="26"/>
      <c r="P504" s="26"/>
      <c r="Q504" s="26"/>
      <c r="R504" s="26"/>
      <c r="S504" s="26"/>
      <c r="T504" s="26"/>
      <c r="U504" s="26"/>
      <c r="V504" s="26"/>
      <c r="W504" s="26"/>
      <c r="X504" s="26"/>
      <c r="Y504" s="26"/>
      <c r="Z504" s="26"/>
      <c r="AA504" s="26"/>
      <c r="AB504" s="26"/>
      <c r="AC504" s="26"/>
      <c r="AD504" s="26"/>
      <c r="AE504" s="26"/>
      <c r="AF504" s="26"/>
      <c r="AG504" s="26"/>
      <c r="AH504" s="26"/>
      <c r="AI504" s="26"/>
      <c r="AJ504" s="26"/>
      <c r="AK504" s="26"/>
      <c r="AL504" s="26"/>
      <c r="AM504" s="26"/>
      <c r="AN504" s="26"/>
      <c r="AO504" s="26"/>
      <c r="AP504" s="26"/>
      <c r="AQ504" s="26"/>
      <c r="AR504" s="26"/>
      <c r="AS504" s="26"/>
      <c r="AT504" s="26"/>
      <c r="AU504" s="26"/>
      <c r="AV504" s="26"/>
      <c r="AW504" s="26"/>
      <c r="AX504" s="26"/>
      <c r="AY504" s="26"/>
      <c r="AZ504" s="26"/>
      <c r="BA504" s="26"/>
      <c r="BB504" s="26"/>
      <c r="BC504" s="26"/>
      <c r="BD504" s="26"/>
      <c r="BE504" s="26"/>
      <c r="BF504" s="26"/>
      <c r="BG504" s="26"/>
      <c r="BH504" s="26"/>
      <c r="BI504" s="26"/>
      <c r="BJ504" s="26"/>
      <c r="BK504" s="26"/>
      <c r="BL504" s="26"/>
      <c r="BM504" s="26"/>
      <c r="BN504" s="26"/>
      <c r="BO504" s="26"/>
      <c r="BP504" s="26"/>
      <c r="BQ504" s="26"/>
    </row>
    <row r="505" spans="7:69" ht="12.75" customHeight="1">
      <c r="G505" s="451"/>
      <c r="H505" s="26"/>
      <c r="I505" s="151"/>
      <c r="K505" s="26"/>
      <c r="L505" s="26"/>
      <c r="M505" s="26"/>
      <c r="N505" s="26"/>
      <c r="O505" s="26"/>
      <c r="P505" s="26"/>
      <c r="Q505" s="26"/>
      <c r="R505" s="26"/>
      <c r="S505" s="26"/>
      <c r="T505" s="26"/>
      <c r="U505" s="26"/>
      <c r="V505" s="26"/>
      <c r="W505" s="26"/>
      <c r="X505" s="26"/>
      <c r="Y505" s="26"/>
      <c r="Z505" s="26"/>
      <c r="AA505" s="26"/>
      <c r="AB505" s="26"/>
      <c r="AC505" s="26"/>
      <c r="AD505" s="26"/>
      <c r="AE505" s="26"/>
      <c r="AF505" s="26"/>
      <c r="AG505" s="26"/>
      <c r="AH505" s="26"/>
      <c r="AI505" s="26"/>
      <c r="AJ505" s="26"/>
      <c r="AK505" s="26"/>
      <c r="AL505" s="26"/>
      <c r="AM505" s="26"/>
      <c r="AN505" s="26"/>
      <c r="AO505" s="26"/>
      <c r="AP505" s="26"/>
      <c r="AQ505" s="26"/>
      <c r="AR505" s="26"/>
      <c r="AS505" s="26"/>
      <c r="AT505" s="26"/>
      <c r="AU505" s="26"/>
      <c r="AV505" s="26"/>
      <c r="AW505" s="26"/>
      <c r="AX505" s="26"/>
      <c r="AY505" s="26"/>
      <c r="AZ505" s="26"/>
      <c r="BA505" s="26"/>
      <c r="BB505" s="26"/>
      <c r="BC505" s="26"/>
      <c r="BD505" s="26"/>
      <c r="BE505" s="26"/>
      <c r="BF505" s="26"/>
      <c r="BG505" s="26"/>
      <c r="BH505" s="26"/>
      <c r="BI505" s="26"/>
      <c r="BJ505" s="26"/>
      <c r="BK505" s="26"/>
      <c r="BL505" s="26"/>
      <c r="BM505" s="26"/>
      <c r="BN505" s="26"/>
      <c r="BO505" s="26"/>
      <c r="BP505" s="26"/>
      <c r="BQ505" s="26"/>
    </row>
    <row r="506" spans="7:69" ht="12.75" customHeight="1">
      <c r="G506" s="451"/>
      <c r="H506" s="26"/>
      <c r="I506" s="151"/>
      <c r="K506" s="26"/>
      <c r="L506" s="26"/>
      <c r="M506" s="26"/>
      <c r="N506" s="26"/>
      <c r="O506" s="26"/>
      <c r="P506" s="26"/>
      <c r="Q506" s="26"/>
      <c r="R506" s="26"/>
      <c r="S506" s="26"/>
      <c r="T506" s="26"/>
      <c r="U506" s="26"/>
      <c r="V506" s="26"/>
      <c r="W506" s="26"/>
      <c r="X506" s="26"/>
      <c r="Y506" s="26"/>
      <c r="Z506" s="26"/>
      <c r="AA506" s="26"/>
      <c r="AB506" s="26"/>
      <c r="AC506" s="26"/>
      <c r="AD506" s="26"/>
      <c r="AE506" s="26"/>
      <c r="AF506" s="26"/>
      <c r="AG506" s="26"/>
      <c r="AH506" s="26"/>
      <c r="AI506" s="26"/>
      <c r="AJ506" s="26"/>
      <c r="AK506" s="26"/>
      <c r="AL506" s="26"/>
      <c r="AM506" s="26"/>
      <c r="AN506" s="26"/>
      <c r="AO506" s="26"/>
      <c r="AP506" s="26"/>
      <c r="AQ506" s="26"/>
      <c r="AR506" s="26"/>
      <c r="AS506" s="26"/>
      <c r="AT506" s="26"/>
      <c r="AU506" s="26"/>
      <c r="AV506" s="26"/>
      <c r="AW506" s="26"/>
      <c r="AX506" s="26"/>
      <c r="AY506" s="26"/>
      <c r="AZ506" s="26"/>
      <c r="BA506" s="26"/>
      <c r="BB506" s="26"/>
      <c r="BC506" s="26"/>
      <c r="BD506" s="26"/>
      <c r="BE506" s="26"/>
      <c r="BF506" s="26"/>
      <c r="BG506" s="26"/>
      <c r="BH506" s="26"/>
      <c r="BI506" s="26"/>
      <c r="BJ506" s="26"/>
      <c r="BK506" s="26"/>
      <c r="BL506" s="26"/>
      <c r="BM506" s="26"/>
      <c r="BN506" s="26"/>
      <c r="BO506" s="26"/>
      <c r="BP506" s="26"/>
      <c r="BQ506" s="26"/>
    </row>
    <row r="507" spans="7:69" ht="12.75" customHeight="1">
      <c r="G507" s="451"/>
      <c r="H507" s="26"/>
      <c r="I507" s="151"/>
      <c r="K507" s="26"/>
      <c r="L507" s="26"/>
      <c r="M507" s="26"/>
      <c r="N507" s="26"/>
      <c r="O507" s="26"/>
      <c r="P507" s="26"/>
      <c r="Q507" s="26"/>
      <c r="R507" s="26"/>
      <c r="S507" s="26"/>
      <c r="T507" s="26"/>
      <c r="U507" s="26"/>
      <c r="V507" s="26"/>
      <c r="W507" s="26"/>
      <c r="X507" s="26"/>
      <c r="Y507" s="26"/>
      <c r="Z507" s="26"/>
      <c r="AA507" s="26"/>
      <c r="AB507" s="26"/>
      <c r="AC507" s="26"/>
      <c r="AD507" s="26"/>
      <c r="AE507" s="26"/>
      <c r="AF507" s="26"/>
      <c r="AG507" s="26"/>
      <c r="AH507" s="26"/>
      <c r="AI507" s="26"/>
      <c r="AJ507" s="26"/>
      <c r="AK507" s="26"/>
      <c r="AL507" s="26"/>
      <c r="AM507" s="26"/>
      <c r="AN507" s="26"/>
      <c r="AO507" s="26"/>
      <c r="AP507" s="26"/>
      <c r="AQ507" s="26"/>
      <c r="AR507" s="26"/>
      <c r="AS507" s="26"/>
      <c r="AT507" s="26"/>
      <c r="AU507" s="26"/>
      <c r="AV507" s="26"/>
      <c r="AW507" s="26"/>
      <c r="AX507" s="26"/>
      <c r="AY507" s="26"/>
      <c r="AZ507" s="26"/>
      <c r="BA507" s="26"/>
      <c r="BB507" s="26"/>
      <c r="BC507" s="26"/>
      <c r="BD507" s="26"/>
      <c r="BE507" s="26"/>
      <c r="BF507" s="26"/>
      <c r="BG507" s="26"/>
      <c r="BH507" s="26"/>
      <c r="BI507" s="26"/>
      <c r="BJ507" s="26"/>
      <c r="BK507" s="26"/>
      <c r="BL507" s="26"/>
      <c r="BM507" s="26"/>
      <c r="BN507" s="26"/>
      <c r="BO507" s="26"/>
      <c r="BP507" s="26"/>
      <c r="BQ507" s="26"/>
    </row>
    <row r="508" spans="7:69" ht="12.75" customHeight="1">
      <c r="G508" s="451"/>
      <c r="H508" s="26"/>
      <c r="I508" s="151"/>
      <c r="K508" s="26"/>
      <c r="L508" s="26"/>
      <c r="M508" s="26"/>
      <c r="N508" s="26"/>
      <c r="O508" s="26"/>
      <c r="P508" s="26"/>
      <c r="Q508" s="26"/>
      <c r="R508" s="26"/>
      <c r="S508" s="26"/>
      <c r="T508" s="26"/>
      <c r="U508" s="26"/>
      <c r="V508" s="26"/>
      <c r="W508" s="26"/>
      <c r="X508" s="26"/>
      <c r="Y508" s="26"/>
      <c r="Z508" s="26"/>
      <c r="AA508" s="26"/>
      <c r="AB508" s="26"/>
      <c r="AC508" s="26"/>
      <c r="AD508" s="26"/>
      <c r="AE508" s="26"/>
      <c r="AF508" s="26"/>
      <c r="AG508" s="26"/>
      <c r="AH508" s="26"/>
      <c r="AI508" s="26"/>
      <c r="AJ508" s="26"/>
      <c r="AK508" s="26"/>
      <c r="AL508" s="26"/>
      <c r="AM508" s="26"/>
      <c r="AN508" s="26"/>
      <c r="AO508" s="26"/>
      <c r="AP508" s="26"/>
      <c r="AQ508" s="26"/>
      <c r="AR508" s="26"/>
      <c r="AS508" s="26"/>
      <c r="AT508" s="26"/>
      <c r="AU508" s="26"/>
      <c r="AV508" s="26"/>
      <c r="AW508" s="26"/>
      <c r="AX508" s="26"/>
      <c r="AY508" s="26"/>
      <c r="AZ508" s="26"/>
      <c r="BA508" s="26"/>
      <c r="BB508" s="26"/>
      <c r="BC508" s="26"/>
      <c r="BD508" s="26"/>
      <c r="BE508" s="26"/>
      <c r="BF508" s="26"/>
      <c r="BG508" s="26"/>
      <c r="BH508" s="26"/>
      <c r="BI508" s="26"/>
      <c r="BJ508" s="26"/>
      <c r="BK508" s="26"/>
      <c r="BL508" s="26"/>
      <c r="BM508" s="26"/>
      <c r="BN508" s="26"/>
      <c r="BO508" s="26"/>
      <c r="BP508" s="26"/>
      <c r="BQ508" s="26"/>
    </row>
    <row r="509" spans="7:69" ht="12.75" customHeight="1">
      <c r="G509" s="451"/>
      <c r="H509" s="26"/>
      <c r="I509" s="151"/>
      <c r="K509" s="26"/>
      <c r="L509" s="26"/>
      <c r="M509" s="26"/>
      <c r="N509" s="26"/>
      <c r="O509" s="26"/>
      <c r="P509" s="26"/>
      <c r="Q509" s="26"/>
      <c r="R509" s="26"/>
      <c r="S509" s="26"/>
      <c r="T509" s="26"/>
      <c r="U509" s="26"/>
      <c r="V509" s="26"/>
      <c r="W509" s="26"/>
      <c r="X509" s="26"/>
      <c r="Y509" s="26"/>
      <c r="Z509" s="26"/>
      <c r="AA509" s="26"/>
      <c r="AB509" s="26"/>
      <c r="AC509" s="26"/>
      <c r="AD509" s="26"/>
      <c r="AE509" s="26"/>
      <c r="AF509" s="26"/>
      <c r="AG509" s="26"/>
      <c r="AH509" s="26"/>
      <c r="AI509" s="26"/>
      <c r="AJ509" s="26"/>
      <c r="AK509" s="26"/>
      <c r="AL509" s="26"/>
      <c r="AM509" s="26"/>
      <c r="AN509" s="26"/>
      <c r="AO509" s="26"/>
      <c r="AP509" s="26"/>
      <c r="AQ509" s="26"/>
      <c r="AR509" s="26"/>
      <c r="AS509" s="26"/>
      <c r="AT509" s="26"/>
      <c r="AU509" s="26"/>
      <c r="AV509" s="26"/>
      <c r="AW509" s="26"/>
      <c r="AX509" s="26"/>
      <c r="AY509" s="26"/>
      <c r="AZ509" s="26"/>
      <c r="BA509" s="26"/>
      <c r="BB509" s="26"/>
      <c r="BC509" s="26"/>
      <c r="BD509" s="26"/>
      <c r="BE509" s="26"/>
      <c r="BF509" s="26"/>
      <c r="BG509" s="26"/>
      <c r="BH509" s="26"/>
      <c r="BI509" s="26"/>
      <c r="BJ509" s="26"/>
      <c r="BK509" s="26"/>
      <c r="BL509" s="26"/>
      <c r="BM509" s="26"/>
      <c r="BN509" s="26"/>
      <c r="BO509" s="26"/>
      <c r="BP509" s="26"/>
      <c r="BQ509" s="26"/>
    </row>
    <row r="510" spans="7:69" ht="12.75" customHeight="1">
      <c r="G510" s="451"/>
      <c r="H510" s="26"/>
      <c r="I510" s="151"/>
      <c r="K510" s="26"/>
      <c r="L510" s="26"/>
      <c r="M510" s="26"/>
      <c r="N510" s="26"/>
      <c r="O510" s="26"/>
      <c r="P510" s="26"/>
      <c r="Q510" s="26"/>
      <c r="R510" s="26"/>
      <c r="S510" s="26"/>
      <c r="T510" s="26"/>
      <c r="U510" s="26"/>
      <c r="V510" s="26"/>
      <c r="W510" s="26"/>
      <c r="X510" s="26"/>
      <c r="Y510" s="26"/>
      <c r="Z510" s="26"/>
      <c r="AA510" s="26"/>
      <c r="AB510" s="26"/>
      <c r="AC510" s="26"/>
      <c r="AD510" s="26"/>
      <c r="AE510" s="26"/>
      <c r="AF510" s="26"/>
      <c r="AG510" s="26"/>
      <c r="AH510" s="26"/>
      <c r="AI510" s="26"/>
      <c r="AJ510" s="26"/>
      <c r="AK510" s="26"/>
      <c r="AL510" s="26"/>
      <c r="AM510" s="26"/>
      <c r="AN510" s="26"/>
      <c r="AO510" s="26"/>
      <c r="AP510" s="26"/>
      <c r="AQ510" s="26"/>
      <c r="AR510" s="26"/>
      <c r="AS510" s="26"/>
      <c r="AT510" s="26"/>
      <c r="AU510" s="26"/>
      <c r="AV510" s="26"/>
      <c r="AW510" s="26"/>
      <c r="AX510" s="26"/>
      <c r="AY510" s="26"/>
      <c r="AZ510" s="26"/>
      <c r="BA510" s="26"/>
      <c r="BB510" s="26"/>
      <c r="BC510" s="26"/>
      <c r="BD510" s="26"/>
      <c r="BE510" s="26"/>
      <c r="BF510" s="26"/>
      <c r="BG510" s="26"/>
      <c r="BH510" s="26"/>
      <c r="BI510" s="26"/>
      <c r="BJ510" s="26"/>
      <c r="BK510" s="26"/>
      <c r="BL510" s="26"/>
      <c r="BM510" s="26"/>
      <c r="BN510" s="26"/>
      <c r="BO510" s="26"/>
      <c r="BP510" s="26"/>
      <c r="BQ510" s="26"/>
    </row>
    <row r="511" spans="7:69" ht="12.75" customHeight="1">
      <c r="G511" s="451"/>
      <c r="H511" s="26"/>
      <c r="I511" s="151"/>
      <c r="K511" s="26"/>
      <c r="L511" s="26"/>
      <c r="M511" s="26"/>
      <c r="N511" s="26"/>
      <c r="O511" s="26"/>
      <c r="P511" s="26"/>
      <c r="Q511" s="26"/>
      <c r="R511" s="26"/>
      <c r="S511" s="26"/>
      <c r="T511" s="26"/>
      <c r="U511" s="26"/>
      <c r="V511" s="26"/>
      <c r="W511" s="26"/>
      <c r="X511" s="26"/>
      <c r="Y511" s="26"/>
      <c r="Z511" s="26"/>
      <c r="AA511" s="26"/>
      <c r="AB511" s="26"/>
      <c r="AC511" s="26"/>
      <c r="AD511" s="26"/>
      <c r="AE511" s="26"/>
      <c r="AF511" s="26"/>
      <c r="AG511" s="26"/>
      <c r="AH511" s="26"/>
      <c r="AI511" s="26"/>
      <c r="AJ511" s="26"/>
      <c r="AK511" s="26"/>
      <c r="AL511" s="26"/>
      <c r="AM511" s="26"/>
      <c r="AN511" s="26"/>
      <c r="AO511" s="26"/>
      <c r="AP511" s="26"/>
      <c r="AQ511" s="26"/>
      <c r="AR511" s="26"/>
      <c r="AS511" s="26"/>
      <c r="AT511" s="26"/>
      <c r="AU511" s="26"/>
      <c r="AV511" s="26"/>
      <c r="AW511" s="26"/>
      <c r="AX511" s="26"/>
      <c r="AY511" s="26"/>
      <c r="AZ511" s="26"/>
      <c r="BA511" s="26"/>
      <c r="BB511" s="26"/>
      <c r="BC511" s="26"/>
      <c r="BD511" s="26"/>
      <c r="BE511" s="26"/>
      <c r="BF511" s="26"/>
      <c r="BG511" s="26"/>
      <c r="BH511" s="26"/>
      <c r="BI511" s="26"/>
      <c r="BJ511" s="26"/>
      <c r="BK511" s="26"/>
      <c r="BL511" s="26"/>
      <c r="BM511" s="26"/>
      <c r="BN511" s="26"/>
      <c r="BO511" s="26"/>
      <c r="BP511" s="26"/>
      <c r="BQ511" s="26"/>
    </row>
    <row r="512" spans="7:69" ht="12.75" customHeight="1">
      <c r="G512" s="451"/>
      <c r="H512" s="26"/>
      <c r="I512" s="151"/>
      <c r="K512" s="26"/>
      <c r="L512" s="26"/>
      <c r="M512" s="26"/>
      <c r="N512" s="26"/>
      <c r="O512" s="26"/>
      <c r="P512" s="26"/>
      <c r="Q512" s="26"/>
      <c r="R512" s="26"/>
      <c r="S512" s="26"/>
      <c r="T512" s="26"/>
      <c r="U512" s="26"/>
      <c r="V512" s="26"/>
      <c r="W512" s="26"/>
      <c r="X512" s="26"/>
      <c r="Y512" s="26"/>
      <c r="Z512" s="26"/>
      <c r="AA512" s="26"/>
      <c r="AB512" s="26"/>
      <c r="AC512" s="26"/>
      <c r="AD512" s="26"/>
      <c r="AE512" s="26"/>
      <c r="AF512" s="26"/>
      <c r="AG512" s="26"/>
      <c r="AH512" s="26"/>
      <c r="AI512" s="26"/>
      <c r="AJ512" s="26"/>
      <c r="AK512" s="26"/>
      <c r="AL512" s="26"/>
      <c r="AM512" s="26"/>
      <c r="AN512" s="26"/>
      <c r="AO512" s="26"/>
      <c r="AP512" s="26"/>
      <c r="AQ512" s="26"/>
      <c r="AR512" s="26"/>
      <c r="AS512" s="26"/>
      <c r="AT512" s="26"/>
      <c r="AU512" s="26"/>
      <c r="AV512" s="26"/>
      <c r="AW512" s="26"/>
      <c r="AX512" s="26"/>
      <c r="AY512" s="26"/>
      <c r="AZ512" s="26"/>
      <c r="BA512" s="26"/>
      <c r="BB512" s="26"/>
      <c r="BC512" s="26"/>
      <c r="BD512" s="26"/>
      <c r="BE512" s="26"/>
      <c r="BF512" s="26"/>
      <c r="BG512" s="26"/>
      <c r="BH512" s="26"/>
      <c r="BI512" s="26"/>
      <c r="BJ512" s="26"/>
      <c r="BK512" s="26"/>
      <c r="BL512" s="26"/>
      <c r="BM512" s="26"/>
      <c r="BN512" s="26"/>
      <c r="BO512" s="26"/>
      <c r="BP512" s="26"/>
      <c r="BQ512" s="26"/>
    </row>
    <row r="513" spans="7:69" ht="12.75" customHeight="1">
      <c r="G513" s="451"/>
      <c r="H513" s="26"/>
      <c r="I513" s="151"/>
      <c r="K513" s="26"/>
      <c r="L513" s="26"/>
      <c r="M513" s="26"/>
      <c r="N513" s="26"/>
      <c r="O513" s="26"/>
      <c r="P513" s="26"/>
      <c r="Q513" s="26"/>
      <c r="R513" s="26"/>
      <c r="S513" s="26"/>
      <c r="T513" s="26"/>
      <c r="U513" s="26"/>
      <c r="V513" s="26"/>
      <c r="W513" s="26"/>
      <c r="X513" s="26"/>
      <c r="Y513" s="26"/>
      <c r="Z513" s="26"/>
      <c r="AA513" s="26"/>
      <c r="AB513" s="26"/>
      <c r="AC513" s="26"/>
      <c r="AD513" s="26"/>
      <c r="AE513" s="26"/>
      <c r="AF513" s="26"/>
      <c r="AG513" s="26"/>
      <c r="AH513" s="26"/>
      <c r="AI513" s="26"/>
      <c r="AJ513" s="26"/>
      <c r="AK513" s="26"/>
      <c r="AL513" s="26"/>
      <c r="AM513" s="26"/>
      <c r="AN513" s="26"/>
      <c r="AO513" s="26"/>
      <c r="AP513" s="26"/>
      <c r="AQ513" s="26"/>
      <c r="AR513" s="26"/>
      <c r="AS513" s="26"/>
      <c r="AT513" s="26"/>
      <c r="AU513" s="26"/>
      <c r="AV513" s="26"/>
      <c r="AW513" s="26"/>
      <c r="AX513" s="26"/>
      <c r="AY513" s="26"/>
      <c r="AZ513" s="26"/>
      <c r="BA513" s="26"/>
      <c r="BB513" s="26"/>
      <c r="BC513" s="26"/>
      <c r="BD513" s="26"/>
      <c r="BE513" s="26"/>
      <c r="BF513" s="26"/>
      <c r="BG513" s="26"/>
      <c r="BH513" s="26"/>
      <c r="BI513" s="26"/>
      <c r="BJ513" s="26"/>
      <c r="BK513" s="26"/>
      <c r="BL513" s="26"/>
      <c r="BM513" s="26"/>
      <c r="BN513" s="26"/>
      <c r="BO513" s="26"/>
      <c r="BP513" s="26"/>
      <c r="BQ513" s="26"/>
    </row>
    <row r="514" spans="7:69" ht="12.75" customHeight="1">
      <c r="G514" s="451"/>
      <c r="H514" s="26"/>
      <c r="I514" s="151"/>
      <c r="K514" s="26"/>
      <c r="L514" s="26"/>
      <c r="M514" s="26"/>
      <c r="N514" s="26"/>
      <c r="O514" s="26"/>
      <c r="P514" s="26"/>
      <c r="Q514" s="26"/>
      <c r="R514" s="26"/>
      <c r="S514" s="26"/>
      <c r="T514" s="26"/>
      <c r="U514" s="26"/>
      <c r="V514" s="26"/>
      <c r="W514" s="26"/>
      <c r="X514" s="26"/>
      <c r="Y514" s="26"/>
      <c r="Z514" s="26"/>
      <c r="AA514" s="26"/>
      <c r="AB514" s="26"/>
      <c r="AC514" s="26"/>
      <c r="AD514" s="26"/>
      <c r="AE514" s="26"/>
      <c r="AF514" s="26"/>
      <c r="AG514" s="26"/>
      <c r="AH514" s="26"/>
      <c r="AI514" s="26"/>
      <c r="AJ514" s="26"/>
      <c r="AK514" s="26"/>
      <c r="AL514" s="26"/>
      <c r="AM514" s="26"/>
      <c r="AN514" s="26"/>
      <c r="AO514" s="26"/>
      <c r="AP514" s="26"/>
      <c r="AQ514" s="26"/>
      <c r="AR514" s="26"/>
      <c r="AS514" s="26"/>
      <c r="AT514" s="26"/>
      <c r="AU514" s="26"/>
      <c r="AV514" s="26"/>
      <c r="AW514" s="26"/>
      <c r="AX514" s="26"/>
      <c r="AY514" s="26"/>
      <c r="AZ514" s="26"/>
      <c r="BA514" s="26"/>
      <c r="BB514" s="26"/>
      <c r="BC514" s="26"/>
      <c r="BD514" s="26"/>
      <c r="BE514" s="26"/>
      <c r="BF514" s="26"/>
      <c r="BG514" s="26"/>
      <c r="BH514" s="26"/>
      <c r="BI514" s="26"/>
      <c r="BJ514" s="26"/>
      <c r="BK514" s="26"/>
      <c r="BL514" s="26"/>
      <c r="BM514" s="26"/>
      <c r="BN514" s="26"/>
      <c r="BO514" s="26"/>
      <c r="BP514" s="26"/>
      <c r="BQ514" s="26"/>
    </row>
    <row r="515" spans="7:69" ht="12.75" customHeight="1">
      <c r="G515" s="451"/>
      <c r="H515" s="26"/>
      <c r="I515" s="151"/>
      <c r="K515" s="26"/>
      <c r="L515" s="26"/>
      <c r="M515" s="26"/>
      <c r="N515" s="26"/>
      <c r="O515" s="26"/>
      <c r="P515" s="26"/>
      <c r="Q515" s="26"/>
      <c r="R515" s="26"/>
      <c r="S515" s="26"/>
      <c r="T515" s="26"/>
      <c r="U515" s="26"/>
      <c r="V515" s="26"/>
      <c r="W515" s="26"/>
      <c r="X515" s="26"/>
      <c r="Y515" s="26"/>
      <c r="Z515" s="26"/>
      <c r="AA515" s="26"/>
      <c r="AB515" s="26"/>
      <c r="AC515" s="26"/>
      <c r="AD515" s="26"/>
      <c r="AE515" s="26"/>
      <c r="AF515" s="26"/>
      <c r="AG515" s="26"/>
      <c r="AH515" s="26"/>
      <c r="AI515" s="26"/>
      <c r="AJ515" s="26"/>
      <c r="AK515" s="26"/>
      <c r="AL515" s="26"/>
      <c r="AM515" s="26"/>
      <c r="AN515" s="26"/>
      <c r="AO515" s="26"/>
      <c r="AP515" s="26"/>
      <c r="AQ515" s="26"/>
      <c r="AR515" s="26"/>
      <c r="AS515" s="26"/>
      <c r="AT515" s="26"/>
      <c r="AU515" s="26"/>
      <c r="AV515" s="26"/>
      <c r="AW515" s="26"/>
      <c r="AX515" s="26"/>
      <c r="AY515" s="26"/>
      <c r="AZ515" s="26"/>
      <c r="BA515" s="26"/>
      <c r="BB515" s="26"/>
      <c r="BC515" s="26"/>
      <c r="BD515" s="26"/>
      <c r="BE515" s="26"/>
      <c r="BF515" s="26"/>
      <c r="BG515" s="26"/>
      <c r="BH515" s="26"/>
      <c r="BI515" s="26"/>
      <c r="BJ515" s="26"/>
      <c r="BK515" s="26"/>
      <c r="BL515" s="26"/>
      <c r="BM515" s="26"/>
      <c r="BN515" s="26"/>
      <c r="BO515" s="26"/>
      <c r="BP515" s="26"/>
      <c r="BQ515" s="26"/>
    </row>
    <row r="516" spans="7:69" ht="12.75" customHeight="1">
      <c r="G516" s="451"/>
      <c r="H516" s="26"/>
      <c r="I516" s="151"/>
      <c r="K516" s="26"/>
      <c r="L516" s="26"/>
      <c r="M516" s="26"/>
      <c r="N516" s="26"/>
      <c r="O516" s="26"/>
      <c r="P516" s="26"/>
      <c r="Q516" s="26"/>
      <c r="R516" s="26"/>
      <c r="S516" s="26"/>
      <c r="T516" s="26"/>
      <c r="U516" s="26"/>
      <c r="V516" s="26"/>
      <c r="W516" s="26"/>
      <c r="X516" s="26"/>
      <c r="Y516" s="26"/>
      <c r="Z516" s="26"/>
      <c r="AA516" s="26"/>
      <c r="AB516" s="26"/>
      <c r="AC516" s="26"/>
      <c r="AD516" s="26"/>
      <c r="AE516" s="26"/>
      <c r="AF516" s="26"/>
      <c r="AG516" s="26"/>
      <c r="AH516" s="26"/>
      <c r="AI516" s="26"/>
      <c r="AJ516" s="26"/>
      <c r="AK516" s="26"/>
      <c r="AL516" s="26"/>
      <c r="AM516" s="26"/>
      <c r="AN516" s="26"/>
      <c r="AO516" s="26"/>
      <c r="AP516" s="26"/>
      <c r="AQ516" s="26"/>
      <c r="AR516" s="26"/>
      <c r="AS516" s="26"/>
      <c r="AT516" s="26"/>
      <c r="AU516" s="26"/>
      <c r="AV516" s="26"/>
      <c r="AW516" s="26"/>
      <c r="AX516" s="26"/>
      <c r="AY516" s="26"/>
      <c r="AZ516" s="26"/>
      <c r="BA516" s="26"/>
      <c r="BB516" s="26"/>
      <c r="BC516" s="26"/>
      <c r="BD516" s="26"/>
      <c r="BE516" s="26"/>
      <c r="BF516" s="26"/>
      <c r="BG516" s="26"/>
      <c r="BH516" s="26"/>
      <c r="BI516" s="26"/>
      <c r="BJ516" s="26"/>
      <c r="BK516" s="26"/>
      <c r="BL516" s="26"/>
      <c r="BM516" s="26"/>
      <c r="BN516" s="26"/>
      <c r="BO516" s="26"/>
      <c r="BP516" s="26"/>
      <c r="BQ516" s="26"/>
    </row>
    <row r="517" spans="7:69" ht="12.75" customHeight="1">
      <c r="G517" s="451"/>
      <c r="H517" s="26"/>
      <c r="I517" s="151"/>
      <c r="K517" s="26"/>
      <c r="L517" s="26"/>
      <c r="M517" s="26"/>
      <c r="N517" s="26"/>
      <c r="O517" s="26"/>
      <c r="P517" s="26"/>
      <c r="Q517" s="26"/>
      <c r="R517" s="26"/>
      <c r="S517" s="26"/>
      <c r="T517" s="26"/>
      <c r="U517" s="26"/>
      <c r="V517" s="26"/>
      <c r="W517" s="26"/>
      <c r="X517" s="26"/>
      <c r="Y517" s="26"/>
      <c r="Z517" s="26"/>
      <c r="AA517" s="26"/>
      <c r="AB517" s="26"/>
      <c r="AC517" s="26"/>
      <c r="AD517" s="26"/>
      <c r="AE517" s="26"/>
      <c r="AF517" s="26"/>
      <c r="AG517" s="26"/>
      <c r="AH517" s="26"/>
      <c r="AI517" s="26"/>
      <c r="AJ517" s="26"/>
      <c r="AK517" s="26"/>
      <c r="AL517" s="26"/>
      <c r="AM517" s="26"/>
      <c r="AN517" s="26"/>
      <c r="AO517" s="26"/>
      <c r="AP517" s="26"/>
      <c r="AQ517" s="26"/>
      <c r="AR517" s="26"/>
      <c r="AS517" s="26"/>
      <c r="AT517" s="26"/>
      <c r="AU517" s="26"/>
      <c r="AV517" s="26"/>
      <c r="AW517" s="26"/>
      <c r="AX517" s="26"/>
      <c r="AY517" s="26"/>
      <c r="AZ517" s="26"/>
      <c r="BA517" s="26"/>
      <c r="BB517" s="26"/>
      <c r="BC517" s="26"/>
      <c r="BD517" s="26"/>
      <c r="BE517" s="26"/>
      <c r="BF517" s="26"/>
      <c r="BG517" s="26"/>
      <c r="BH517" s="26"/>
      <c r="BI517" s="26"/>
      <c r="BJ517" s="26"/>
      <c r="BK517" s="26"/>
      <c r="BL517" s="26"/>
      <c r="BM517" s="26"/>
      <c r="BN517" s="26"/>
      <c r="BO517" s="26"/>
      <c r="BP517" s="26"/>
      <c r="BQ517" s="26"/>
    </row>
    <row r="518" spans="7:69" ht="12.75" customHeight="1">
      <c r="G518" s="451"/>
      <c r="H518" s="26"/>
      <c r="I518" s="151"/>
      <c r="K518" s="26"/>
      <c r="L518" s="26"/>
      <c r="M518" s="26"/>
      <c r="N518" s="26"/>
      <c r="O518" s="26"/>
      <c r="P518" s="26"/>
      <c r="Q518" s="26"/>
      <c r="R518" s="26"/>
      <c r="S518" s="26"/>
      <c r="T518" s="26"/>
      <c r="U518" s="26"/>
      <c r="V518" s="26"/>
      <c r="W518" s="26"/>
      <c r="X518" s="26"/>
      <c r="Y518" s="26"/>
      <c r="Z518" s="26"/>
      <c r="AA518" s="26"/>
      <c r="AB518" s="26"/>
      <c r="AC518" s="26"/>
      <c r="AD518" s="26"/>
      <c r="AE518" s="26"/>
      <c r="AF518" s="26"/>
      <c r="AG518" s="26"/>
      <c r="AH518" s="26"/>
      <c r="AI518" s="26"/>
      <c r="AJ518" s="26"/>
      <c r="AK518" s="26"/>
      <c r="AL518" s="26"/>
      <c r="AM518" s="26"/>
      <c r="AN518" s="26"/>
      <c r="AO518" s="26"/>
      <c r="AP518" s="26"/>
      <c r="AQ518" s="26"/>
      <c r="AR518" s="26"/>
      <c r="AS518" s="26"/>
      <c r="AT518" s="26"/>
      <c r="AU518" s="26"/>
      <c r="AV518" s="26"/>
      <c r="AW518" s="26"/>
      <c r="AX518" s="26"/>
      <c r="AY518" s="26"/>
      <c r="AZ518" s="26"/>
      <c r="BA518" s="26"/>
      <c r="BB518" s="26"/>
      <c r="BC518" s="26"/>
      <c r="BD518" s="26"/>
      <c r="BE518" s="26"/>
      <c r="BF518" s="26"/>
      <c r="BG518" s="26"/>
      <c r="BH518" s="26"/>
      <c r="BI518" s="26"/>
      <c r="BJ518" s="26"/>
      <c r="BK518" s="26"/>
      <c r="BL518" s="26"/>
      <c r="BM518" s="26"/>
      <c r="BN518" s="26"/>
      <c r="BO518" s="26"/>
      <c r="BP518" s="26"/>
      <c r="BQ518" s="26"/>
    </row>
    <row r="519" spans="7:69" ht="12.75" customHeight="1">
      <c r="G519" s="451"/>
      <c r="H519" s="26"/>
      <c r="I519" s="151"/>
      <c r="K519" s="26"/>
      <c r="L519" s="26"/>
      <c r="M519" s="26"/>
      <c r="N519" s="26"/>
      <c r="O519" s="26"/>
      <c r="P519" s="26"/>
      <c r="Q519" s="26"/>
      <c r="R519" s="26"/>
      <c r="S519" s="26"/>
      <c r="T519" s="26"/>
      <c r="U519" s="26"/>
      <c r="V519" s="26"/>
      <c r="W519" s="26"/>
      <c r="X519" s="26"/>
      <c r="Y519" s="26"/>
      <c r="Z519" s="26"/>
      <c r="AA519" s="26"/>
      <c r="AB519" s="26"/>
      <c r="AC519" s="26"/>
      <c r="AD519" s="26"/>
      <c r="AE519" s="26"/>
      <c r="AF519" s="26"/>
      <c r="AG519" s="26"/>
      <c r="AH519" s="26"/>
      <c r="AI519" s="26"/>
      <c r="AJ519" s="26"/>
      <c r="AK519" s="26"/>
      <c r="AL519" s="26"/>
      <c r="AM519" s="26"/>
      <c r="AN519" s="26"/>
      <c r="AO519" s="26"/>
      <c r="AP519" s="26"/>
      <c r="AQ519" s="26"/>
      <c r="AR519" s="26"/>
      <c r="AS519" s="26"/>
      <c r="AT519" s="26"/>
      <c r="AU519" s="26"/>
      <c r="AV519" s="26"/>
      <c r="AW519" s="26"/>
      <c r="AX519" s="26"/>
      <c r="AY519" s="26"/>
      <c r="AZ519" s="26"/>
      <c r="BA519" s="26"/>
      <c r="BB519" s="26"/>
      <c r="BC519" s="26"/>
      <c r="BD519" s="26"/>
      <c r="BE519" s="26"/>
      <c r="BF519" s="26"/>
      <c r="BG519" s="26"/>
      <c r="BH519" s="26"/>
      <c r="BI519" s="26"/>
      <c r="BJ519" s="26"/>
      <c r="BK519" s="26"/>
      <c r="BL519" s="26"/>
      <c r="BM519" s="26"/>
      <c r="BN519" s="26"/>
      <c r="BO519" s="26"/>
      <c r="BP519" s="26"/>
      <c r="BQ519" s="26"/>
    </row>
    <row r="520" spans="7:69" ht="12.75" customHeight="1">
      <c r="G520" s="451"/>
      <c r="H520" s="26"/>
      <c r="I520" s="151"/>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26"/>
      <c r="AH520" s="26"/>
      <c r="AI520" s="26"/>
      <c r="AJ520" s="26"/>
      <c r="AK520" s="26"/>
      <c r="AL520" s="26"/>
      <c r="AM520" s="26"/>
      <c r="AN520" s="26"/>
      <c r="AO520" s="26"/>
      <c r="AP520" s="26"/>
      <c r="AQ520" s="26"/>
      <c r="AR520" s="26"/>
      <c r="AS520" s="26"/>
      <c r="AT520" s="26"/>
      <c r="AU520" s="26"/>
      <c r="AV520" s="26"/>
      <c r="AW520" s="26"/>
      <c r="AX520" s="26"/>
      <c r="AY520" s="26"/>
      <c r="AZ520" s="26"/>
      <c r="BA520" s="26"/>
      <c r="BB520" s="26"/>
      <c r="BC520" s="26"/>
      <c r="BD520" s="26"/>
      <c r="BE520" s="26"/>
      <c r="BF520" s="26"/>
      <c r="BG520" s="26"/>
      <c r="BH520" s="26"/>
      <c r="BI520" s="26"/>
      <c r="BJ520" s="26"/>
      <c r="BK520" s="26"/>
      <c r="BL520" s="26"/>
      <c r="BM520" s="26"/>
      <c r="BN520" s="26"/>
      <c r="BO520" s="26"/>
      <c r="BP520" s="26"/>
      <c r="BQ520" s="26"/>
    </row>
    <row r="521" spans="7:69" ht="12.75" customHeight="1">
      <c r="G521" s="451"/>
      <c r="H521" s="26"/>
      <c r="I521" s="151"/>
      <c r="K521" s="26"/>
      <c r="L521" s="26"/>
      <c r="M521" s="26"/>
      <c r="N521" s="26"/>
      <c r="O521" s="26"/>
      <c r="P521" s="26"/>
      <c r="Q521" s="26"/>
      <c r="R521" s="26"/>
      <c r="S521" s="26"/>
      <c r="T521" s="26"/>
      <c r="U521" s="26"/>
      <c r="V521" s="26"/>
      <c r="W521" s="26"/>
      <c r="X521" s="26"/>
      <c r="Y521" s="26"/>
      <c r="Z521" s="26"/>
      <c r="AA521" s="26"/>
      <c r="AB521" s="26"/>
      <c r="AC521" s="26"/>
      <c r="AD521" s="26"/>
      <c r="AE521" s="26"/>
      <c r="AF521" s="26"/>
      <c r="AG521" s="26"/>
      <c r="AH521" s="26"/>
      <c r="AI521" s="26"/>
      <c r="AJ521" s="26"/>
      <c r="AK521" s="26"/>
      <c r="AL521" s="26"/>
      <c r="AM521" s="26"/>
      <c r="AN521" s="26"/>
      <c r="AO521" s="26"/>
      <c r="AP521" s="26"/>
      <c r="AQ521" s="26"/>
      <c r="AR521" s="26"/>
      <c r="AS521" s="26"/>
      <c r="AT521" s="26"/>
      <c r="AU521" s="26"/>
      <c r="AV521" s="26"/>
      <c r="AW521" s="26"/>
      <c r="AX521" s="26"/>
      <c r="AY521" s="26"/>
      <c r="AZ521" s="26"/>
      <c r="BA521" s="26"/>
      <c r="BB521" s="26"/>
      <c r="BC521" s="26"/>
      <c r="BD521" s="26"/>
      <c r="BE521" s="26"/>
      <c r="BF521" s="26"/>
      <c r="BG521" s="26"/>
      <c r="BH521" s="26"/>
      <c r="BI521" s="26"/>
      <c r="BJ521" s="26"/>
      <c r="BK521" s="26"/>
      <c r="BL521" s="26"/>
      <c r="BM521" s="26"/>
      <c r="BN521" s="26"/>
      <c r="BO521" s="26"/>
      <c r="BP521" s="26"/>
      <c r="BQ521" s="26"/>
    </row>
    <row r="522" spans="7:69" ht="12.75" customHeight="1">
      <c r="G522" s="451"/>
      <c r="H522" s="26"/>
      <c r="I522" s="151"/>
      <c r="K522" s="26"/>
      <c r="L522" s="26"/>
      <c r="M522" s="26"/>
      <c r="N522" s="26"/>
      <c r="O522" s="26"/>
      <c r="P522" s="26"/>
      <c r="Q522" s="26"/>
      <c r="R522" s="26"/>
      <c r="S522" s="26"/>
      <c r="T522" s="26"/>
      <c r="U522" s="26"/>
      <c r="V522" s="26"/>
      <c r="W522" s="26"/>
      <c r="X522" s="26"/>
      <c r="Y522" s="26"/>
      <c r="Z522" s="26"/>
      <c r="AA522" s="26"/>
      <c r="AB522" s="26"/>
      <c r="AC522" s="26"/>
      <c r="AD522" s="26"/>
      <c r="AE522" s="26"/>
      <c r="AF522" s="26"/>
      <c r="AG522" s="26"/>
      <c r="AH522" s="26"/>
      <c r="AI522" s="26"/>
      <c r="AJ522" s="26"/>
      <c r="AK522" s="26"/>
      <c r="AL522" s="26"/>
      <c r="AM522" s="26"/>
      <c r="AN522" s="26"/>
      <c r="AO522" s="26"/>
      <c r="AP522" s="26"/>
      <c r="AQ522" s="26"/>
      <c r="AR522" s="26"/>
      <c r="AS522" s="26"/>
      <c r="AT522" s="26"/>
      <c r="AU522" s="26"/>
      <c r="AV522" s="26"/>
      <c r="AW522" s="26"/>
      <c r="AX522" s="26"/>
      <c r="AY522" s="26"/>
      <c r="AZ522" s="26"/>
      <c r="BA522" s="26"/>
      <c r="BB522" s="26"/>
      <c r="BC522" s="26"/>
      <c r="BD522" s="26"/>
      <c r="BE522" s="26"/>
      <c r="BF522" s="26"/>
      <c r="BG522" s="26"/>
      <c r="BH522" s="26"/>
      <c r="BI522" s="26"/>
      <c r="BJ522" s="26"/>
      <c r="BK522" s="26"/>
      <c r="BL522" s="26"/>
      <c r="BM522" s="26"/>
      <c r="BN522" s="26"/>
      <c r="BO522" s="26"/>
      <c r="BP522" s="26"/>
      <c r="BQ522" s="26"/>
    </row>
    <row r="523" spans="7:69" ht="12.75" customHeight="1">
      <c r="G523" s="451"/>
      <c r="H523" s="26"/>
      <c r="I523" s="151"/>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26"/>
      <c r="AH523" s="26"/>
      <c r="AI523" s="26"/>
      <c r="AJ523" s="26"/>
      <c r="AK523" s="26"/>
      <c r="AL523" s="26"/>
      <c r="AM523" s="26"/>
      <c r="AN523" s="26"/>
      <c r="AO523" s="26"/>
      <c r="AP523" s="26"/>
      <c r="AQ523" s="26"/>
      <c r="AR523" s="26"/>
      <c r="AS523" s="26"/>
      <c r="AT523" s="26"/>
      <c r="AU523" s="26"/>
      <c r="AV523" s="26"/>
      <c r="AW523" s="26"/>
      <c r="AX523" s="26"/>
      <c r="AY523" s="26"/>
      <c r="AZ523" s="26"/>
      <c r="BA523" s="26"/>
      <c r="BB523" s="26"/>
      <c r="BC523" s="26"/>
      <c r="BD523" s="26"/>
      <c r="BE523" s="26"/>
      <c r="BF523" s="26"/>
      <c r="BG523" s="26"/>
      <c r="BH523" s="26"/>
      <c r="BI523" s="26"/>
      <c r="BJ523" s="26"/>
      <c r="BK523" s="26"/>
      <c r="BL523" s="26"/>
      <c r="BM523" s="26"/>
      <c r="BN523" s="26"/>
      <c r="BO523" s="26"/>
      <c r="BP523" s="26"/>
      <c r="BQ523" s="26"/>
    </row>
    <row r="524" spans="7:69" ht="12.75" customHeight="1">
      <c r="G524" s="451"/>
      <c r="H524" s="26"/>
      <c r="I524" s="151"/>
      <c r="K524" s="26"/>
      <c r="L524" s="26"/>
      <c r="M524" s="26"/>
      <c r="N524" s="26"/>
      <c r="O524" s="26"/>
      <c r="P524" s="26"/>
      <c r="Q524" s="26"/>
      <c r="R524" s="26"/>
      <c r="S524" s="26"/>
      <c r="T524" s="26"/>
      <c r="U524" s="26"/>
      <c r="V524" s="26"/>
      <c r="W524" s="26"/>
      <c r="X524" s="26"/>
      <c r="Y524" s="26"/>
      <c r="Z524" s="26"/>
      <c r="AA524" s="26"/>
      <c r="AB524" s="26"/>
      <c r="AC524" s="26"/>
      <c r="AD524" s="26"/>
      <c r="AE524" s="26"/>
      <c r="AF524" s="26"/>
      <c r="AG524" s="26"/>
      <c r="AH524" s="26"/>
      <c r="AI524" s="26"/>
      <c r="AJ524" s="26"/>
      <c r="AK524" s="26"/>
      <c r="AL524" s="26"/>
      <c r="AM524" s="26"/>
      <c r="AN524" s="26"/>
      <c r="AO524" s="26"/>
      <c r="AP524" s="26"/>
      <c r="AQ524" s="26"/>
      <c r="AR524" s="26"/>
      <c r="AS524" s="26"/>
      <c r="AT524" s="26"/>
      <c r="AU524" s="26"/>
      <c r="AV524" s="26"/>
      <c r="AW524" s="26"/>
      <c r="AX524" s="26"/>
      <c r="AY524" s="26"/>
      <c r="AZ524" s="26"/>
      <c r="BA524" s="26"/>
      <c r="BB524" s="26"/>
      <c r="BC524" s="26"/>
      <c r="BD524" s="26"/>
      <c r="BE524" s="26"/>
      <c r="BF524" s="26"/>
      <c r="BG524" s="26"/>
      <c r="BH524" s="26"/>
      <c r="BI524" s="26"/>
      <c r="BJ524" s="26"/>
      <c r="BK524" s="26"/>
      <c r="BL524" s="26"/>
      <c r="BM524" s="26"/>
      <c r="BN524" s="26"/>
      <c r="BO524" s="26"/>
      <c r="BP524" s="26"/>
      <c r="BQ524" s="26"/>
    </row>
    <row r="525" spans="7:69" ht="12.75" customHeight="1">
      <c r="G525" s="451"/>
      <c r="H525" s="26"/>
      <c r="I525" s="151"/>
      <c r="K525" s="26"/>
      <c r="L525" s="26"/>
      <c r="M525" s="26"/>
      <c r="N525" s="26"/>
      <c r="O525" s="26"/>
      <c r="P525" s="26"/>
      <c r="Q525" s="26"/>
      <c r="R525" s="26"/>
      <c r="S525" s="26"/>
      <c r="T525" s="26"/>
      <c r="U525" s="26"/>
      <c r="V525" s="26"/>
      <c r="W525" s="26"/>
      <c r="X525" s="26"/>
      <c r="Y525" s="26"/>
      <c r="Z525" s="26"/>
      <c r="AA525" s="26"/>
      <c r="AB525" s="26"/>
      <c r="AC525" s="26"/>
      <c r="AD525" s="26"/>
      <c r="AE525" s="26"/>
      <c r="AF525" s="26"/>
      <c r="AG525" s="26"/>
      <c r="AH525" s="26"/>
      <c r="AI525" s="26"/>
      <c r="AJ525" s="26"/>
      <c r="AK525" s="26"/>
      <c r="AL525" s="26"/>
      <c r="AM525" s="26"/>
      <c r="AN525" s="26"/>
      <c r="AO525" s="26"/>
      <c r="AP525" s="26"/>
      <c r="AQ525" s="26"/>
      <c r="AR525" s="26"/>
      <c r="AS525" s="26"/>
      <c r="AT525" s="26"/>
      <c r="AU525" s="26"/>
      <c r="AV525" s="26"/>
      <c r="AW525" s="26"/>
      <c r="AX525" s="26"/>
      <c r="AY525" s="26"/>
      <c r="AZ525" s="26"/>
      <c r="BA525" s="26"/>
      <c r="BB525" s="26"/>
      <c r="BC525" s="26"/>
      <c r="BD525" s="26"/>
      <c r="BE525" s="26"/>
      <c r="BF525" s="26"/>
      <c r="BG525" s="26"/>
      <c r="BH525" s="26"/>
      <c r="BI525" s="26"/>
      <c r="BJ525" s="26"/>
      <c r="BK525" s="26"/>
      <c r="BL525" s="26"/>
      <c r="BM525" s="26"/>
      <c r="BN525" s="26"/>
      <c r="BO525" s="26"/>
      <c r="BP525" s="26"/>
      <c r="BQ525" s="26"/>
    </row>
    <row r="526" spans="7:69" ht="12.75" customHeight="1">
      <c r="G526" s="451"/>
      <c r="H526" s="26"/>
      <c r="I526" s="151"/>
      <c r="K526" s="26"/>
      <c r="L526" s="26"/>
      <c r="M526" s="26"/>
      <c r="N526" s="26"/>
      <c r="O526" s="26"/>
      <c r="P526" s="26"/>
      <c r="Q526" s="26"/>
      <c r="R526" s="26"/>
      <c r="S526" s="26"/>
      <c r="T526" s="26"/>
      <c r="U526" s="26"/>
      <c r="V526" s="26"/>
      <c r="W526" s="26"/>
      <c r="X526" s="26"/>
      <c r="Y526" s="26"/>
      <c r="Z526" s="26"/>
      <c r="AA526" s="26"/>
      <c r="AB526" s="26"/>
      <c r="AC526" s="26"/>
      <c r="AD526" s="26"/>
      <c r="AE526" s="26"/>
      <c r="AF526" s="26"/>
      <c r="AG526" s="26"/>
      <c r="AH526" s="26"/>
      <c r="AI526" s="26"/>
      <c r="AJ526" s="26"/>
      <c r="AK526" s="26"/>
      <c r="AL526" s="26"/>
      <c r="AM526" s="26"/>
      <c r="AN526" s="26"/>
      <c r="AO526" s="26"/>
      <c r="AP526" s="26"/>
      <c r="AQ526" s="26"/>
      <c r="AR526" s="26"/>
      <c r="AS526" s="26"/>
      <c r="AT526" s="26"/>
      <c r="AU526" s="26"/>
      <c r="AV526" s="26"/>
      <c r="AW526" s="26"/>
      <c r="AX526" s="26"/>
      <c r="AY526" s="26"/>
      <c r="AZ526" s="26"/>
      <c r="BA526" s="26"/>
      <c r="BB526" s="26"/>
      <c r="BC526" s="26"/>
      <c r="BD526" s="26"/>
      <c r="BE526" s="26"/>
      <c r="BF526" s="26"/>
      <c r="BG526" s="26"/>
      <c r="BH526" s="26"/>
      <c r="BI526" s="26"/>
      <c r="BJ526" s="26"/>
      <c r="BK526" s="26"/>
      <c r="BL526" s="26"/>
      <c r="BM526" s="26"/>
      <c r="BN526" s="26"/>
      <c r="BO526" s="26"/>
      <c r="BP526" s="26"/>
      <c r="BQ526" s="26"/>
    </row>
    <row r="527" spans="7:69" ht="12.75" customHeight="1">
      <c r="G527" s="451"/>
      <c r="H527" s="26"/>
      <c r="I527" s="151"/>
      <c r="K527" s="26"/>
      <c r="L527" s="26"/>
      <c r="M527" s="26"/>
      <c r="N527" s="26"/>
      <c r="O527" s="26"/>
      <c r="P527" s="26"/>
      <c r="Q527" s="26"/>
      <c r="R527" s="26"/>
      <c r="S527" s="26"/>
      <c r="T527" s="26"/>
      <c r="U527" s="26"/>
      <c r="V527" s="26"/>
      <c r="W527" s="26"/>
      <c r="X527" s="26"/>
      <c r="Y527" s="26"/>
      <c r="Z527" s="26"/>
      <c r="AA527" s="26"/>
      <c r="AB527" s="26"/>
      <c r="AC527" s="26"/>
      <c r="AD527" s="26"/>
      <c r="AE527" s="26"/>
      <c r="AF527" s="26"/>
      <c r="AG527" s="26"/>
      <c r="AH527" s="26"/>
      <c r="AI527" s="26"/>
      <c r="AJ527" s="26"/>
      <c r="AK527" s="26"/>
      <c r="AL527" s="26"/>
      <c r="AM527" s="26"/>
      <c r="AN527" s="26"/>
      <c r="AO527" s="26"/>
      <c r="AP527" s="26"/>
      <c r="AQ527" s="26"/>
      <c r="AR527" s="26"/>
      <c r="AS527" s="26"/>
      <c r="AT527" s="26"/>
      <c r="AU527" s="26"/>
      <c r="AV527" s="26"/>
      <c r="AW527" s="26"/>
      <c r="AX527" s="26"/>
      <c r="AY527" s="26"/>
      <c r="AZ527" s="26"/>
      <c r="BA527" s="26"/>
      <c r="BB527" s="26"/>
      <c r="BC527" s="26"/>
      <c r="BD527" s="26"/>
      <c r="BE527" s="26"/>
      <c r="BF527" s="26"/>
      <c r="BG527" s="26"/>
      <c r="BH527" s="26"/>
      <c r="BI527" s="26"/>
      <c r="BJ527" s="26"/>
      <c r="BK527" s="26"/>
      <c r="BL527" s="26"/>
      <c r="BM527" s="26"/>
      <c r="BN527" s="26"/>
      <c r="BO527" s="26"/>
      <c r="BP527" s="26"/>
      <c r="BQ527" s="26"/>
    </row>
    <row r="528" spans="7:69" ht="12.75" customHeight="1">
      <c r="G528" s="451"/>
      <c r="H528" s="26"/>
      <c r="I528" s="151"/>
      <c r="K528" s="26"/>
      <c r="L528" s="26"/>
      <c r="M528" s="26"/>
      <c r="N528" s="26"/>
      <c r="O528" s="26"/>
      <c r="P528" s="26"/>
      <c r="Q528" s="26"/>
      <c r="R528" s="26"/>
      <c r="S528" s="26"/>
      <c r="T528" s="26"/>
      <c r="U528" s="26"/>
      <c r="V528" s="26"/>
      <c r="W528" s="26"/>
      <c r="X528" s="26"/>
      <c r="Y528" s="26"/>
      <c r="Z528" s="26"/>
      <c r="AA528" s="26"/>
      <c r="AB528" s="26"/>
      <c r="AC528" s="26"/>
      <c r="AD528" s="26"/>
      <c r="AE528" s="26"/>
      <c r="AF528" s="26"/>
      <c r="AG528" s="26"/>
      <c r="AH528" s="26"/>
      <c r="AI528" s="26"/>
      <c r="AJ528" s="26"/>
      <c r="AK528" s="26"/>
      <c r="AL528" s="26"/>
      <c r="AM528" s="26"/>
      <c r="AN528" s="26"/>
      <c r="AO528" s="26"/>
      <c r="AP528" s="26"/>
      <c r="AQ528" s="26"/>
      <c r="AR528" s="26"/>
      <c r="AS528" s="26"/>
      <c r="AT528" s="26"/>
      <c r="AU528" s="26"/>
      <c r="AV528" s="26"/>
      <c r="AW528" s="26"/>
      <c r="AX528" s="26"/>
      <c r="AY528" s="26"/>
      <c r="AZ528" s="26"/>
      <c r="BA528" s="26"/>
      <c r="BB528" s="26"/>
      <c r="BC528" s="26"/>
      <c r="BD528" s="26"/>
      <c r="BE528" s="26"/>
      <c r="BF528" s="26"/>
      <c r="BG528" s="26"/>
      <c r="BH528" s="26"/>
      <c r="BI528" s="26"/>
      <c r="BJ528" s="26"/>
      <c r="BK528" s="26"/>
      <c r="BL528" s="26"/>
      <c r="BM528" s="26"/>
      <c r="BN528" s="26"/>
      <c r="BO528" s="26"/>
      <c r="BP528" s="26"/>
      <c r="BQ528" s="26"/>
    </row>
    <row r="529" spans="7:69" ht="12.75" customHeight="1">
      <c r="G529" s="451"/>
      <c r="H529" s="26"/>
      <c r="I529" s="151"/>
      <c r="K529" s="26"/>
      <c r="L529" s="26"/>
      <c r="M529" s="26"/>
      <c r="N529" s="26"/>
      <c r="O529" s="26"/>
      <c r="P529" s="26"/>
      <c r="Q529" s="26"/>
      <c r="R529" s="26"/>
      <c r="S529" s="26"/>
      <c r="T529" s="26"/>
      <c r="U529" s="26"/>
      <c r="V529" s="26"/>
      <c r="W529" s="26"/>
      <c r="X529" s="26"/>
      <c r="Y529" s="26"/>
      <c r="Z529" s="26"/>
      <c r="AA529" s="26"/>
      <c r="AB529" s="26"/>
      <c r="AC529" s="26"/>
      <c r="AD529" s="26"/>
      <c r="AE529" s="26"/>
      <c r="AF529" s="26"/>
      <c r="AG529" s="26"/>
      <c r="AH529" s="26"/>
      <c r="AI529" s="26"/>
      <c r="AJ529" s="26"/>
      <c r="AK529" s="26"/>
      <c r="AL529" s="26"/>
      <c r="AM529" s="26"/>
      <c r="AN529" s="26"/>
      <c r="AO529" s="26"/>
      <c r="AP529" s="26"/>
      <c r="AQ529" s="26"/>
      <c r="AR529" s="26"/>
      <c r="AS529" s="26"/>
      <c r="AT529" s="26"/>
      <c r="AU529" s="26"/>
      <c r="AV529" s="26"/>
      <c r="AW529" s="26"/>
      <c r="AX529" s="26"/>
      <c r="AY529" s="26"/>
      <c r="AZ529" s="26"/>
      <c r="BA529" s="26"/>
      <c r="BB529" s="26"/>
      <c r="BC529" s="26"/>
      <c r="BD529" s="26"/>
      <c r="BE529" s="26"/>
      <c r="BF529" s="26"/>
      <c r="BG529" s="26"/>
      <c r="BH529" s="26"/>
      <c r="BI529" s="26"/>
      <c r="BJ529" s="26"/>
      <c r="BK529" s="26"/>
      <c r="BL529" s="26"/>
      <c r="BM529" s="26"/>
      <c r="BN529" s="26"/>
      <c r="BO529" s="26"/>
      <c r="BP529" s="26"/>
      <c r="BQ529" s="26"/>
    </row>
    <row r="530" spans="7:69" ht="12.75" customHeight="1">
      <c r="G530" s="451"/>
      <c r="H530" s="26"/>
      <c r="I530" s="151"/>
      <c r="K530" s="26"/>
      <c r="L530" s="26"/>
      <c r="M530" s="26"/>
      <c r="N530" s="26"/>
      <c r="O530" s="26"/>
      <c r="P530" s="26"/>
      <c r="Q530" s="26"/>
      <c r="R530" s="26"/>
      <c r="S530" s="26"/>
      <c r="T530" s="26"/>
      <c r="U530" s="26"/>
      <c r="V530" s="26"/>
      <c r="W530" s="26"/>
      <c r="X530" s="26"/>
      <c r="Y530" s="26"/>
      <c r="Z530" s="26"/>
      <c r="AA530" s="26"/>
      <c r="AB530" s="26"/>
      <c r="AC530" s="26"/>
      <c r="AD530" s="26"/>
      <c r="AE530" s="26"/>
      <c r="AF530" s="26"/>
      <c r="AG530" s="26"/>
      <c r="AH530" s="26"/>
      <c r="AI530" s="26"/>
      <c r="AJ530" s="26"/>
      <c r="AK530" s="26"/>
      <c r="AL530" s="26"/>
      <c r="AM530" s="26"/>
      <c r="AN530" s="26"/>
      <c r="AO530" s="26"/>
      <c r="AP530" s="26"/>
      <c r="AQ530" s="26"/>
      <c r="AR530" s="26"/>
      <c r="AS530" s="26"/>
      <c r="AT530" s="26"/>
      <c r="AU530" s="26"/>
      <c r="AV530" s="26"/>
      <c r="AW530" s="26"/>
      <c r="AX530" s="26"/>
      <c r="AY530" s="26"/>
      <c r="AZ530" s="26"/>
      <c r="BA530" s="26"/>
      <c r="BB530" s="26"/>
      <c r="BC530" s="26"/>
      <c r="BD530" s="26"/>
      <c r="BE530" s="26"/>
      <c r="BF530" s="26"/>
      <c r="BG530" s="26"/>
      <c r="BH530" s="26"/>
      <c r="BI530" s="26"/>
      <c r="BJ530" s="26"/>
      <c r="BK530" s="26"/>
      <c r="BL530" s="26"/>
      <c r="BM530" s="26"/>
      <c r="BN530" s="26"/>
      <c r="BO530" s="26"/>
      <c r="BP530" s="26"/>
      <c r="BQ530" s="26"/>
    </row>
    <row r="531" spans="7:69" ht="12.75" customHeight="1">
      <c r="G531" s="451"/>
      <c r="H531" s="26"/>
      <c r="I531" s="151"/>
      <c r="K531" s="26"/>
      <c r="L531" s="26"/>
      <c r="M531" s="26"/>
      <c r="N531" s="26"/>
      <c r="O531" s="26"/>
      <c r="P531" s="26"/>
      <c r="Q531" s="26"/>
      <c r="R531" s="26"/>
      <c r="S531" s="26"/>
      <c r="T531" s="26"/>
      <c r="U531" s="26"/>
      <c r="V531" s="26"/>
      <c r="W531" s="26"/>
      <c r="X531" s="26"/>
      <c r="Y531" s="26"/>
      <c r="Z531" s="26"/>
      <c r="AA531" s="26"/>
      <c r="AB531" s="26"/>
      <c r="AC531" s="26"/>
      <c r="AD531" s="26"/>
      <c r="AE531" s="26"/>
      <c r="AF531" s="26"/>
      <c r="AG531" s="26"/>
      <c r="AH531" s="26"/>
      <c r="AI531" s="26"/>
      <c r="AJ531" s="26"/>
      <c r="AK531" s="26"/>
      <c r="AL531" s="26"/>
      <c r="AM531" s="26"/>
      <c r="AN531" s="26"/>
      <c r="AO531" s="26"/>
      <c r="AP531" s="26"/>
      <c r="AQ531" s="26"/>
      <c r="AR531" s="26"/>
      <c r="AS531" s="26"/>
      <c r="AT531" s="26"/>
      <c r="AU531" s="26"/>
      <c r="AV531" s="26"/>
      <c r="AW531" s="26"/>
      <c r="AX531" s="26"/>
      <c r="AY531" s="26"/>
      <c r="AZ531" s="26"/>
      <c r="BA531" s="26"/>
      <c r="BB531" s="26"/>
      <c r="BC531" s="26"/>
      <c r="BD531" s="26"/>
      <c r="BE531" s="26"/>
      <c r="BF531" s="26"/>
      <c r="BG531" s="26"/>
      <c r="BH531" s="26"/>
      <c r="BI531" s="26"/>
      <c r="BJ531" s="26"/>
      <c r="BK531" s="26"/>
      <c r="BL531" s="26"/>
      <c r="BM531" s="26"/>
      <c r="BN531" s="26"/>
      <c r="BO531" s="26"/>
      <c r="BP531" s="26"/>
      <c r="BQ531" s="26"/>
    </row>
    <row r="532" spans="7:69" ht="12.75" customHeight="1">
      <c r="G532" s="451"/>
      <c r="H532" s="26"/>
      <c r="I532" s="151"/>
      <c r="K532" s="26"/>
      <c r="L532" s="26"/>
      <c r="M532" s="26"/>
      <c r="N532" s="26"/>
      <c r="O532" s="26"/>
      <c r="P532" s="26"/>
      <c r="Q532" s="26"/>
      <c r="R532" s="26"/>
      <c r="S532" s="26"/>
      <c r="T532" s="26"/>
      <c r="U532" s="26"/>
      <c r="V532" s="26"/>
      <c r="W532" s="26"/>
      <c r="X532" s="26"/>
      <c r="Y532" s="26"/>
      <c r="Z532" s="26"/>
      <c r="AA532" s="26"/>
      <c r="AB532" s="26"/>
      <c r="AC532" s="26"/>
      <c r="AD532" s="26"/>
      <c r="AE532" s="26"/>
      <c r="AF532" s="26"/>
      <c r="AG532" s="26"/>
      <c r="AH532" s="26"/>
      <c r="AI532" s="26"/>
      <c r="AJ532" s="26"/>
      <c r="AK532" s="26"/>
      <c r="AL532" s="26"/>
      <c r="AM532" s="26"/>
      <c r="AN532" s="26"/>
      <c r="AO532" s="26"/>
      <c r="AP532" s="26"/>
      <c r="AQ532" s="26"/>
      <c r="AR532" s="26"/>
      <c r="AS532" s="26"/>
      <c r="AT532" s="26"/>
      <c r="AU532" s="26"/>
      <c r="AV532" s="26"/>
      <c r="AW532" s="26"/>
      <c r="AX532" s="26"/>
      <c r="AY532" s="26"/>
      <c r="AZ532" s="26"/>
      <c r="BA532" s="26"/>
      <c r="BB532" s="26"/>
      <c r="BC532" s="26"/>
      <c r="BD532" s="26"/>
      <c r="BE532" s="26"/>
      <c r="BF532" s="26"/>
      <c r="BG532" s="26"/>
      <c r="BH532" s="26"/>
      <c r="BI532" s="26"/>
      <c r="BJ532" s="26"/>
      <c r="BK532" s="26"/>
      <c r="BL532" s="26"/>
      <c r="BM532" s="26"/>
      <c r="BN532" s="26"/>
      <c r="BO532" s="26"/>
      <c r="BP532" s="26"/>
      <c r="BQ532" s="26"/>
    </row>
    <row r="533" spans="7:69" ht="12.75" customHeight="1">
      <c r="G533" s="451"/>
      <c r="H533" s="26"/>
      <c r="I533" s="151"/>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26"/>
      <c r="AH533" s="26"/>
      <c r="AI533" s="26"/>
      <c r="AJ533" s="26"/>
      <c r="AK533" s="26"/>
      <c r="AL533" s="26"/>
      <c r="AM533" s="26"/>
      <c r="AN533" s="26"/>
      <c r="AO533" s="26"/>
      <c r="AP533" s="26"/>
      <c r="AQ533" s="26"/>
      <c r="AR533" s="26"/>
      <c r="AS533" s="26"/>
      <c r="AT533" s="26"/>
      <c r="AU533" s="26"/>
      <c r="AV533" s="26"/>
      <c r="AW533" s="26"/>
      <c r="AX533" s="26"/>
      <c r="AY533" s="26"/>
      <c r="AZ533" s="26"/>
      <c r="BA533" s="26"/>
      <c r="BB533" s="26"/>
      <c r="BC533" s="26"/>
      <c r="BD533" s="26"/>
      <c r="BE533" s="26"/>
      <c r="BF533" s="26"/>
      <c r="BG533" s="26"/>
      <c r="BH533" s="26"/>
      <c r="BI533" s="26"/>
      <c r="BJ533" s="26"/>
      <c r="BK533" s="26"/>
      <c r="BL533" s="26"/>
      <c r="BM533" s="26"/>
      <c r="BN533" s="26"/>
      <c r="BO533" s="26"/>
      <c r="BP533" s="26"/>
      <c r="BQ533" s="26"/>
    </row>
    <row r="534" spans="7:69" ht="12.75" customHeight="1">
      <c r="G534" s="451"/>
      <c r="H534" s="26"/>
      <c r="I534" s="151"/>
      <c r="K534" s="26"/>
      <c r="L534" s="26"/>
      <c r="M534" s="26"/>
      <c r="N534" s="26"/>
      <c r="O534" s="26"/>
      <c r="P534" s="26"/>
      <c r="Q534" s="26"/>
      <c r="R534" s="26"/>
      <c r="S534" s="26"/>
      <c r="T534" s="26"/>
      <c r="U534" s="26"/>
      <c r="V534" s="26"/>
      <c r="W534" s="26"/>
      <c r="X534" s="26"/>
      <c r="Y534" s="26"/>
      <c r="Z534" s="26"/>
      <c r="AA534" s="26"/>
      <c r="AB534" s="26"/>
      <c r="AC534" s="26"/>
      <c r="AD534" s="26"/>
      <c r="AE534" s="26"/>
      <c r="AF534" s="26"/>
      <c r="AG534" s="26"/>
      <c r="AH534" s="26"/>
      <c r="AI534" s="26"/>
      <c r="AJ534" s="26"/>
      <c r="AK534" s="26"/>
      <c r="AL534" s="26"/>
      <c r="AM534" s="26"/>
      <c r="AN534" s="26"/>
      <c r="AO534" s="26"/>
      <c r="AP534" s="26"/>
      <c r="AQ534" s="26"/>
      <c r="AR534" s="26"/>
      <c r="AS534" s="26"/>
      <c r="AT534" s="26"/>
      <c r="AU534" s="26"/>
      <c r="AV534" s="26"/>
      <c r="AW534" s="26"/>
      <c r="AX534" s="26"/>
      <c r="AY534" s="26"/>
      <c r="AZ534" s="26"/>
      <c r="BA534" s="26"/>
      <c r="BB534" s="26"/>
      <c r="BC534" s="26"/>
      <c r="BD534" s="26"/>
      <c r="BE534" s="26"/>
      <c r="BF534" s="26"/>
      <c r="BG534" s="26"/>
      <c r="BH534" s="26"/>
      <c r="BI534" s="26"/>
      <c r="BJ534" s="26"/>
      <c r="BK534" s="26"/>
      <c r="BL534" s="26"/>
      <c r="BM534" s="26"/>
      <c r="BN534" s="26"/>
      <c r="BO534" s="26"/>
      <c r="BP534" s="26"/>
      <c r="BQ534" s="26"/>
    </row>
    <row r="535" spans="7:69" ht="12.75" customHeight="1">
      <c r="G535" s="451"/>
      <c r="H535" s="26"/>
      <c r="I535" s="151"/>
      <c r="K535" s="26"/>
      <c r="L535" s="26"/>
      <c r="M535" s="26"/>
      <c r="N535" s="26"/>
      <c r="O535" s="26"/>
      <c r="P535" s="26"/>
      <c r="Q535" s="26"/>
      <c r="R535" s="26"/>
      <c r="S535" s="26"/>
      <c r="T535" s="26"/>
      <c r="U535" s="26"/>
      <c r="V535" s="26"/>
      <c r="W535" s="26"/>
      <c r="X535" s="26"/>
      <c r="Y535" s="26"/>
      <c r="Z535" s="26"/>
      <c r="AA535" s="26"/>
      <c r="AB535" s="26"/>
      <c r="AC535" s="26"/>
      <c r="AD535" s="26"/>
      <c r="AE535" s="26"/>
      <c r="AF535" s="26"/>
      <c r="AG535" s="26"/>
      <c r="AH535" s="26"/>
      <c r="AI535" s="26"/>
      <c r="AJ535" s="26"/>
      <c r="AK535" s="26"/>
      <c r="AL535" s="26"/>
      <c r="AM535" s="26"/>
      <c r="AN535" s="26"/>
      <c r="AO535" s="26"/>
      <c r="AP535" s="26"/>
      <c r="AQ535" s="26"/>
      <c r="AR535" s="26"/>
      <c r="AS535" s="26"/>
      <c r="AT535" s="26"/>
      <c r="AU535" s="26"/>
      <c r="AV535" s="26"/>
      <c r="AW535" s="26"/>
      <c r="AX535" s="26"/>
      <c r="AY535" s="26"/>
      <c r="AZ535" s="26"/>
      <c r="BA535" s="26"/>
      <c r="BB535" s="26"/>
      <c r="BC535" s="26"/>
      <c r="BD535" s="26"/>
      <c r="BE535" s="26"/>
      <c r="BF535" s="26"/>
      <c r="BG535" s="26"/>
      <c r="BH535" s="26"/>
      <c r="BI535" s="26"/>
      <c r="BJ535" s="26"/>
      <c r="BK535" s="26"/>
      <c r="BL535" s="26"/>
      <c r="BM535" s="26"/>
      <c r="BN535" s="26"/>
      <c r="BO535" s="26"/>
      <c r="BP535" s="26"/>
      <c r="BQ535" s="26"/>
    </row>
    <row r="536" spans="7:69" ht="12.75" customHeight="1">
      <c r="G536" s="451"/>
      <c r="H536" s="26"/>
      <c r="I536" s="151"/>
      <c r="K536" s="26"/>
      <c r="L536" s="26"/>
      <c r="M536" s="26"/>
      <c r="N536" s="26"/>
      <c r="O536" s="26"/>
      <c r="P536" s="26"/>
      <c r="Q536" s="26"/>
      <c r="R536" s="26"/>
      <c r="S536" s="26"/>
      <c r="T536" s="26"/>
      <c r="U536" s="26"/>
      <c r="V536" s="26"/>
      <c r="W536" s="26"/>
      <c r="X536" s="26"/>
      <c r="Y536" s="26"/>
      <c r="Z536" s="26"/>
      <c r="AA536" s="26"/>
      <c r="AB536" s="26"/>
      <c r="AC536" s="26"/>
      <c r="AD536" s="26"/>
      <c r="AE536" s="26"/>
      <c r="AF536" s="26"/>
      <c r="AG536" s="26"/>
      <c r="AH536" s="26"/>
      <c r="AI536" s="26"/>
      <c r="AJ536" s="26"/>
      <c r="AK536" s="26"/>
      <c r="AL536" s="26"/>
      <c r="AM536" s="26"/>
      <c r="AN536" s="26"/>
      <c r="AO536" s="26"/>
      <c r="AP536" s="26"/>
      <c r="AQ536" s="26"/>
      <c r="AR536" s="26"/>
      <c r="AS536" s="26"/>
      <c r="AT536" s="26"/>
      <c r="AU536" s="26"/>
      <c r="AV536" s="26"/>
      <c r="AW536" s="26"/>
      <c r="AX536" s="26"/>
      <c r="AY536" s="26"/>
      <c r="AZ536" s="26"/>
      <c r="BA536" s="26"/>
      <c r="BB536" s="26"/>
      <c r="BC536" s="26"/>
      <c r="BD536" s="26"/>
      <c r="BE536" s="26"/>
      <c r="BF536" s="26"/>
      <c r="BG536" s="26"/>
      <c r="BH536" s="26"/>
      <c r="BI536" s="26"/>
      <c r="BJ536" s="26"/>
      <c r="BK536" s="26"/>
      <c r="BL536" s="26"/>
      <c r="BM536" s="26"/>
      <c r="BN536" s="26"/>
      <c r="BO536" s="26"/>
      <c r="BP536" s="26"/>
      <c r="BQ536" s="26"/>
    </row>
    <row r="537" spans="7:69" ht="12.75" customHeight="1">
      <c r="G537" s="451"/>
      <c r="H537" s="26"/>
      <c r="I537" s="151"/>
      <c r="K537" s="26"/>
      <c r="L537" s="26"/>
      <c r="M537" s="26"/>
      <c r="N537" s="26"/>
      <c r="O537" s="26"/>
      <c r="P537" s="26"/>
      <c r="Q537" s="26"/>
      <c r="R537" s="26"/>
      <c r="S537" s="26"/>
      <c r="T537" s="26"/>
      <c r="U537" s="26"/>
      <c r="V537" s="26"/>
      <c r="W537" s="26"/>
      <c r="X537" s="26"/>
      <c r="Y537" s="26"/>
      <c r="Z537" s="26"/>
      <c r="AA537" s="26"/>
      <c r="AB537" s="26"/>
      <c r="AC537" s="26"/>
      <c r="AD537" s="26"/>
      <c r="AE537" s="26"/>
      <c r="AF537" s="26"/>
      <c r="AG537" s="26"/>
      <c r="AH537" s="26"/>
      <c r="AI537" s="26"/>
      <c r="AJ537" s="26"/>
      <c r="AK537" s="26"/>
      <c r="AL537" s="26"/>
      <c r="AM537" s="26"/>
      <c r="AN537" s="26"/>
      <c r="AO537" s="26"/>
      <c r="AP537" s="26"/>
      <c r="AQ537" s="26"/>
      <c r="AR537" s="26"/>
      <c r="AS537" s="26"/>
      <c r="AT537" s="26"/>
      <c r="AU537" s="26"/>
      <c r="AV537" s="26"/>
      <c r="AW537" s="26"/>
      <c r="AX537" s="26"/>
      <c r="AY537" s="26"/>
      <c r="AZ537" s="26"/>
      <c r="BA537" s="26"/>
      <c r="BB537" s="26"/>
      <c r="BC537" s="26"/>
      <c r="BD537" s="26"/>
      <c r="BE537" s="26"/>
      <c r="BF537" s="26"/>
      <c r="BG537" s="26"/>
      <c r="BH537" s="26"/>
      <c r="BI537" s="26"/>
      <c r="BJ537" s="26"/>
      <c r="BK537" s="26"/>
      <c r="BL537" s="26"/>
      <c r="BM537" s="26"/>
      <c r="BN537" s="26"/>
      <c r="BO537" s="26"/>
      <c r="BP537" s="26"/>
      <c r="BQ537" s="26"/>
    </row>
    <row r="538" spans="7:69" ht="12.75" customHeight="1">
      <c r="G538" s="451"/>
      <c r="H538" s="26"/>
      <c r="I538" s="151"/>
      <c r="K538" s="26"/>
      <c r="L538" s="26"/>
      <c r="M538" s="26"/>
      <c r="N538" s="26"/>
      <c r="O538" s="26"/>
      <c r="P538" s="26"/>
      <c r="Q538" s="26"/>
      <c r="R538" s="26"/>
      <c r="S538" s="26"/>
      <c r="T538" s="26"/>
      <c r="U538" s="26"/>
      <c r="V538" s="26"/>
      <c r="W538" s="26"/>
      <c r="X538" s="26"/>
      <c r="Y538" s="26"/>
      <c r="Z538" s="26"/>
      <c r="AA538" s="26"/>
      <c r="AB538" s="26"/>
      <c r="AC538" s="26"/>
      <c r="AD538" s="26"/>
      <c r="AE538" s="26"/>
      <c r="AF538" s="26"/>
      <c r="AG538" s="26"/>
      <c r="AH538" s="26"/>
      <c r="AI538" s="26"/>
      <c r="AJ538" s="26"/>
      <c r="AK538" s="26"/>
      <c r="AL538" s="26"/>
      <c r="AM538" s="26"/>
      <c r="AN538" s="26"/>
      <c r="AO538" s="26"/>
      <c r="AP538" s="26"/>
      <c r="AQ538" s="26"/>
      <c r="AR538" s="26"/>
      <c r="AS538" s="26"/>
      <c r="AT538" s="26"/>
      <c r="AU538" s="26"/>
      <c r="AV538" s="26"/>
      <c r="AW538" s="26"/>
      <c r="AX538" s="26"/>
      <c r="AY538" s="26"/>
      <c r="AZ538" s="26"/>
      <c r="BA538" s="26"/>
      <c r="BB538" s="26"/>
      <c r="BC538" s="26"/>
      <c r="BD538" s="26"/>
      <c r="BE538" s="26"/>
      <c r="BF538" s="26"/>
      <c r="BG538" s="26"/>
      <c r="BH538" s="26"/>
      <c r="BI538" s="26"/>
      <c r="BJ538" s="26"/>
      <c r="BK538" s="26"/>
      <c r="BL538" s="26"/>
      <c r="BM538" s="26"/>
      <c r="BN538" s="26"/>
      <c r="BO538" s="26"/>
      <c r="BP538" s="26"/>
      <c r="BQ538" s="26"/>
    </row>
    <row r="539" spans="7:69" ht="12.75" customHeight="1">
      <c r="G539" s="451"/>
      <c r="H539" s="26"/>
      <c r="I539" s="151"/>
      <c r="K539" s="26"/>
      <c r="L539" s="26"/>
      <c r="M539" s="26"/>
      <c r="N539" s="26"/>
      <c r="O539" s="26"/>
      <c r="P539" s="26"/>
      <c r="Q539" s="26"/>
      <c r="R539" s="26"/>
      <c r="S539" s="26"/>
      <c r="T539" s="26"/>
      <c r="U539" s="26"/>
      <c r="V539" s="26"/>
      <c r="W539" s="26"/>
      <c r="X539" s="26"/>
      <c r="Y539" s="26"/>
      <c r="Z539" s="26"/>
      <c r="AA539" s="26"/>
      <c r="AB539" s="26"/>
      <c r="AC539" s="26"/>
      <c r="AD539" s="26"/>
      <c r="AE539" s="26"/>
      <c r="AF539" s="26"/>
      <c r="AG539" s="26"/>
      <c r="AH539" s="26"/>
      <c r="AI539" s="26"/>
      <c r="AJ539" s="26"/>
      <c r="AK539" s="26"/>
      <c r="AL539" s="26"/>
      <c r="AM539" s="26"/>
      <c r="AN539" s="26"/>
      <c r="AO539" s="26"/>
      <c r="AP539" s="26"/>
      <c r="AQ539" s="26"/>
      <c r="AR539" s="26"/>
      <c r="AS539" s="26"/>
      <c r="AT539" s="26"/>
      <c r="AU539" s="26"/>
      <c r="AV539" s="26"/>
      <c r="AW539" s="26"/>
      <c r="AX539" s="26"/>
      <c r="AY539" s="26"/>
      <c r="AZ539" s="26"/>
      <c r="BA539" s="26"/>
      <c r="BB539" s="26"/>
      <c r="BC539" s="26"/>
      <c r="BD539" s="26"/>
      <c r="BE539" s="26"/>
      <c r="BF539" s="26"/>
      <c r="BG539" s="26"/>
      <c r="BH539" s="26"/>
      <c r="BI539" s="26"/>
      <c r="BJ539" s="26"/>
      <c r="BK539" s="26"/>
      <c r="BL539" s="26"/>
      <c r="BM539" s="26"/>
      <c r="BN539" s="26"/>
      <c r="BO539" s="26"/>
      <c r="BP539" s="26"/>
      <c r="BQ539" s="26"/>
    </row>
    <row r="540" spans="7:69" ht="12.75" customHeight="1">
      <c r="G540" s="451"/>
      <c r="H540" s="26"/>
      <c r="I540" s="151"/>
      <c r="K540" s="26"/>
      <c r="L540" s="26"/>
      <c r="M540" s="26"/>
      <c r="N540" s="26"/>
      <c r="O540" s="26"/>
      <c r="P540" s="26"/>
      <c r="Q540" s="26"/>
      <c r="R540" s="26"/>
      <c r="S540" s="26"/>
      <c r="T540" s="26"/>
      <c r="U540" s="26"/>
      <c r="V540" s="26"/>
      <c r="W540" s="26"/>
      <c r="X540" s="26"/>
      <c r="Y540" s="26"/>
      <c r="Z540" s="26"/>
      <c r="AA540" s="26"/>
      <c r="AB540" s="26"/>
      <c r="AC540" s="26"/>
      <c r="AD540" s="26"/>
      <c r="AE540" s="26"/>
      <c r="AF540" s="26"/>
      <c r="AG540" s="26"/>
      <c r="AH540" s="26"/>
      <c r="AI540" s="26"/>
      <c r="AJ540" s="26"/>
      <c r="AK540" s="26"/>
      <c r="AL540" s="26"/>
      <c r="AM540" s="26"/>
      <c r="AN540" s="26"/>
      <c r="AO540" s="26"/>
      <c r="AP540" s="26"/>
      <c r="AQ540" s="26"/>
      <c r="AR540" s="26"/>
      <c r="AS540" s="26"/>
      <c r="AT540" s="26"/>
      <c r="AU540" s="26"/>
      <c r="AV540" s="26"/>
      <c r="AW540" s="26"/>
      <c r="AX540" s="26"/>
      <c r="AY540" s="26"/>
      <c r="AZ540" s="26"/>
      <c r="BA540" s="26"/>
      <c r="BB540" s="26"/>
      <c r="BC540" s="26"/>
      <c r="BD540" s="26"/>
      <c r="BE540" s="26"/>
      <c r="BF540" s="26"/>
      <c r="BG540" s="26"/>
      <c r="BH540" s="26"/>
      <c r="BI540" s="26"/>
      <c r="BJ540" s="26"/>
      <c r="BK540" s="26"/>
      <c r="BL540" s="26"/>
      <c r="BM540" s="26"/>
      <c r="BN540" s="26"/>
      <c r="BO540" s="26"/>
      <c r="BP540" s="26"/>
      <c r="BQ540" s="26"/>
    </row>
    <row r="541" spans="7:69" ht="12.75" customHeight="1">
      <c r="G541" s="451"/>
      <c r="H541" s="26"/>
      <c r="I541" s="151"/>
      <c r="K541" s="26"/>
      <c r="L541" s="26"/>
      <c r="M541" s="26"/>
      <c r="N541" s="26"/>
      <c r="O541" s="26"/>
      <c r="P541" s="26"/>
      <c r="Q541" s="26"/>
      <c r="R541" s="26"/>
      <c r="S541" s="26"/>
      <c r="T541" s="26"/>
      <c r="U541" s="26"/>
      <c r="V541" s="26"/>
      <c r="W541" s="26"/>
      <c r="X541" s="26"/>
      <c r="Y541" s="26"/>
      <c r="Z541" s="26"/>
      <c r="AA541" s="26"/>
      <c r="AB541" s="26"/>
      <c r="AC541" s="26"/>
      <c r="AD541" s="26"/>
      <c r="AE541" s="26"/>
      <c r="AF541" s="26"/>
      <c r="AG541" s="26"/>
      <c r="AH541" s="26"/>
      <c r="AI541" s="26"/>
      <c r="AJ541" s="26"/>
      <c r="AK541" s="26"/>
      <c r="AL541" s="26"/>
      <c r="AM541" s="26"/>
      <c r="AN541" s="26"/>
      <c r="AO541" s="26"/>
      <c r="AP541" s="26"/>
      <c r="AQ541" s="26"/>
      <c r="AR541" s="26"/>
      <c r="AS541" s="26"/>
      <c r="AT541" s="26"/>
      <c r="AU541" s="26"/>
      <c r="AV541" s="26"/>
      <c r="AW541" s="26"/>
      <c r="AX541" s="26"/>
      <c r="AY541" s="26"/>
      <c r="AZ541" s="26"/>
      <c r="BA541" s="26"/>
      <c r="BB541" s="26"/>
      <c r="BC541" s="26"/>
      <c r="BD541" s="26"/>
      <c r="BE541" s="26"/>
      <c r="BF541" s="26"/>
      <c r="BG541" s="26"/>
      <c r="BH541" s="26"/>
      <c r="BI541" s="26"/>
      <c r="BJ541" s="26"/>
      <c r="BK541" s="26"/>
      <c r="BL541" s="26"/>
      <c r="BM541" s="26"/>
      <c r="BN541" s="26"/>
      <c r="BO541" s="26"/>
      <c r="BP541" s="26"/>
      <c r="BQ541" s="26"/>
    </row>
    <row r="542" spans="7:69" ht="12.75" customHeight="1">
      <c r="G542" s="451"/>
      <c r="H542" s="26"/>
      <c r="I542" s="151"/>
      <c r="K542" s="26"/>
      <c r="L542" s="26"/>
      <c r="M542" s="26"/>
      <c r="N542" s="26"/>
      <c r="O542" s="26"/>
      <c r="P542" s="26"/>
      <c r="Q542" s="26"/>
      <c r="R542" s="26"/>
      <c r="S542" s="26"/>
      <c r="T542" s="26"/>
      <c r="U542" s="26"/>
      <c r="V542" s="26"/>
      <c r="W542" s="26"/>
      <c r="X542" s="26"/>
      <c r="Y542" s="26"/>
      <c r="Z542" s="26"/>
      <c r="AA542" s="26"/>
      <c r="AB542" s="26"/>
      <c r="AC542" s="26"/>
      <c r="AD542" s="26"/>
      <c r="AE542" s="26"/>
      <c r="AF542" s="26"/>
      <c r="AG542" s="26"/>
      <c r="AH542" s="26"/>
      <c r="AI542" s="26"/>
      <c r="AJ542" s="26"/>
      <c r="AK542" s="26"/>
      <c r="AL542" s="26"/>
      <c r="AM542" s="26"/>
      <c r="AN542" s="26"/>
      <c r="AO542" s="26"/>
      <c r="AP542" s="26"/>
      <c r="AQ542" s="26"/>
      <c r="AR542" s="26"/>
      <c r="AS542" s="26"/>
      <c r="AT542" s="26"/>
      <c r="AU542" s="26"/>
      <c r="AV542" s="26"/>
      <c r="AW542" s="26"/>
      <c r="AX542" s="26"/>
      <c r="AY542" s="26"/>
      <c r="AZ542" s="26"/>
      <c r="BA542" s="26"/>
      <c r="BB542" s="26"/>
      <c r="BC542" s="26"/>
      <c r="BD542" s="26"/>
      <c r="BE542" s="26"/>
      <c r="BF542" s="26"/>
      <c r="BG542" s="26"/>
      <c r="BH542" s="26"/>
      <c r="BI542" s="26"/>
      <c r="BJ542" s="26"/>
      <c r="BK542" s="26"/>
      <c r="BL542" s="26"/>
      <c r="BM542" s="26"/>
      <c r="BN542" s="26"/>
      <c r="BO542" s="26"/>
      <c r="BP542" s="26"/>
      <c r="BQ542" s="26"/>
    </row>
    <row r="543" spans="7:69" ht="12.75" customHeight="1">
      <c r="G543" s="451"/>
      <c r="H543" s="26"/>
      <c r="I543" s="151"/>
      <c r="K543" s="26"/>
      <c r="L543" s="26"/>
      <c r="M543" s="26"/>
      <c r="N543" s="26"/>
      <c r="O543" s="26"/>
      <c r="P543" s="26"/>
      <c r="Q543" s="26"/>
      <c r="R543" s="26"/>
      <c r="S543" s="26"/>
      <c r="T543" s="26"/>
      <c r="U543" s="26"/>
      <c r="V543" s="26"/>
      <c r="W543" s="26"/>
      <c r="X543" s="26"/>
      <c r="Y543" s="26"/>
      <c r="Z543" s="26"/>
      <c r="AA543" s="26"/>
      <c r="AB543" s="26"/>
      <c r="AC543" s="26"/>
      <c r="AD543" s="26"/>
      <c r="AE543" s="26"/>
      <c r="AF543" s="26"/>
      <c r="AG543" s="26"/>
      <c r="AH543" s="26"/>
      <c r="AI543" s="26"/>
      <c r="AJ543" s="26"/>
      <c r="AK543" s="26"/>
      <c r="AL543" s="26"/>
      <c r="AM543" s="26"/>
      <c r="AN543" s="26"/>
      <c r="AO543" s="26"/>
      <c r="AP543" s="26"/>
      <c r="AQ543" s="26"/>
      <c r="AR543" s="26"/>
      <c r="AS543" s="26"/>
      <c r="AT543" s="26"/>
      <c r="AU543" s="26"/>
      <c r="AV543" s="26"/>
      <c r="AW543" s="26"/>
      <c r="AX543" s="26"/>
      <c r="AY543" s="26"/>
      <c r="AZ543" s="26"/>
      <c r="BA543" s="26"/>
      <c r="BB543" s="26"/>
      <c r="BC543" s="26"/>
      <c r="BD543" s="26"/>
      <c r="BE543" s="26"/>
      <c r="BF543" s="26"/>
      <c r="BG543" s="26"/>
      <c r="BH543" s="26"/>
      <c r="BI543" s="26"/>
      <c r="BJ543" s="26"/>
      <c r="BK543" s="26"/>
      <c r="BL543" s="26"/>
      <c r="BM543" s="26"/>
      <c r="BN543" s="26"/>
      <c r="BO543" s="26"/>
      <c r="BP543" s="26"/>
      <c r="BQ543" s="26"/>
    </row>
    <row r="544" spans="7:69" ht="12.75" customHeight="1">
      <c r="G544" s="451"/>
      <c r="H544" s="26"/>
      <c r="I544" s="151"/>
      <c r="K544" s="26"/>
      <c r="L544" s="26"/>
      <c r="M544" s="26"/>
      <c r="N544" s="26"/>
      <c r="O544" s="26"/>
      <c r="P544" s="26"/>
      <c r="Q544" s="26"/>
      <c r="R544" s="26"/>
      <c r="S544" s="26"/>
      <c r="T544" s="26"/>
      <c r="U544" s="26"/>
      <c r="V544" s="26"/>
      <c r="W544" s="26"/>
      <c r="X544" s="26"/>
      <c r="Y544" s="26"/>
      <c r="Z544" s="26"/>
      <c r="AA544" s="26"/>
      <c r="AB544" s="26"/>
      <c r="AC544" s="26"/>
      <c r="AD544" s="26"/>
      <c r="AE544" s="26"/>
      <c r="AF544" s="26"/>
      <c r="AG544" s="26"/>
      <c r="AH544" s="26"/>
      <c r="AI544" s="26"/>
      <c r="AJ544" s="26"/>
      <c r="AK544" s="26"/>
      <c r="AL544" s="26"/>
      <c r="AM544" s="26"/>
      <c r="AN544" s="26"/>
      <c r="AO544" s="26"/>
      <c r="AP544" s="26"/>
      <c r="AQ544" s="26"/>
      <c r="AR544" s="26"/>
      <c r="AS544" s="26"/>
      <c r="AT544" s="26"/>
      <c r="AU544" s="26"/>
      <c r="AV544" s="26"/>
      <c r="AW544" s="26"/>
      <c r="AX544" s="26"/>
      <c r="AY544" s="26"/>
      <c r="AZ544" s="26"/>
      <c r="BA544" s="26"/>
      <c r="BB544" s="26"/>
      <c r="BC544" s="26"/>
      <c r="BD544" s="26"/>
      <c r="BE544" s="26"/>
      <c r="BF544" s="26"/>
      <c r="BG544" s="26"/>
      <c r="BH544" s="26"/>
      <c r="BI544" s="26"/>
      <c r="BJ544" s="26"/>
      <c r="BK544" s="26"/>
      <c r="BL544" s="26"/>
      <c r="BM544" s="26"/>
      <c r="BN544" s="26"/>
      <c r="BO544" s="26"/>
      <c r="BP544" s="26"/>
      <c r="BQ544" s="26"/>
    </row>
    <row r="545" spans="7:69" ht="12.75" customHeight="1">
      <c r="G545" s="451"/>
      <c r="H545" s="26"/>
      <c r="I545" s="151"/>
      <c r="K545" s="26"/>
      <c r="L545" s="26"/>
      <c r="M545" s="26"/>
      <c r="N545" s="26"/>
      <c r="O545" s="26"/>
      <c r="P545" s="26"/>
      <c r="Q545" s="26"/>
      <c r="R545" s="26"/>
      <c r="S545" s="26"/>
      <c r="T545" s="26"/>
      <c r="U545" s="26"/>
      <c r="V545" s="26"/>
      <c r="W545" s="26"/>
      <c r="X545" s="26"/>
      <c r="Y545" s="26"/>
      <c r="Z545" s="26"/>
      <c r="AA545" s="26"/>
      <c r="AB545" s="26"/>
      <c r="AC545" s="26"/>
      <c r="AD545" s="26"/>
      <c r="AE545" s="26"/>
      <c r="AF545" s="26"/>
      <c r="AG545" s="26"/>
      <c r="AH545" s="26"/>
      <c r="AI545" s="26"/>
      <c r="AJ545" s="26"/>
      <c r="AK545" s="26"/>
      <c r="AL545" s="26"/>
      <c r="AM545" s="26"/>
      <c r="AN545" s="26"/>
      <c r="AO545" s="26"/>
      <c r="AP545" s="26"/>
      <c r="AQ545" s="26"/>
      <c r="AR545" s="26"/>
      <c r="AS545" s="26"/>
      <c r="AT545" s="26"/>
      <c r="AU545" s="26"/>
      <c r="AV545" s="26"/>
      <c r="AW545" s="26"/>
      <c r="AX545" s="26"/>
      <c r="AY545" s="26"/>
      <c r="AZ545" s="26"/>
      <c r="BA545" s="26"/>
      <c r="BB545" s="26"/>
      <c r="BC545" s="26"/>
      <c r="BD545" s="26"/>
      <c r="BE545" s="26"/>
      <c r="BF545" s="26"/>
      <c r="BG545" s="26"/>
      <c r="BH545" s="26"/>
      <c r="BI545" s="26"/>
      <c r="BJ545" s="26"/>
      <c r="BK545" s="26"/>
      <c r="BL545" s="26"/>
      <c r="BM545" s="26"/>
      <c r="BN545" s="26"/>
      <c r="BO545" s="26"/>
      <c r="BP545" s="26"/>
      <c r="BQ545" s="26"/>
    </row>
    <row r="546" spans="7:69" ht="12.75" customHeight="1">
      <c r="G546" s="451"/>
      <c r="H546" s="26"/>
      <c r="I546" s="151"/>
      <c r="K546" s="26"/>
      <c r="L546" s="26"/>
      <c r="M546" s="26"/>
      <c r="N546" s="26"/>
      <c r="O546" s="26"/>
      <c r="P546" s="26"/>
      <c r="Q546" s="26"/>
      <c r="R546" s="26"/>
      <c r="S546" s="26"/>
      <c r="T546" s="26"/>
      <c r="U546" s="26"/>
      <c r="V546" s="26"/>
      <c r="W546" s="26"/>
      <c r="X546" s="26"/>
      <c r="Y546" s="26"/>
      <c r="Z546" s="26"/>
      <c r="AA546" s="26"/>
      <c r="AB546" s="26"/>
      <c r="AC546" s="26"/>
      <c r="AD546" s="26"/>
      <c r="AE546" s="26"/>
      <c r="AF546" s="26"/>
      <c r="AG546" s="26"/>
      <c r="AH546" s="26"/>
      <c r="AI546" s="26"/>
      <c r="AJ546" s="26"/>
      <c r="AK546" s="26"/>
      <c r="AL546" s="26"/>
      <c r="AM546" s="26"/>
      <c r="AN546" s="26"/>
      <c r="AO546" s="26"/>
      <c r="AP546" s="26"/>
      <c r="AQ546" s="26"/>
      <c r="AR546" s="26"/>
      <c r="AS546" s="26"/>
      <c r="AT546" s="26"/>
      <c r="AU546" s="26"/>
      <c r="AV546" s="26"/>
      <c r="AW546" s="26"/>
      <c r="AX546" s="26"/>
      <c r="AY546" s="26"/>
      <c r="AZ546" s="26"/>
      <c r="BA546" s="26"/>
      <c r="BB546" s="26"/>
      <c r="BC546" s="26"/>
      <c r="BD546" s="26"/>
      <c r="BE546" s="26"/>
      <c r="BF546" s="26"/>
      <c r="BG546" s="26"/>
      <c r="BH546" s="26"/>
      <c r="BI546" s="26"/>
      <c r="BJ546" s="26"/>
      <c r="BK546" s="26"/>
      <c r="BL546" s="26"/>
      <c r="BM546" s="26"/>
      <c r="BN546" s="26"/>
      <c r="BO546" s="26"/>
      <c r="BP546" s="26"/>
      <c r="BQ546" s="26"/>
    </row>
    <row r="547" spans="7:69" ht="12.75" customHeight="1">
      <c r="G547" s="451"/>
      <c r="H547" s="26"/>
      <c r="I547" s="151"/>
      <c r="K547" s="26"/>
      <c r="L547" s="26"/>
      <c r="M547" s="26"/>
      <c r="N547" s="26"/>
      <c r="O547" s="26"/>
      <c r="P547" s="26"/>
      <c r="Q547" s="26"/>
      <c r="R547" s="26"/>
      <c r="S547" s="26"/>
      <c r="T547" s="26"/>
      <c r="U547" s="26"/>
      <c r="V547" s="26"/>
      <c r="W547" s="26"/>
      <c r="X547" s="26"/>
      <c r="Y547" s="26"/>
      <c r="Z547" s="26"/>
      <c r="AA547" s="26"/>
      <c r="AB547" s="26"/>
      <c r="AC547" s="26"/>
      <c r="AD547" s="26"/>
      <c r="AE547" s="26"/>
      <c r="AF547" s="26"/>
      <c r="AG547" s="26"/>
      <c r="AH547" s="26"/>
      <c r="AI547" s="26"/>
      <c r="AJ547" s="26"/>
      <c r="AK547" s="26"/>
      <c r="AL547" s="26"/>
      <c r="AM547" s="26"/>
      <c r="AN547" s="26"/>
      <c r="AO547" s="26"/>
      <c r="AP547" s="26"/>
      <c r="AQ547" s="26"/>
      <c r="AR547" s="26"/>
      <c r="AS547" s="26"/>
      <c r="AT547" s="26"/>
      <c r="AU547" s="26"/>
      <c r="AV547" s="26"/>
      <c r="AW547" s="26"/>
      <c r="AX547" s="26"/>
      <c r="AY547" s="26"/>
      <c r="AZ547" s="26"/>
      <c r="BA547" s="26"/>
      <c r="BB547" s="26"/>
      <c r="BC547" s="26"/>
      <c r="BD547" s="26"/>
      <c r="BE547" s="26"/>
      <c r="BF547" s="26"/>
      <c r="BG547" s="26"/>
      <c r="BH547" s="26"/>
      <c r="BI547" s="26"/>
      <c r="BJ547" s="26"/>
      <c r="BK547" s="26"/>
      <c r="BL547" s="26"/>
      <c r="BM547" s="26"/>
      <c r="BN547" s="26"/>
      <c r="BO547" s="26"/>
      <c r="BP547" s="26"/>
      <c r="BQ547" s="26"/>
    </row>
    <row r="548" spans="7:69" ht="12.75" customHeight="1">
      <c r="G548" s="451"/>
      <c r="H548" s="26"/>
      <c r="I548" s="151"/>
      <c r="K548" s="26"/>
      <c r="L548" s="26"/>
      <c r="M548" s="26"/>
      <c r="N548" s="26"/>
      <c r="O548" s="26"/>
      <c r="P548" s="26"/>
      <c r="Q548" s="26"/>
      <c r="R548" s="26"/>
      <c r="S548" s="26"/>
      <c r="T548" s="26"/>
      <c r="U548" s="26"/>
      <c r="V548" s="26"/>
      <c r="W548" s="26"/>
      <c r="X548" s="26"/>
      <c r="Y548" s="26"/>
      <c r="Z548" s="26"/>
      <c r="AA548" s="26"/>
      <c r="AB548" s="26"/>
      <c r="AC548" s="26"/>
      <c r="AD548" s="26"/>
      <c r="AE548" s="26"/>
      <c r="AF548" s="26"/>
      <c r="AG548" s="26"/>
      <c r="AH548" s="26"/>
      <c r="AI548" s="26"/>
      <c r="AJ548" s="26"/>
      <c r="AK548" s="26"/>
      <c r="AL548" s="26"/>
      <c r="AM548" s="26"/>
      <c r="AN548" s="26"/>
      <c r="AO548" s="26"/>
      <c r="AP548" s="26"/>
      <c r="AQ548" s="26"/>
      <c r="AR548" s="26"/>
      <c r="AS548" s="26"/>
      <c r="AT548" s="26"/>
      <c r="AU548" s="26"/>
      <c r="AV548" s="26"/>
      <c r="AW548" s="26"/>
      <c r="AX548" s="26"/>
      <c r="AY548" s="26"/>
      <c r="AZ548" s="26"/>
      <c r="BA548" s="26"/>
      <c r="BB548" s="26"/>
      <c r="BC548" s="26"/>
      <c r="BD548" s="26"/>
      <c r="BE548" s="26"/>
      <c r="BF548" s="26"/>
      <c r="BG548" s="26"/>
      <c r="BH548" s="26"/>
      <c r="BI548" s="26"/>
      <c r="BJ548" s="26"/>
      <c r="BK548" s="26"/>
      <c r="BL548" s="26"/>
      <c r="BM548" s="26"/>
      <c r="BN548" s="26"/>
      <c r="BO548" s="26"/>
      <c r="BP548" s="26"/>
      <c r="BQ548" s="26"/>
    </row>
    <row r="549" spans="7:69" ht="12.75" customHeight="1">
      <c r="G549" s="451"/>
      <c r="H549" s="26"/>
      <c r="I549" s="151"/>
      <c r="K549" s="26"/>
      <c r="L549" s="26"/>
      <c r="M549" s="26"/>
      <c r="N549" s="26"/>
      <c r="O549" s="26"/>
      <c r="P549" s="26"/>
      <c r="Q549" s="26"/>
      <c r="R549" s="26"/>
      <c r="S549" s="26"/>
      <c r="T549" s="26"/>
      <c r="U549" s="26"/>
      <c r="V549" s="26"/>
      <c r="W549" s="26"/>
      <c r="X549" s="26"/>
      <c r="Y549" s="26"/>
      <c r="Z549" s="26"/>
      <c r="AA549" s="26"/>
      <c r="AB549" s="26"/>
      <c r="AC549" s="26"/>
      <c r="AD549" s="26"/>
      <c r="AE549" s="26"/>
      <c r="AF549" s="26"/>
      <c r="AG549" s="26"/>
      <c r="AH549" s="26"/>
      <c r="AI549" s="26"/>
      <c r="AJ549" s="26"/>
      <c r="AK549" s="26"/>
      <c r="AL549" s="26"/>
      <c r="AM549" s="26"/>
      <c r="AN549" s="26"/>
      <c r="AO549" s="26"/>
      <c r="AP549" s="26"/>
      <c r="AQ549" s="26"/>
      <c r="AR549" s="26"/>
      <c r="AS549" s="26"/>
      <c r="AT549" s="26"/>
      <c r="AU549" s="26"/>
      <c r="AV549" s="26"/>
      <c r="AW549" s="26"/>
      <c r="AX549" s="26"/>
      <c r="AY549" s="26"/>
      <c r="AZ549" s="26"/>
      <c r="BA549" s="26"/>
      <c r="BB549" s="26"/>
      <c r="BC549" s="26"/>
      <c r="BD549" s="26"/>
      <c r="BE549" s="26"/>
      <c r="BF549" s="26"/>
      <c r="BG549" s="26"/>
      <c r="BH549" s="26"/>
      <c r="BI549" s="26"/>
      <c r="BJ549" s="26"/>
      <c r="BK549" s="26"/>
      <c r="BL549" s="26"/>
      <c r="BM549" s="26"/>
      <c r="BN549" s="26"/>
      <c r="BO549" s="26"/>
      <c r="BP549" s="26"/>
      <c r="BQ549" s="26"/>
    </row>
    <row r="550" spans="7:69" ht="12.75" customHeight="1">
      <c r="G550" s="451"/>
      <c r="H550" s="26"/>
      <c r="I550" s="151"/>
      <c r="K550" s="26"/>
      <c r="L550" s="26"/>
      <c r="M550" s="26"/>
      <c r="N550" s="26"/>
      <c r="O550" s="26"/>
      <c r="P550" s="26"/>
      <c r="Q550" s="26"/>
      <c r="R550" s="26"/>
      <c r="S550" s="26"/>
      <c r="T550" s="26"/>
      <c r="U550" s="26"/>
      <c r="V550" s="26"/>
      <c r="W550" s="26"/>
      <c r="X550" s="26"/>
      <c r="Y550" s="26"/>
      <c r="Z550" s="26"/>
      <c r="AA550" s="26"/>
      <c r="AB550" s="26"/>
      <c r="AC550" s="26"/>
      <c r="AD550" s="26"/>
      <c r="AE550" s="26"/>
      <c r="AF550" s="26"/>
      <c r="AG550" s="26"/>
      <c r="AH550" s="26"/>
      <c r="AI550" s="26"/>
      <c r="AJ550" s="26"/>
      <c r="AK550" s="26"/>
      <c r="AL550" s="26"/>
      <c r="AM550" s="26"/>
      <c r="AN550" s="26"/>
      <c r="AO550" s="26"/>
      <c r="AP550" s="26"/>
      <c r="AQ550" s="26"/>
      <c r="AR550" s="26"/>
      <c r="AS550" s="26"/>
      <c r="AT550" s="26"/>
      <c r="AU550" s="26"/>
      <c r="AV550" s="26"/>
      <c r="AW550" s="26"/>
      <c r="AX550" s="26"/>
      <c r="AY550" s="26"/>
      <c r="AZ550" s="26"/>
      <c r="BA550" s="26"/>
      <c r="BB550" s="26"/>
      <c r="BC550" s="26"/>
      <c r="BD550" s="26"/>
      <c r="BE550" s="26"/>
      <c r="BF550" s="26"/>
      <c r="BG550" s="26"/>
      <c r="BH550" s="26"/>
      <c r="BI550" s="26"/>
      <c r="BJ550" s="26"/>
      <c r="BK550" s="26"/>
      <c r="BL550" s="26"/>
      <c r="BM550" s="26"/>
      <c r="BN550" s="26"/>
      <c r="BO550" s="26"/>
      <c r="BP550" s="26"/>
      <c r="BQ550" s="26"/>
    </row>
    <row r="551" spans="7:69" ht="12.75" customHeight="1">
      <c r="G551" s="451"/>
      <c r="H551" s="26"/>
      <c r="I551" s="151"/>
      <c r="K551" s="26"/>
      <c r="L551" s="26"/>
      <c r="M551" s="26"/>
      <c r="N551" s="26"/>
      <c r="O551" s="26"/>
      <c r="P551" s="26"/>
      <c r="Q551" s="26"/>
      <c r="R551" s="26"/>
      <c r="S551" s="26"/>
      <c r="T551" s="26"/>
      <c r="U551" s="26"/>
      <c r="V551" s="26"/>
      <c r="W551" s="26"/>
      <c r="X551" s="26"/>
      <c r="Y551" s="26"/>
      <c r="Z551" s="26"/>
      <c r="AA551" s="26"/>
      <c r="AB551" s="26"/>
      <c r="AC551" s="26"/>
      <c r="AD551" s="26"/>
      <c r="AE551" s="26"/>
      <c r="AF551" s="26"/>
      <c r="AG551" s="26"/>
      <c r="AH551" s="26"/>
      <c r="AI551" s="26"/>
      <c r="AJ551" s="26"/>
      <c r="AK551" s="26"/>
      <c r="AL551" s="26"/>
      <c r="AM551" s="26"/>
      <c r="AN551" s="26"/>
      <c r="AO551" s="26"/>
      <c r="AP551" s="26"/>
      <c r="AQ551" s="26"/>
      <c r="AR551" s="26"/>
      <c r="AS551" s="26"/>
      <c r="AT551" s="26"/>
      <c r="AU551" s="26"/>
      <c r="AV551" s="26"/>
      <c r="AW551" s="26"/>
      <c r="AX551" s="26"/>
      <c r="AY551" s="26"/>
      <c r="AZ551" s="26"/>
      <c r="BA551" s="26"/>
      <c r="BB551" s="26"/>
      <c r="BC551" s="26"/>
      <c r="BD551" s="26"/>
      <c r="BE551" s="26"/>
      <c r="BF551" s="26"/>
      <c r="BG551" s="26"/>
      <c r="BH551" s="26"/>
      <c r="BI551" s="26"/>
      <c r="BJ551" s="26"/>
      <c r="BK551" s="26"/>
      <c r="BL551" s="26"/>
      <c r="BM551" s="26"/>
      <c r="BN551" s="26"/>
      <c r="BO551" s="26"/>
      <c r="BP551" s="26"/>
      <c r="BQ551" s="26"/>
    </row>
    <row r="552" spans="7:69" ht="12.75" customHeight="1">
      <c r="G552" s="451"/>
      <c r="H552" s="26"/>
      <c r="I552" s="151"/>
      <c r="K552" s="26"/>
      <c r="L552" s="26"/>
      <c r="M552" s="26"/>
      <c r="N552" s="26"/>
      <c r="O552" s="26"/>
      <c r="P552" s="26"/>
      <c r="Q552" s="26"/>
      <c r="R552" s="26"/>
      <c r="S552" s="26"/>
      <c r="T552" s="26"/>
      <c r="U552" s="26"/>
      <c r="V552" s="26"/>
      <c r="W552" s="26"/>
      <c r="X552" s="26"/>
      <c r="Y552" s="26"/>
      <c r="Z552" s="26"/>
      <c r="AA552" s="26"/>
      <c r="AB552" s="26"/>
      <c r="AC552" s="26"/>
      <c r="AD552" s="26"/>
      <c r="AE552" s="26"/>
      <c r="AF552" s="26"/>
      <c r="AG552" s="26"/>
      <c r="AH552" s="26"/>
      <c r="AI552" s="26"/>
      <c r="AJ552" s="26"/>
      <c r="AK552" s="26"/>
      <c r="AL552" s="26"/>
      <c r="AM552" s="26"/>
      <c r="AN552" s="26"/>
      <c r="AO552" s="26"/>
      <c r="AP552" s="26"/>
      <c r="AQ552" s="26"/>
      <c r="AR552" s="26"/>
      <c r="AS552" s="26"/>
      <c r="AT552" s="26"/>
      <c r="AU552" s="26"/>
      <c r="AV552" s="26"/>
      <c r="AW552" s="26"/>
      <c r="AX552" s="26"/>
      <c r="AY552" s="26"/>
      <c r="AZ552" s="26"/>
      <c r="BA552" s="26"/>
      <c r="BB552" s="26"/>
      <c r="BC552" s="26"/>
      <c r="BD552" s="26"/>
      <c r="BE552" s="26"/>
      <c r="BF552" s="26"/>
      <c r="BG552" s="26"/>
      <c r="BH552" s="26"/>
      <c r="BI552" s="26"/>
      <c r="BJ552" s="26"/>
      <c r="BK552" s="26"/>
      <c r="BL552" s="26"/>
      <c r="BM552" s="26"/>
      <c r="BN552" s="26"/>
      <c r="BO552" s="26"/>
      <c r="BP552" s="26"/>
      <c r="BQ552" s="26"/>
    </row>
    <row r="553" spans="7:69" ht="12.75" customHeight="1">
      <c r="G553" s="451"/>
      <c r="H553" s="26"/>
      <c r="I553" s="151"/>
      <c r="K553" s="26"/>
      <c r="L553" s="26"/>
      <c r="M553" s="26"/>
      <c r="N553" s="26"/>
      <c r="O553" s="26"/>
      <c r="P553" s="26"/>
      <c r="Q553" s="26"/>
      <c r="R553" s="26"/>
      <c r="S553" s="26"/>
      <c r="T553" s="26"/>
      <c r="U553" s="26"/>
      <c r="V553" s="26"/>
      <c r="W553" s="26"/>
      <c r="X553" s="26"/>
      <c r="Y553" s="26"/>
      <c r="Z553" s="26"/>
      <c r="AA553" s="26"/>
      <c r="AB553" s="26"/>
      <c r="AC553" s="26"/>
      <c r="AD553" s="26"/>
      <c r="AE553" s="26"/>
      <c r="AF553" s="26"/>
      <c r="AG553" s="26"/>
      <c r="AH553" s="26"/>
      <c r="AI553" s="26"/>
      <c r="AJ553" s="26"/>
      <c r="AK553" s="26"/>
      <c r="AL553" s="26"/>
      <c r="AM553" s="26"/>
      <c r="AN553" s="26"/>
      <c r="AO553" s="26"/>
      <c r="AP553" s="26"/>
      <c r="AQ553" s="26"/>
      <c r="AR553" s="26"/>
      <c r="AS553" s="26"/>
      <c r="AT553" s="26"/>
      <c r="AU553" s="26"/>
      <c r="AV553" s="26"/>
      <c r="AW553" s="26"/>
      <c r="AX553" s="26"/>
      <c r="AY553" s="26"/>
      <c r="AZ553" s="26"/>
      <c r="BA553" s="26"/>
      <c r="BB553" s="26"/>
      <c r="BC553" s="26"/>
      <c r="BD553" s="26"/>
      <c r="BE553" s="26"/>
      <c r="BF553" s="26"/>
      <c r="BG553" s="26"/>
      <c r="BH553" s="26"/>
      <c r="BI553" s="26"/>
      <c r="BJ553" s="26"/>
      <c r="BK553" s="26"/>
      <c r="BL553" s="26"/>
      <c r="BM553" s="26"/>
      <c r="BN553" s="26"/>
      <c r="BO553" s="26"/>
      <c r="BP553" s="26"/>
      <c r="BQ553" s="26"/>
    </row>
    <row r="554" spans="7:69" ht="12.75" customHeight="1">
      <c r="G554" s="451"/>
      <c r="H554" s="26"/>
      <c r="I554" s="151"/>
      <c r="K554" s="26"/>
      <c r="L554" s="26"/>
      <c r="M554" s="26"/>
      <c r="N554" s="26"/>
      <c r="O554" s="26"/>
      <c r="P554" s="26"/>
      <c r="Q554" s="26"/>
      <c r="R554" s="26"/>
      <c r="S554" s="26"/>
      <c r="T554" s="26"/>
      <c r="U554" s="26"/>
      <c r="V554" s="26"/>
      <c r="W554" s="26"/>
      <c r="X554" s="26"/>
      <c r="Y554" s="26"/>
      <c r="Z554" s="26"/>
      <c r="AA554" s="26"/>
      <c r="AB554" s="26"/>
      <c r="AC554" s="26"/>
      <c r="AD554" s="26"/>
      <c r="AE554" s="26"/>
      <c r="AF554" s="26"/>
      <c r="AG554" s="26"/>
      <c r="AH554" s="26"/>
      <c r="AI554" s="26"/>
      <c r="AJ554" s="26"/>
      <c r="AK554" s="26"/>
      <c r="AL554" s="26"/>
      <c r="AM554" s="26"/>
      <c r="AN554" s="26"/>
      <c r="AO554" s="26"/>
      <c r="AP554" s="26"/>
      <c r="AQ554" s="26"/>
      <c r="AR554" s="26"/>
      <c r="AS554" s="26"/>
      <c r="AT554" s="26"/>
      <c r="AU554" s="26"/>
      <c r="AV554" s="26"/>
      <c r="AW554" s="26"/>
      <c r="AX554" s="26"/>
      <c r="AY554" s="26"/>
      <c r="AZ554" s="26"/>
      <c r="BA554" s="26"/>
      <c r="BB554" s="26"/>
      <c r="BC554" s="26"/>
      <c r="BD554" s="26"/>
      <c r="BE554" s="26"/>
      <c r="BF554" s="26"/>
      <c r="BG554" s="26"/>
      <c r="BH554" s="26"/>
      <c r="BI554" s="26"/>
      <c r="BJ554" s="26"/>
      <c r="BK554" s="26"/>
      <c r="BL554" s="26"/>
      <c r="BM554" s="26"/>
      <c r="BN554" s="26"/>
      <c r="BO554" s="26"/>
      <c r="BP554" s="26"/>
      <c r="BQ554" s="26"/>
    </row>
    <row r="555" spans="7:69" ht="12.75" customHeight="1">
      <c r="G555" s="451"/>
      <c r="H555" s="26"/>
      <c r="I555" s="151"/>
      <c r="K555" s="26"/>
      <c r="L555" s="26"/>
      <c r="M555" s="26"/>
      <c r="N555" s="26"/>
      <c r="O555" s="26"/>
      <c r="P555" s="26"/>
      <c r="Q555" s="26"/>
      <c r="R555" s="26"/>
      <c r="S555" s="26"/>
      <c r="T555" s="26"/>
      <c r="U555" s="26"/>
      <c r="V555" s="26"/>
      <c r="W555" s="26"/>
      <c r="X555" s="26"/>
      <c r="Y555" s="26"/>
      <c r="Z555" s="26"/>
      <c r="AA555" s="26"/>
      <c r="AB555" s="26"/>
      <c r="AC555" s="26"/>
      <c r="AD555" s="26"/>
      <c r="AE555" s="26"/>
      <c r="AF555" s="26"/>
      <c r="AG555" s="26"/>
      <c r="AH555" s="26"/>
      <c r="AI555" s="26"/>
      <c r="AJ555" s="26"/>
      <c r="AK555" s="26"/>
      <c r="AL555" s="26"/>
      <c r="AM555" s="26"/>
      <c r="AN555" s="26"/>
      <c r="AO555" s="26"/>
      <c r="AP555" s="26"/>
      <c r="AQ555" s="26"/>
      <c r="AR555" s="26"/>
      <c r="AS555" s="26"/>
      <c r="AT555" s="26"/>
      <c r="AU555" s="26"/>
      <c r="AV555" s="26"/>
      <c r="AW555" s="26"/>
      <c r="AX555" s="26"/>
      <c r="AY555" s="26"/>
      <c r="AZ555" s="26"/>
      <c r="BA555" s="26"/>
      <c r="BB555" s="26"/>
      <c r="BC555" s="26"/>
      <c r="BD555" s="26"/>
      <c r="BE555" s="26"/>
      <c r="BF555" s="26"/>
      <c r="BG555" s="26"/>
      <c r="BH555" s="26"/>
      <c r="BI555" s="26"/>
      <c r="BJ555" s="26"/>
      <c r="BK555" s="26"/>
      <c r="BL555" s="26"/>
      <c r="BM555" s="26"/>
      <c r="BN555" s="26"/>
      <c r="BO555" s="26"/>
      <c r="BP555" s="26"/>
      <c r="BQ555" s="26"/>
    </row>
    <row r="556" spans="7:69" ht="12.75" customHeight="1">
      <c r="G556" s="451"/>
      <c r="H556" s="26"/>
      <c r="I556" s="151"/>
      <c r="K556" s="26"/>
      <c r="L556" s="26"/>
      <c r="M556" s="26"/>
      <c r="N556" s="26"/>
      <c r="O556" s="26"/>
      <c r="P556" s="26"/>
      <c r="Q556" s="26"/>
      <c r="R556" s="26"/>
      <c r="S556" s="26"/>
      <c r="T556" s="26"/>
      <c r="U556" s="26"/>
      <c r="V556" s="26"/>
      <c r="W556" s="26"/>
      <c r="X556" s="26"/>
      <c r="Y556" s="26"/>
      <c r="Z556" s="26"/>
      <c r="AA556" s="26"/>
      <c r="AB556" s="26"/>
      <c r="AC556" s="26"/>
      <c r="AD556" s="26"/>
      <c r="AE556" s="26"/>
      <c r="AF556" s="26"/>
      <c r="AG556" s="26"/>
      <c r="AH556" s="26"/>
      <c r="AI556" s="26"/>
      <c r="AJ556" s="26"/>
      <c r="AK556" s="26"/>
      <c r="AL556" s="26"/>
      <c r="AM556" s="26"/>
      <c r="AN556" s="26"/>
      <c r="AO556" s="26"/>
      <c r="AP556" s="26"/>
      <c r="AQ556" s="26"/>
      <c r="AR556" s="26"/>
      <c r="AS556" s="26"/>
      <c r="AT556" s="26"/>
      <c r="AU556" s="26"/>
      <c r="AV556" s="26"/>
      <c r="AW556" s="26"/>
      <c r="AX556" s="26"/>
      <c r="AY556" s="26"/>
      <c r="AZ556" s="26"/>
      <c r="BA556" s="26"/>
      <c r="BB556" s="26"/>
      <c r="BC556" s="26"/>
      <c r="BD556" s="26"/>
      <c r="BE556" s="26"/>
      <c r="BF556" s="26"/>
      <c r="BG556" s="26"/>
      <c r="BH556" s="26"/>
      <c r="BI556" s="26"/>
      <c r="BJ556" s="26"/>
      <c r="BK556" s="26"/>
      <c r="BL556" s="26"/>
      <c r="BM556" s="26"/>
      <c r="BN556" s="26"/>
      <c r="BO556" s="26"/>
      <c r="BP556" s="26"/>
      <c r="BQ556" s="26"/>
    </row>
    <row r="557" spans="7:69" ht="12.75" customHeight="1">
      <c r="G557" s="451"/>
      <c r="H557" s="26"/>
      <c r="I557" s="151"/>
      <c r="K557" s="26"/>
      <c r="L557" s="26"/>
      <c r="M557" s="26"/>
      <c r="N557" s="26"/>
      <c r="O557" s="26"/>
      <c r="P557" s="26"/>
      <c r="Q557" s="26"/>
      <c r="R557" s="26"/>
      <c r="S557" s="26"/>
      <c r="T557" s="26"/>
      <c r="U557" s="26"/>
      <c r="V557" s="26"/>
      <c r="W557" s="26"/>
      <c r="X557" s="26"/>
      <c r="Y557" s="26"/>
      <c r="Z557" s="26"/>
      <c r="AA557" s="26"/>
      <c r="AB557" s="26"/>
      <c r="AC557" s="26"/>
      <c r="AD557" s="26"/>
      <c r="AE557" s="26"/>
      <c r="AF557" s="26"/>
      <c r="AG557" s="26"/>
      <c r="AH557" s="26"/>
      <c r="AI557" s="26"/>
      <c r="AJ557" s="26"/>
      <c r="AK557" s="26"/>
      <c r="AL557" s="26"/>
      <c r="AM557" s="26"/>
      <c r="AN557" s="26"/>
      <c r="AO557" s="26"/>
      <c r="AP557" s="26"/>
      <c r="AQ557" s="26"/>
      <c r="AR557" s="26"/>
      <c r="AS557" s="26"/>
      <c r="AT557" s="26"/>
      <c r="AU557" s="26"/>
      <c r="AV557" s="26"/>
      <c r="AW557" s="26"/>
      <c r="AX557" s="26"/>
      <c r="AY557" s="26"/>
      <c r="AZ557" s="26"/>
      <c r="BA557" s="26"/>
      <c r="BB557" s="26"/>
      <c r="BC557" s="26"/>
      <c r="BD557" s="26"/>
      <c r="BE557" s="26"/>
      <c r="BF557" s="26"/>
      <c r="BG557" s="26"/>
      <c r="BH557" s="26"/>
      <c r="BI557" s="26"/>
      <c r="BJ557" s="26"/>
      <c r="BK557" s="26"/>
      <c r="BL557" s="26"/>
      <c r="BM557" s="26"/>
      <c r="BN557" s="26"/>
      <c r="BO557" s="26"/>
      <c r="BP557" s="26"/>
      <c r="BQ557" s="26"/>
    </row>
    <row r="558" spans="7:69" ht="12.75" customHeight="1">
      <c r="G558" s="451"/>
      <c r="H558" s="26"/>
      <c r="I558" s="151"/>
      <c r="K558" s="26"/>
      <c r="L558" s="26"/>
      <c r="M558" s="26"/>
      <c r="N558" s="26"/>
      <c r="O558" s="26"/>
      <c r="P558" s="26"/>
      <c r="Q558" s="26"/>
      <c r="R558" s="26"/>
      <c r="S558" s="26"/>
      <c r="T558" s="26"/>
      <c r="U558" s="26"/>
      <c r="V558" s="26"/>
      <c r="W558" s="26"/>
      <c r="X558" s="26"/>
      <c r="Y558" s="26"/>
      <c r="Z558" s="26"/>
      <c r="AA558" s="26"/>
      <c r="AB558" s="26"/>
      <c r="AC558" s="26"/>
      <c r="AD558" s="26"/>
      <c r="AE558" s="26"/>
      <c r="AF558" s="26"/>
      <c r="AG558" s="26"/>
      <c r="AH558" s="26"/>
      <c r="AI558" s="26"/>
      <c r="AJ558" s="26"/>
      <c r="AK558" s="26"/>
      <c r="AL558" s="26"/>
      <c r="AM558" s="26"/>
      <c r="AN558" s="26"/>
      <c r="AO558" s="26"/>
      <c r="AP558" s="26"/>
      <c r="AQ558" s="26"/>
      <c r="AR558" s="26"/>
      <c r="AS558" s="26"/>
      <c r="AT558" s="26"/>
      <c r="AU558" s="26"/>
      <c r="AV558" s="26"/>
      <c r="AW558" s="26"/>
      <c r="AX558" s="26"/>
      <c r="AY558" s="26"/>
      <c r="AZ558" s="26"/>
      <c r="BA558" s="26"/>
      <c r="BB558" s="26"/>
      <c r="BC558" s="26"/>
      <c r="BD558" s="26"/>
      <c r="BE558" s="26"/>
      <c r="BF558" s="26"/>
      <c r="BG558" s="26"/>
      <c r="BH558" s="26"/>
      <c r="BI558" s="26"/>
      <c r="BJ558" s="26"/>
      <c r="BK558" s="26"/>
      <c r="BL558" s="26"/>
      <c r="BM558" s="26"/>
      <c r="BN558" s="26"/>
      <c r="BO558" s="26"/>
      <c r="BP558" s="26"/>
      <c r="BQ558" s="26"/>
    </row>
    <row r="559" spans="7:69" ht="12.75" customHeight="1">
      <c r="G559" s="451"/>
      <c r="H559" s="26"/>
      <c r="I559" s="151"/>
      <c r="K559" s="26"/>
      <c r="L559" s="26"/>
      <c r="M559" s="26"/>
      <c r="N559" s="26"/>
      <c r="O559" s="26"/>
      <c r="P559" s="26"/>
      <c r="Q559" s="26"/>
      <c r="R559" s="26"/>
      <c r="S559" s="26"/>
      <c r="T559" s="26"/>
      <c r="U559" s="26"/>
      <c r="V559" s="26"/>
      <c r="W559" s="26"/>
      <c r="X559" s="26"/>
      <c r="Y559" s="26"/>
      <c r="Z559" s="26"/>
      <c r="AA559" s="26"/>
      <c r="AB559" s="26"/>
      <c r="AC559" s="26"/>
      <c r="AD559" s="26"/>
      <c r="AE559" s="26"/>
      <c r="AF559" s="26"/>
      <c r="AG559" s="26"/>
      <c r="AH559" s="26"/>
      <c r="AI559" s="26"/>
      <c r="AJ559" s="26"/>
      <c r="AK559" s="26"/>
      <c r="AL559" s="26"/>
      <c r="AM559" s="26"/>
      <c r="AN559" s="26"/>
      <c r="AO559" s="26"/>
      <c r="AP559" s="26"/>
      <c r="AQ559" s="26"/>
      <c r="AR559" s="26"/>
      <c r="AS559" s="26"/>
      <c r="AT559" s="26"/>
      <c r="AU559" s="26"/>
      <c r="AV559" s="26"/>
      <c r="AW559" s="26"/>
      <c r="AX559" s="26"/>
      <c r="AY559" s="26"/>
      <c r="AZ559" s="26"/>
      <c r="BA559" s="26"/>
      <c r="BB559" s="26"/>
      <c r="BC559" s="26"/>
      <c r="BD559" s="26"/>
      <c r="BE559" s="26"/>
      <c r="BF559" s="26"/>
      <c r="BG559" s="26"/>
      <c r="BH559" s="26"/>
      <c r="BI559" s="26"/>
      <c r="BJ559" s="26"/>
      <c r="BK559" s="26"/>
      <c r="BL559" s="26"/>
      <c r="BM559" s="26"/>
      <c r="BN559" s="26"/>
      <c r="BO559" s="26"/>
      <c r="BP559" s="26"/>
      <c r="BQ559" s="26"/>
    </row>
    <row r="560" spans="7:69" ht="12.75" customHeight="1">
      <c r="G560" s="451"/>
      <c r="H560" s="26"/>
      <c r="I560" s="151"/>
      <c r="K560" s="26"/>
      <c r="L560" s="26"/>
      <c r="M560" s="26"/>
      <c r="N560" s="26"/>
      <c r="O560" s="26"/>
      <c r="P560" s="26"/>
      <c r="Q560" s="26"/>
      <c r="R560" s="26"/>
      <c r="S560" s="26"/>
      <c r="T560" s="26"/>
      <c r="U560" s="26"/>
      <c r="V560" s="26"/>
      <c r="W560" s="26"/>
      <c r="X560" s="26"/>
      <c r="Y560" s="26"/>
      <c r="Z560" s="26"/>
      <c r="AA560" s="26"/>
      <c r="AB560" s="26"/>
      <c r="AC560" s="26"/>
      <c r="AD560" s="26"/>
      <c r="AE560" s="26"/>
      <c r="AF560" s="26"/>
      <c r="AG560" s="26"/>
      <c r="AH560" s="26"/>
      <c r="AI560" s="26"/>
      <c r="AJ560" s="26"/>
      <c r="AK560" s="26"/>
      <c r="AL560" s="26"/>
      <c r="AM560" s="26"/>
      <c r="AN560" s="26"/>
      <c r="AO560" s="26"/>
      <c r="AP560" s="26"/>
      <c r="AQ560" s="26"/>
      <c r="AR560" s="26"/>
      <c r="AS560" s="26"/>
      <c r="AT560" s="26"/>
      <c r="AU560" s="26"/>
      <c r="AV560" s="26"/>
      <c r="AW560" s="26"/>
      <c r="AX560" s="26"/>
      <c r="AY560" s="26"/>
      <c r="AZ560" s="26"/>
      <c r="BA560" s="26"/>
      <c r="BB560" s="26"/>
      <c r="BC560" s="26"/>
      <c r="BD560" s="26"/>
      <c r="BE560" s="26"/>
      <c r="BF560" s="26"/>
      <c r="BG560" s="26"/>
      <c r="BH560" s="26"/>
      <c r="BI560" s="26"/>
      <c r="BJ560" s="26"/>
      <c r="BK560" s="26"/>
      <c r="BL560" s="26"/>
      <c r="BM560" s="26"/>
      <c r="BN560" s="26"/>
      <c r="BO560" s="26"/>
      <c r="BP560" s="26"/>
      <c r="BQ560" s="26"/>
    </row>
    <row r="561" spans="7:69" ht="12.75" customHeight="1">
      <c r="G561" s="451"/>
      <c r="H561" s="26"/>
      <c r="I561" s="151"/>
      <c r="K561" s="26"/>
      <c r="L561" s="26"/>
      <c r="M561" s="26"/>
      <c r="N561" s="26"/>
      <c r="O561" s="26"/>
      <c r="P561" s="26"/>
      <c r="Q561" s="26"/>
      <c r="R561" s="26"/>
      <c r="S561" s="26"/>
      <c r="T561" s="26"/>
      <c r="U561" s="26"/>
      <c r="V561" s="26"/>
      <c r="W561" s="26"/>
      <c r="X561" s="26"/>
      <c r="Y561" s="26"/>
      <c r="Z561" s="26"/>
      <c r="AA561" s="26"/>
      <c r="AB561" s="26"/>
      <c r="AC561" s="26"/>
      <c r="AD561" s="26"/>
      <c r="AE561" s="26"/>
      <c r="AF561" s="26"/>
      <c r="AG561" s="26"/>
      <c r="AH561" s="26"/>
      <c r="AI561" s="26"/>
      <c r="AJ561" s="26"/>
      <c r="AK561" s="26"/>
      <c r="AL561" s="26"/>
      <c r="AM561" s="26"/>
      <c r="AN561" s="26"/>
      <c r="AO561" s="26"/>
      <c r="AP561" s="26"/>
      <c r="AQ561" s="26"/>
      <c r="AR561" s="26"/>
      <c r="AS561" s="26"/>
      <c r="AT561" s="26"/>
      <c r="AU561" s="26"/>
      <c r="AV561" s="26"/>
      <c r="AW561" s="26"/>
      <c r="AX561" s="26"/>
      <c r="AY561" s="26"/>
      <c r="AZ561" s="26"/>
      <c r="BA561" s="26"/>
      <c r="BB561" s="26"/>
      <c r="BC561" s="26"/>
      <c r="BD561" s="26"/>
      <c r="BE561" s="26"/>
      <c r="BF561" s="26"/>
      <c r="BG561" s="26"/>
      <c r="BH561" s="26"/>
      <c r="BI561" s="26"/>
      <c r="BJ561" s="26"/>
      <c r="BK561" s="26"/>
      <c r="BL561" s="26"/>
      <c r="BM561" s="26"/>
      <c r="BN561" s="26"/>
      <c r="BO561" s="26"/>
      <c r="BP561" s="26"/>
      <c r="BQ561" s="26"/>
    </row>
    <row r="562" spans="7:69" ht="12.75" customHeight="1">
      <c r="G562" s="451"/>
      <c r="H562" s="26"/>
      <c r="I562" s="151"/>
      <c r="K562" s="26"/>
      <c r="L562" s="26"/>
      <c r="M562" s="26"/>
      <c r="N562" s="26"/>
      <c r="O562" s="26"/>
      <c r="P562" s="26"/>
      <c r="Q562" s="26"/>
      <c r="R562" s="26"/>
      <c r="S562" s="26"/>
      <c r="T562" s="26"/>
      <c r="U562" s="26"/>
      <c r="V562" s="26"/>
      <c r="W562" s="26"/>
      <c r="X562" s="26"/>
      <c r="Y562" s="26"/>
      <c r="Z562" s="26"/>
      <c r="AA562" s="26"/>
      <c r="AB562" s="26"/>
      <c r="AC562" s="26"/>
      <c r="AD562" s="26"/>
      <c r="AE562" s="26"/>
      <c r="AF562" s="26"/>
      <c r="AG562" s="26"/>
      <c r="AH562" s="26"/>
      <c r="AI562" s="26"/>
      <c r="AJ562" s="26"/>
      <c r="AK562" s="26"/>
      <c r="AL562" s="26"/>
      <c r="AM562" s="26"/>
      <c r="AN562" s="26"/>
      <c r="AO562" s="26"/>
      <c r="AP562" s="26"/>
      <c r="AQ562" s="26"/>
      <c r="AR562" s="26"/>
      <c r="AS562" s="26"/>
      <c r="AT562" s="26"/>
      <c r="AU562" s="26"/>
      <c r="AV562" s="26"/>
      <c r="AW562" s="26"/>
      <c r="AX562" s="26"/>
      <c r="AY562" s="26"/>
      <c r="AZ562" s="26"/>
      <c r="BA562" s="26"/>
      <c r="BB562" s="26"/>
      <c r="BC562" s="26"/>
      <c r="BD562" s="26"/>
      <c r="BE562" s="26"/>
      <c r="BF562" s="26"/>
      <c r="BG562" s="26"/>
      <c r="BH562" s="26"/>
      <c r="BI562" s="26"/>
      <c r="BJ562" s="26"/>
      <c r="BK562" s="26"/>
      <c r="BL562" s="26"/>
      <c r="BM562" s="26"/>
      <c r="BN562" s="26"/>
      <c r="BO562" s="26"/>
      <c r="BP562" s="26"/>
      <c r="BQ562" s="26"/>
    </row>
    <row r="563" spans="7:69" ht="12.75" customHeight="1">
      <c r="G563" s="451"/>
      <c r="H563" s="26"/>
      <c r="I563" s="151"/>
      <c r="K563" s="26"/>
      <c r="L563" s="26"/>
      <c r="M563" s="26"/>
      <c r="N563" s="26"/>
      <c r="O563" s="26"/>
      <c r="P563" s="26"/>
      <c r="Q563" s="26"/>
      <c r="R563" s="26"/>
      <c r="S563" s="26"/>
      <c r="T563" s="26"/>
      <c r="U563" s="26"/>
      <c r="V563" s="26"/>
      <c r="W563" s="26"/>
      <c r="X563" s="26"/>
      <c r="Y563" s="26"/>
      <c r="Z563" s="26"/>
      <c r="AA563" s="26"/>
      <c r="AB563" s="26"/>
      <c r="AC563" s="26"/>
      <c r="AD563" s="26"/>
      <c r="AE563" s="26"/>
      <c r="AF563" s="26"/>
      <c r="AG563" s="26"/>
      <c r="AH563" s="26"/>
      <c r="AI563" s="26"/>
      <c r="AJ563" s="26"/>
      <c r="AK563" s="26"/>
      <c r="AL563" s="26"/>
      <c r="AM563" s="26"/>
      <c r="AN563" s="26"/>
      <c r="AO563" s="26"/>
      <c r="AP563" s="26"/>
      <c r="AQ563" s="26"/>
      <c r="AR563" s="26"/>
      <c r="AS563" s="26"/>
      <c r="AT563" s="26"/>
      <c r="AU563" s="26"/>
      <c r="AV563" s="26"/>
      <c r="AW563" s="26"/>
      <c r="AX563" s="26"/>
      <c r="AY563" s="26"/>
      <c r="AZ563" s="26"/>
      <c r="BA563" s="26"/>
      <c r="BB563" s="26"/>
      <c r="BC563" s="26"/>
      <c r="BD563" s="26"/>
      <c r="BE563" s="26"/>
      <c r="BF563" s="26"/>
      <c r="BG563" s="26"/>
      <c r="BH563" s="26"/>
      <c r="BI563" s="26"/>
      <c r="BJ563" s="26"/>
      <c r="BK563" s="26"/>
      <c r="BL563" s="26"/>
      <c r="BM563" s="26"/>
      <c r="BN563" s="26"/>
      <c r="BO563" s="26"/>
      <c r="BP563" s="26"/>
      <c r="BQ563" s="26"/>
    </row>
    <row r="564" spans="7:69" ht="12.75" customHeight="1">
      <c r="G564" s="451"/>
      <c r="H564" s="26"/>
      <c r="I564" s="151"/>
      <c r="K564" s="26"/>
      <c r="L564" s="26"/>
      <c r="M564" s="26"/>
      <c r="N564" s="26"/>
      <c r="O564" s="26"/>
      <c r="P564" s="26"/>
      <c r="Q564" s="26"/>
      <c r="R564" s="26"/>
      <c r="S564" s="26"/>
      <c r="T564" s="26"/>
      <c r="U564" s="26"/>
      <c r="V564" s="26"/>
      <c r="W564" s="26"/>
      <c r="X564" s="26"/>
      <c r="Y564" s="26"/>
      <c r="Z564" s="26"/>
      <c r="AA564" s="26"/>
      <c r="AB564" s="26"/>
      <c r="AC564" s="26"/>
      <c r="AD564" s="26"/>
      <c r="AE564" s="26"/>
      <c r="AF564" s="26"/>
      <c r="AG564" s="26"/>
      <c r="AH564" s="26"/>
      <c r="AI564" s="26"/>
      <c r="AJ564" s="26"/>
      <c r="AK564" s="26"/>
      <c r="AL564" s="26"/>
      <c r="AM564" s="26"/>
      <c r="AN564" s="26"/>
      <c r="AO564" s="26"/>
      <c r="AP564" s="26"/>
      <c r="AQ564" s="26"/>
      <c r="AR564" s="26"/>
      <c r="AS564" s="26"/>
      <c r="AT564" s="26"/>
      <c r="AU564" s="26"/>
      <c r="AV564" s="26"/>
      <c r="AW564" s="26"/>
      <c r="AX564" s="26"/>
      <c r="AY564" s="26"/>
      <c r="AZ564" s="26"/>
      <c r="BA564" s="26"/>
      <c r="BB564" s="26"/>
      <c r="BC564" s="26"/>
      <c r="BD564" s="26"/>
      <c r="BE564" s="26"/>
      <c r="BF564" s="26"/>
      <c r="BG564" s="26"/>
      <c r="BH564" s="26"/>
      <c r="BI564" s="26"/>
      <c r="BJ564" s="26"/>
      <c r="BK564" s="26"/>
      <c r="BL564" s="26"/>
      <c r="BM564" s="26"/>
      <c r="BN564" s="26"/>
      <c r="BO564" s="26"/>
      <c r="BP564" s="26"/>
      <c r="BQ564" s="26"/>
    </row>
    <row r="565" spans="7:69" ht="12.75" customHeight="1">
      <c r="G565" s="451"/>
      <c r="H565" s="26"/>
      <c r="I565" s="151"/>
      <c r="K565" s="26"/>
      <c r="L565" s="26"/>
      <c r="M565" s="26"/>
      <c r="N565" s="26"/>
      <c r="O565" s="26"/>
      <c r="P565" s="26"/>
      <c r="Q565" s="26"/>
      <c r="R565" s="26"/>
      <c r="S565" s="26"/>
      <c r="T565" s="26"/>
      <c r="U565" s="26"/>
      <c r="V565" s="26"/>
      <c r="W565" s="26"/>
      <c r="X565" s="26"/>
      <c r="Y565" s="26"/>
      <c r="Z565" s="26"/>
      <c r="AA565" s="26"/>
      <c r="AB565" s="26"/>
      <c r="AC565" s="26"/>
      <c r="AD565" s="26"/>
      <c r="AE565" s="26"/>
      <c r="AF565" s="26"/>
      <c r="AG565" s="26"/>
      <c r="AH565" s="26"/>
      <c r="AI565" s="26"/>
      <c r="AJ565" s="26"/>
      <c r="AK565" s="26"/>
      <c r="AL565" s="26"/>
      <c r="AM565" s="26"/>
      <c r="AN565" s="26"/>
      <c r="AO565" s="26"/>
      <c r="AP565" s="26"/>
      <c r="AQ565" s="26"/>
      <c r="AR565" s="26"/>
      <c r="AS565" s="26"/>
      <c r="AT565" s="26"/>
      <c r="AU565" s="26"/>
      <c r="AV565" s="26"/>
      <c r="AW565" s="26"/>
      <c r="AX565" s="26"/>
      <c r="AY565" s="26"/>
      <c r="AZ565" s="26"/>
      <c r="BA565" s="26"/>
      <c r="BB565" s="26"/>
      <c r="BC565" s="26"/>
      <c r="BD565" s="26"/>
      <c r="BE565" s="26"/>
      <c r="BF565" s="26"/>
      <c r="BG565" s="26"/>
      <c r="BH565" s="26"/>
      <c r="BI565" s="26"/>
      <c r="BJ565" s="26"/>
      <c r="BK565" s="26"/>
      <c r="BL565" s="26"/>
      <c r="BM565" s="26"/>
      <c r="BN565" s="26"/>
      <c r="BO565" s="26"/>
      <c r="BP565" s="26"/>
      <c r="BQ565" s="26"/>
    </row>
    <row r="566" spans="7:69" ht="12.75" customHeight="1">
      <c r="G566" s="451"/>
      <c r="H566" s="26"/>
      <c r="I566" s="151"/>
      <c r="K566" s="26"/>
      <c r="L566" s="26"/>
      <c r="M566" s="26"/>
      <c r="N566" s="26"/>
      <c r="O566" s="26"/>
      <c r="P566" s="26"/>
      <c r="Q566" s="26"/>
      <c r="R566" s="26"/>
      <c r="S566" s="26"/>
      <c r="T566" s="26"/>
      <c r="U566" s="26"/>
      <c r="V566" s="26"/>
      <c r="W566" s="26"/>
      <c r="X566" s="26"/>
      <c r="Y566" s="26"/>
      <c r="Z566" s="26"/>
      <c r="AA566" s="26"/>
      <c r="AB566" s="26"/>
      <c r="AC566" s="26"/>
      <c r="AD566" s="26"/>
      <c r="AE566" s="26"/>
      <c r="AF566" s="26"/>
      <c r="AG566" s="26"/>
      <c r="AH566" s="26"/>
      <c r="AI566" s="26"/>
      <c r="AJ566" s="26"/>
      <c r="AK566" s="26"/>
      <c r="AL566" s="26"/>
      <c r="AM566" s="26"/>
      <c r="AN566" s="26"/>
      <c r="AO566" s="26"/>
      <c r="AP566" s="26"/>
      <c r="AQ566" s="26"/>
      <c r="AR566" s="26"/>
      <c r="AS566" s="26"/>
      <c r="AT566" s="26"/>
      <c r="AU566" s="26"/>
      <c r="AV566" s="26"/>
      <c r="AW566" s="26"/>
      <c r="AX566" s="26"/>
      <c r="AY566" s="26"/>
      <c r="AZ566" s="26"/>
      <c r="BA566" s="26"/>
      <c r="BB566" s="26"/>
      <c r="BC566" s="26"/>
      <c r="BD566" s="26"/>
      <c r="BE566" s="26"/>
      <c r="BF566" s="26"/>
      <c r="BG566" s="26"/>
      <c r="BH566" s="26"/>
      <c r="BI566" s="26"/>
      <c r="BJ566" s="26"/>
      <c r="BK566" s="26"/>
      <c r="BL566" s="26"/>
      <c r="BM566" s="26"/>
      <c r="BN566" s="26"/>
      <c r="BO566" s="26"/>
      <c r="BP566" s="26"/>
      <c r="BQ566" s="26"/>
    </row>
    <row r="567" spans="7:69" ht="12.75" customHeight="1">
      <c r="G567" s="451"/>
      <c r="H567" s="26"/>
      <c r="I567" s="151"/>
      <c r="K567" s="26"/>
      <c r="L567" s="26"/>
      <c r="M567" s="26"/>
      <c r="N567" s="26"/>
      <c r="O567" s="26"/>
      <c r="P567" s="26"/>
      <c r="Q567" s="26"/>
      <c r="R567" s="26"/>
      <c r="S567" s="26"/>
      <c r="T567" s="26"/>
      <c r="U567" s="26"/>
      <c r="V567" s="26"/>
      <c r="W567" s="26"/>
      <c r="X567" s="26"/>
      <c r="Y567" s="26"/>
      <c r="Z567" s="26"/>
      <c r="AA567" s="26"/>
      <c r="AB567" s="26"/>
      <c r="AC567" s="26"/>
      <c r="AD567" s="26"/>
      <c r="AE567" s="26"/>
      <c r="AF567" s="26"/>
      <c r="AG567" s="26"/>
      <c r="AH567" s="26"/>
      <c r="AI567" s="26"/>
      <c r="AJ567" s="26"/>
      <c r="AK567" s="26"/>
      <c r="AL567" s="26"/>
      <c r="AM567" s="26"/>
      <c r="AN567" s="26"/>
      <c r="AO567" s="26"/>
      <c r="AP567" s="26"/>
      <c r="AQ567" s="26"/>
      <c r="AR567" s="26"/>
      <c r="AS567" s="26"/>
      <c r="AT567" s="26"/>
      <c r="AU567" s="26"/>
      <c r="AV567" s="26"/>
      <c r="AW567" s="26"/>
      <c r="AX567" s="26"/>
      <c r="AY567" s="26"/>
      <c r="AZ567" s="26"/>
      <c r="BA567" s="26"/>
      <c r="BB567" s="26"/>
      <c r="BC567" s="26"/>
      <c r="BD567" s="26"/>
      <c r="BE567" s="26"/>
      <c r="BF567" s="26"/>
      <c r="BG567" s="26"/>
      <c r="BH567" s="26"/>
      <c r="BI567" s="26"/>
      <c r="BJ567" s="26"/>
      <c r="BK567" s="26"/>
      <c r="BL567" s="26"/>
      <c r="BM567" s="26"/>
      <c r="BN567" s="26"/>
      <c r="BO567" s="26"/>
      <c r="BP567" s="26"/>
      <c r="BQ567" s="26"/>
    </row>
    <row r="568" spans="7:69" ht="12.75" customHeight="1">
      <c r="G568" s="451"/>
      <c r="H568" s="26"/>
      <c r="I568" s="151"/>
      <c r="K568" s="26"/>
      <c r="L568" s="26"/>
      <c r="M568" s="26"/>
      <c r="N568" s="26"/>
      <c r="O568" s="26"/>
      <c r="P568" s="26"/>
      <c r="Q568" s="26"/>
      <c r="R568" s="26"/>
      <c r="S568" s="26"/>
      <c r="T568" s="26"/>
      <c r="U568" s="26"/>
      <c r="V568" s="26"/>
      <c r="W568" s="26"/>
      <c r="X568" s="26"/>
      <c r="Y568" s="26"/>
      <c r="Z568" s="26"/>
      <c r="AA568" s="26"/>
      <c r="AB568" s="26"/>
      <c r="AC568" s="26"/>
      <c r="AD568" s="26"/>
      <c r="AE568" s="26"/>
      <c r="AF568" s="26"/>
      <c r="AG568" s="26"/>
      <c r="AH568" s="26"/>
      <c r="AI568" s="26"/>
      <c r="AJ568" s="26"/>
      <c r="AK568" s="26"/>
      <c r="AL568" s="26"/>
      <c r="AM568" s="26"/>
      <c r="AN568" s="26"/>
      <c r="AO568" s="26"/>
      <c r="AP568" s="26"/>
      <c r="AQ568" s="26"/>
      <c r="AR568" s="26"/>
      <c r="AS568" s="26"/>
      <c r="AT568" s="26"/>
      <c r="AU568" s="26"/>
      <c r="AV568" s="26"/>
      <c r="AW568" s="26"/>
      <c r="AX568" s="26"/>
      <c r="AY568" s="26"/>
      <c r="AZ568" s="26"/>
      <c r="BA568" s="26"/>
      <c r="BB568" s="26"/>
      <c r="BC568" s="26"/>
      <c r="BD568" s="26"/>
      <c r="BE568" s="26"/>
      <c r="BF568" s="26"/>
      <c r="BG568" s="26"/>
      <c r="BH568" s="26"/>
      <c r="BI568" s="26"/>
      <c r="BJ568" s="26"/>
      <c r="BK568" s="26"/>
      <c r="BL568" s="26"/>
      <c r="BM568" s="26"/>
      <c r="BN568" s="26"/>
      <c r="BO568" s="26"/>
      <c r="BP568" s="26"/>
      <c r="BQ568" s="26"/>
    </row>
    <row r="569" spans="7:69" ht="12.75" customHeight="1">
      <c r="G569" s="451"/>
      <c r="H569" s="26"/>
      <c r="I569" s="151"/>
      <c r="K569" s="26"/>
      <c r="L569" s="26"/>
      <c r="M569" s="26"/>
      <c r="N569" s="26"/>
      <c r="O569" s="26"/>
      <c r="P569" s="26"/>
      <c r="Q569" s="26"/>
      <c r="R569" s="26"/>
      <c r="S569" s="26"/>
      <c r="T569" s="26"/>
      <c r="U569" s="26"/>
      <c r="V569" s="26"/>
      <c r="W569" s="26"/>
      <c r="X569" s="26"/>
      <c r="Y569" s="26"/>
      <c r="Z569" s="26"/>
      <c r="AA569" s="26"/>
      <c r="AB569" s="26"/>
      <c r="AC569" s="26"/>
      <c r="AD569" s="26"/>
      <c r="AE569" s="26"/>
      <c r="AF569" s="26"/>
      <c r="AG569" s="26"/>
      <c r="AH569" s="26"/>
      <c r="AI569" s="26"/>
      <c r="AJ569" s="26"/>
      <c r="AK569" s="26"/>
      <c r="AL569" s="26"/>
      <c r="AM569" s="26"/>
      <c r="AN569" s="26"/>
      <c r="AO569" s="26"/>
      <c r="AP569" s="26"/>
      <c r="AQ569" s="26"/>
      <c r="AR569" s="26"/>
      <c r="AS569" s="26"/>
      <c r="AT569" s="26"/>
      <c r="AU569" s="26"/>
      <c r="AV569" s="26"/>
      <c r="AW569" s="26"/>
      <c r="AX569" s="26"/>
      <c r="AY569" s="26"/>
      <c r="AZ569" s="26"/>
      <c r="BA569" s="26"/>
      <c r="BB569" s="26"/>
      <c r="BC569" s="26"/>
      <c r="BD569" s="26"/>
      <c r="BE569" s="26"/>
      <c r="BF569" s="26"/>
      <c r="BG569" s="26"/>
      <c r="BH569" s="26"/>
      <c r="BI569" s="26"/>
      <c r="BJ569" s="26"/>
      <c r="BK569" s="26"/>
      <c r="BL569" s="26"/>
      <c r="BM569" s="26"/>
      <c r="BN569" s="26"/>
      <c r="BO569" s="26"/>
      <c r="BP569" s="26"/>
      <c r="BQ569" s="26"/>
    </row>
    <row r="570" spans="7:69" ht="12.75" customHeight="1">
      <c r="G570" s="451"/>
      <c r="H570" s="26"/>
      <c r="I570" s="151"/>
      <c r="K570" s="26"/>
      <c r="L570" s="26"/>
      <c r="M570" s="26"/>
      <c r="N570" s="26"/>
      <c r="O570" s="26"/>
      <c r="P570" s="26"/>
      <c r="Q570" s="26"/>
      <c r="R570" s="26"/>
      <c r="S570" s="26"/>
      <c r="T570" s="26"/>
      <c r="U570" s="26"/>
      <c r="V570" s="26"/>
      <c r="W570" s="26"/>
      <c r="X570" s="26"/>
      <c r="Y570" s="26"/>
      <c r="Z570" s="26"/>
      <c r="AA570" s="26"/>
      <c r="AB570" s="26"/>
      <c r="AC570" s="26"/>
      <c r="AD570" s="26"/>
      <c r="AE570" s="26"/>
      <c r="AF570" s="26"/>
      <c r="AG570" s="26"/>
      <c r="AH570" s="26"/>
      <c r="AI570" s="26"/>
      <c r="AJ570" s="26"/>
      <c r="AK570" s="26"/>
      <c r="AL570" s="26"/>
      <c r="AM570" s="26"/>
      <c r="AN570" s="26"/>
      <c r="AO570" s="26"/>
      <c r="AP570" s="26"/>
      <c r="AQ570" s="26"/>
      <c r="AR570" s="26"/>
      <c r="AS570" s="26"/>
      <c r="AT570" s="26"/>
      <c r="AU570" s="26"/>
      <c r="AV570" s="26"/>
      <c r="AW570" s="26"/>
      <c r="AX570" s="26"/>
      <c r="AY570" s="26"/>
      <c r="AZ570" s="26"/>
      <c r="BA570" s="26"/>
      <c r="BB570" s="26"/>
      <c r="BC570" s="26"/>
      <c r="BD570" s="26"/>
      <c r="BE570" s="26"/>
      <c r="BF570" s="26"/>
      <c r="BG570" s="26"/>
      <c r="BH570" s="26"/>
      <c r="BI570" s="26"/>
      <c r="BJ570" s="26"/>
      <c r="BK570" s="26"/>
      <c r="BL570" s="26"/>
      <c r="BM570" s="26"/>
      <c r="BN570" s="26"/>
      <c r="BO570" s="26"/>
      <c r="BP570" s="26"/>
      <c r="BQ570" s="26"/>
    </row>
    <row r="571" spans="7:69" ht="12.75" customHeight="1">
      <c r="G571" s="451"/>
      <c r="H571" s="26"/>
      <c r="I571" s="151"/>
      <c r="K571" s="26"/>
      <c r="L571" s="26"/>
      <c r="M571" s="26"/>
      <c r="N571" s="26"/>
      <c r="O571" s="26"/>
      <c r="P571" s="26"/>
      <c r="Q571" s="26"/>
      <c r="R571" s="26"/>
      <c r="S571" s="26"/>
      <c r="T571" s="26"/>
      <c r="U571" s="26"/>
      <c r="V571" s="26"/>
      <c r="W571" s="26"/>
      <c r="X571" s="26"/>
      <c r="Y571" s="26"/>
      <c r="Z571" s="26"/>
      <c r="AA571" s="26"/>
      <c r="AB571" s="26"/>
      <c r="AC571" s="26"/>
      <c r="AD571" s="26"/>
      <c r="AE571" s="26"/>
      <c r="AF571" s="26"/>
      <c r="AG571" s="26"/>
      <c r="AH571" s="26"/>
      <c r="AI571" s="26"/>
      <c r="AJ571" s="26"/>
      <c r="AK571" s="26"/>
      <c r="AL571" s="26"/>
      <c r="AM571" s="26"/>
      <c r="AN571" s="26"/>
      <c r="AO571" s="26"/>
      <c r="AP571" s="26"/>
      <c r="AQ571" s="26"/>
      <c r="AR571" s="26"/>
      <c r="AS571" s="26"/>
      <c r="AT571" s="26"/>
      <c r="AU571" s="26"/>
      <c r="AV571" s="26"/>
      <c r="AW571" s="26"/>
      <c r="AX571" s="26"/>
      <c r="AY571" s="26"/>
      <c r="AZ571" s="26"/>
      <c r="BA571" s="26"/>
      <c r="BB571" s="26"/>
      <c r="BC571" s="26"/>
      <c r="BD571" s="26"/>
      <c r="BE571" s="26"/>
      <c r="BF571" s="26"/>
      <c r="BG571" s="26"/>
      <c r="BH571" s="26"/>
      <c r="BI571" s="26"/>
      <c r="BJ571" s="26"/>
      <c r="BK571" s="26"/>
      <c r="BL571" s="26"/>
      <c r="BM571" s="26"/>
      <c r="BN571" s="26"/>
      <c r="BO571" s="26"/>
      <c r="BP571" s="26"/>
      <c r="BQ571" s="26"/>
    </row>
    <row r="572" spans="7:69" ht="12.75" customHeight="1">
      <c r="G572" s="451"/>
      <c r="H572" s="26"/>
      <c r="I572" s="151"/>
      <c r="K572" s="26"/>
      <c r="L572" s="26"/>
      <c r="M572" s="26"/>
      <c r="N572" s="26"/>
      <c r="O572" s="26"/>
      <c r="P572" s="26"/>
      <c r="Q572" s="26"/>
      <c r="R572" s="26"/>
      <c r="S572" s="26"/>
      <c r="T572" s="26"/>
      <c r="U572" s="26"/>
      <c r="V572" s="26"/>
      <c r="W572" s="26"/>
      <c r="X572" s="26"/>
      <c r="Y572" s="26"/>
      <c r="Z572" s="26"/>
      <c r="AA572" s="26"/>
      <c r="AB572" s="26"/>
      <c r="AC572" s="26"/>
      <c r="AD572" s="26"/>
      <c r="AE572" s="26"/>
      <c r="AF572" s="26"/>
      <c r="AG572" s="26"/>
      <c r="AH572" s="26"/>
      <c r="AI572" s="26"/>
      <c r="AJ572" s="26"/>
      <c r="AK572" s="26"/>
      <c r="AL572" s="26"/>
      <c r="AM572" s="26"/>
      <c r="AN572" s="26"/>
      <c r="AO572" s="26"/>
      <c r="AP572" s="26"/>
      <c r="AQ572" s="26"/>
      <c r="AR572" s="26"/>
      <c r="AS572" s="26"/>
      <c r="AT572" s="26"/>
      <c r="AU572" s="26"/>
      <c r="AV572" s="26"/>
      <c r="AW572" s="26"/>
      <c r="AX572" s="26"/>
      <c r="AY572" s="26"/>
      <c r="AZ572" s="26"/>
      <c r="BA572" s="26"/>
      <c r="BB572" s="26"/>
      <c r="BC572" s="26"/>
      <c r="BD572" s="26"/>
      <c r="BE572" s="26"/>
      <c r="BF572" s="26"/>
      <c r="BG572" s="26"/>
      <c r="BH572" s="26"/>
      <c r="BI572" s="26"/>
      <c r="BJ572" s="26"/>
      <c r="BK572" s="26"/>
      <c r="BL572" s="26"/>
      <c r="BM572" s="26"/>
      <c r="BN572" s="26"/>
      <c r="BO572" s="26"/>
      <c r="BP572" s="26"/>
      <c r="BQ572" s="26"/>
    </row>
    <row r="573" spans="7:69" ht="12.75" customHeight="1">
      <c r="G573" s="451"/>
      <c r="H573" s="26"/>
      <c r="I573" s="151"/>
      <c r="K573" s="26"/>
      <c r="L573" s="26"/>
      <c r="M573" s="26"/>
      <c r="N573" s="26"/>
      <c r="O573" s="26"/>
      <c r="P573" s="26"/>
      <c r="Q573" s="26"/>
      <c r="R573" s="26"/>
      <c r="S573" s="26"/>
      <c r="T573" s="26"/>
      <c r="U573" s="26"/>
      <c r="V573" s="26"/>
      <c r="W573" s="26"/>
      <c r="X573" s="26"/>
      <c r="Y573" s="26"/>
      <c r="Z573" s="26"/>
      <c r="AA573" s="26"/>
      <c r="AB573" s="26"/>
      <c r="AC573" s="26"/>
      <c r="AD573" s="26"/>
      <c r="AE573" s="26"/>
      <c r="AF573" s="26"/>
      <c r="AG573" s="26"/>
      <c r="AH573" s="26"/>
      <c r="AI573" s="26"/>
      <c r="AJ573" s="26"/>
      <c r="AK573" s="26"/>
      <c r="AL573" s="26"/>
      <c r="AM573" s="26"/>
      <c r="AN573" s="26"/>
      <c r="AO573" s="26"/>
      <c r="AP573" s="26"/>
      <c r="AQ573" s="26"/>
      <c r="AR573" s="26"/>
      <c r="AS573" s="26"/>
      <c r="AT573" s="26"/>
      <c r="AU573" s="26"/>
      <c r="AV573" s="26"/>
      <c r="AW573" s="26"/>
      <c r="AX573" s="26"/>
      <c r="AY573" s="26"/>
      <c r="AZ573" s="26"/>
      <c r="BA573" s="26"/>
      <c r="BB573" s="26"/>
      <c r="BC573" s="26"/>
      <c r="BD573" s="26"/>
      <c r="BE573" s="26"/>
      <c r="BF573" s="26"/>
      <c r="BG573" s="26"/>
      <c r="BH573" s="26"/>
      <c r="BI573" s="26"/>
      <c r="BJ573" s="26"/>
      <c r="BK573" s="26"/>
      <c r="BL573" s="26"/>
      <c r="BM573" s="26"/>
      <c r="BN573" s="26"/>
      <c r="BO573" s="26"/>
      <c r="BP573" s="26"/>
      <c r="BQ573" s="26"/>
    </row>
    <row r="574" spans="7:69" ht="12.75" customHeight="1">
      <c r="G574" s="451"/>
      <c r="H574" s="26"/>
      <c r="I574" s="151"/>
      <c r="K574" s="26"/>
      <c r="L574" s="26"/>
      <c r="M574" s="26"/>
      <c r="N574" s="26"/>
      <c r="O574" s="26"/>
      <c r="P574" s="26"/>
      <c r="Q574" s="26"/>
      <c r="R574" s="26"/>
      <c r="S574" s="26"/>
      <c r="T574" s="26"/>
      <c r="U574" s="26"/>
      <c r="V574" s="26"/>
      <c r="W574" s="26"/>
      <c r="X574" s="26"/>
      <c r="Y574" s="26"/>
      <c r="Z574" s="26"/>
      <c r="AA574" s="26"/>
      <c r="AB574" s="26"/>
      <c r="AC574" s="26"/>
      <c r="AD574" s="26"/>
      <c r="AE574" s="26"/>
      <c r="AF574" s="26"/>
      <c r="AG574" s="26"/>
      <c r="AH574" s="26"/>
      <c r="AI574" s="26"/>
      <c r="AJ574" s="26"/>
      <c r="AK574" s="26"/>
      <c r="AL574" s="26"/>
      <c r="AM574" s="26"/>
      <c r="AN574" s="26"/>
      <c r="AO574" s="26"/>
      <c r="AP574" s="26"/>
      <c r="AQ574" s="26"/>
      <c r="AR574" s="26"/>
      <c r="AS574" s="26"/>
      <c r="AT574" s="26"/>
      <c r="AU574" s="26"/>
      <c r="AV574" s="26"/>
      <c r="AW574" s="26"/>
      <c r="AX574" s="26"/>
      <c r="AY574" s="26"/>
      <c r="AZ574" s="26"/>
      <c r="BA574" s="26"/>
      <c r="BB574" s="26"/>
      <c r="BC574" s="26"/>
      <c r="BD574" s="26"/>
      <c r="BE574" s="26"/>
      <c r="BF574" s="26"/>
      <c r="BG574" s="26"/>
      <c r="BH574" s="26"/>
      <c r="BI574" s="26"/>
      <c r="BJ574" s="26"/>
      <c r="BK574" s="26"/>
      <c r="BL574" s="26"/>
      <c r="BM574" s="26"/>
      <c r="BN574" s="26"/>
      <c r="BO574" s="26"/>
      <c r="BP574" s="26"/>
      <c r="BQ574" s="26"/>
    </row>
    <row r="575" spans="7:69" ht="12.75" customHeight="1">
      <c r="G575" s="451"/>
      <c r="H575" s="26"/>
      <c r="I575" s="151"/>
      <c r="K575" s="26"/>
      <c r="L575" s="26"/>
      <c r="M575" s="26"/>
      <c r="N575" s="26"/>
      <c r="O575" s="26"/>
      <c r="P575" s="26"/>
      <c r="Q575" s="26"/>
      <c r="R575" s="26"/>
      <c r="S575" s="26"/>
      <c r="T575" s="26"/>
      <c r="U575" s="26"/>
      <c r="V575" s="26"/>
      <c r="W575" s="26"/>
      <c r="X575" s="26"/>
      <c r="Y575" s="26"/>
      <c r="Z575" s="26"/>
      <c r="AA575" s="26"/>
      <c r="AB575" s="26"/>
      <c r="AC575" s="26"/>
      <c r="AD575" s="26"/>
      <c r="AE575" s="26"/>
      <c r="AF575" s="26"/>
      <c r="AG575" s="26"/>
      <c r="AH575" s="26"/>
      <c r="AI575" s="26"/>
      <c r="AJ575" s="26"/>
      <c r="AK575" s="26"/>
      <c r="AL575" s="26"/>
      <c r="AM575" s="26"/>
      <c r="AN575" s="26"/>
      <c r="AO575" s="26"/>
      <c r="AP575" s="26"/>
      <c r="AQ575" s="26"/>
      <c r="AR575" s="26"/>
      <c r="AS575" s="26"/>
      <c r="AT575" s="26"/>
      <c r="AU575" s="26"/>
      <c r="AV575" s="26"/>
      <c r="AW575" s="26"/>
      <c r="AX575" s="26"/>
      <c r="AY575" s="26"/>
      <c r="AZ575" s="26"/>
      <c r="BA575" s="26"/>
      <c r="BB575" s="26"/>
      <c r="BC575" s="26"/>
      <c r="BD575" s="26"/>
      <c r="BE575" s="26"/>
      <c r="BF575" s="26"/>
      <c r="BG575" s="26"/>
      <c r="BH575" s="26"/>
      <c r="BI575" s="26"/>
      <c r="BJ575" s="26"/>
      <c r="BK575" s="26"/>
      <c r="BL575" s="26"/>
      <c r="BM575" s="26"/>
      <c r="BN575" s="26"/>
      <c r="BO575" s="26"/>
      <c r="BP575" s="26"/>
      <c r="BQ575" s="26"/>
    </row>
    <row r="576" spans="7:69" ht="12.75" customHeight="1">
      <c r="G576" s="451"/>
      <c r="H576" s="26"/>
      <c r="I576" s="151"/>
      <c r="K576" s="26"/>
      <c r="L576" s="26"/>
      <c r="M576" s="26"/>
      <c r="N576" s="26"/>
      <c r="O576" s="26"/>
      <c r="P576" s="26"/>
      <c r="Q576" s="26"/>
      <c r="R576" s="26"/>
      <c r="S576" s="26"/>
      <c r="T576" s="26"/>
      <c r="U576" s="26"/>
      <c r="V576" s="26"/>
      <c r="W576" s="26"/>
      <c r="X576" s="26"/>
      <c r="Y576" s="26"/>
      <c r="Z576" s="26"/>
      <c r="AA576" s="26"/>
      <c r="AB576" s="26"/>
      <c r="AC576" s="26"/>
      <c r="AD576" s="26"/>
      <c r="AE576" s="26"/>
      <c r="AF576" s="26"/>
      <c r="AG576" s="26"/>
      <c r="AH576" s="26"/>
      <c r="AI576" s="26"/>
      <c r="AJ576" s="26"/>
      <c r="AK576" s="26"/>
      <c r="AL576" s="26"/>
      <c r="AM576" s="26"/>
      <c r="AN576" s="26"/>
      <c r="AO576" s="26"/>
      <c r="AP576" s="26"/>
      <c r="AQ576" s="26"/>
      <c r="AR576" s="26"/>
      <c r="AS576" s="26"/>
      <c r="AT576" s="26"/>
      <c r="AU576" s="26"/>
      <c r="AV576" s="26"/>
      <c r="AW576" s="26"/>
      <c r="AX576" s="26"/>
      <c r="AY576" s="26"/>
      <c r="AZ576" s="26"/>
      <c r="BA576" s="26"/>
      <c r="BB576" s="26"/>
      <c r="BC576" s="26"/>
      <c r="BD576" s="26"/>
      <c r="BE576" s="26"/>
      <c r="BF576" s="26"/>
      <c r="BG576" s="26"/>
      <c r="BH576" s="26"/>
      <c r="BI576" s="26"/>
      <c r="BJ576" s="26"/>
      <c r="BK576" s="26"/>
      <c r="BL576" s="26"/>
      <c r="BM576" s="26"/>
      <c r="BN576" s="26"/>
      <c r="BO576" s="26"/>
      <c r="BP576" s="26"/>
      <c r="BQ576" s="26"/>
    </row>
    <row r="577" spans="7:69" ht="12.75" customHeight="1">
      <c r="G577" s="451"/>
      <c r="H577" s="26"/>
      <c r="I577" s="151"/>
      <c r="K577" s="26"/>
      <c r="L577" s="26"/>
      <c r="M577" s="26"/>
      <c r="N577" s="26"/>
      <c r="O577" s="26"/>
      <c r="P577" s="26"/>
      <c r="Q577" s="26"/>
      <c r="R577" s="26"/>
      <c r="S577" s="26"/>
      <c r="T577" s="26"/>
      <c r="U577" s="26"/>
      <c r="V577" s="26"/>
      <c r="W577" s="26"/>
      <c r="X577" s="26"/>
      <c r="Y577" s="26"/>
      <c r="Z577" s="26"/>
      <c r="AA577" s="26"/>
      <c r="AB577" s="26"/>
      <c r="AC577" s="26"/>
      <c r="AD577" s="26"/>
      <c r="AE577" s="26"/>
      <c r="AF577" s="26"/>
      <c r="AG577" s="26"/>
      <c r="AH577" s="26"/>
      <c r="AI577" s="26"/>
      <c r="AJ577" s="26"/>
      <c r="AK577" s="26"/>
      <c r="AL577" s="26"/>
      <c r="AM577" s="26"/>
      <c r="AN577" s="26"/>
      <c r="AO577" s="26"/>
      <c r="AP577" s="26"/>
      <c r="AQ577" s="26"/>
      <c r="AR577" s="26"/>
      <c r="AS577" s="26"/>
      <c r="AT577" s="26"/>
      <c r="AU577" s="26"/>
      <c r="AV577" s="26"/>
      <c r="AW577" s="26"/>
      <c r="AX577" s="26"/>
      <c r="AY577" s="26"/>
      <c r="AZ577" s="26"/>
      <c r="BA577" s="26"/>
      <c r="BB577" s="26"/>
      <c r="BC577" s="26"/>
      <c r="BD577" s="26"/>
      <c r="BE577" s="26"/>
      <c r="BF577" s="26"/>
      <c r="BG577" s="26"/>
      <c r="BH577" s="26"/>
      <c r="BI577" s="26"/>
      <c r="BJ577" s="26"/>
      <c r="BK577" s="26"/>
      <c r="BL577" s="26"/>
      <c r="BM577" s="26"/>
      <c r="BN577" s="26"/>
      <c r="BO577" s="26"/>
      <c r="BP577" s="26"/>
      <c r="BQ577" s="26"/>
    </row>
    <row r="578" spans="7:69" ht="12.75" customHeight="1">
      <c r="G578" s="451"/>
      <c r="H578" s="26"/>
      <c r="I578" s="151"/>
      <c r="K578" s="26"/>
      <c r="L578" s="26"/>
      <c r="M578" s="26"/>
      <c r="N578" s="26"/>
      <c r="O578" s="26"/>
      <c r="P578" s="26"/>
      <c r="Q578" s="26"/>
      <c r="R578" s="26"/>
      <c r="S578" s="26"/>
      <c r="T578" s="26"/>
      <c r="U578" s="26"/>
      <c r="V578" s="26"/>
      <c r="W578" s="26"/>
      <c r="X578" s="26"/>
      <c r="Y578" s="26"/>
      <c r="Z578" s="26"/>
      <c r="AA578" s="26"/>
      <c r="AB578" s="26"/>
      <c r="AC578" s="26"/>
      <c r="AD578" s="26"/>
      <c r="AE578" s="26"/>
      <c r="AF578" s="26"/>
      <c r="AG578" s="26"/>
      <c r="AH578" s="26"/>
      <c r="AI578" s="26"/>
      <c r="AJ578" s="26"/>
      <c r="AK578" s="26"/>
      <c r="AL578" s="26"/>
      <c r="AM578" s="26"/>
      <c r="AN578" s="26"/>
      <c r="AO578" s="26"/>
      <c r="AP578" s="26"/>
      <c r="AQ578" s="26"/>
      <c r="AR578" s="26"/>
      <c r="AS578" s="26"/>
      <c r="AT578" s="26"/>
      <c r="AU578" s="26"/>
      <c r="AV578" s="26"/>
      <c r="AW578" s="26"/>
      <c r="AX578" s="26"/>
      <c r="AY578" s="26"/>
      <c r="AZ578" s="26"/>
      <c r="BA578" s="26"/>
      <c r="BB578" s="26"/>
      <c r="BC578" s="26"/>
      <c r="BD578" s="26"/>
      <c r="BE578" s="26"/>
      <c r="BF578" s="26"/>
      <c r="BG578" s="26"/>
      <c r="BH578" s="26"/>
      <c r="BI578" s="26"/>
      <c r="BJ578" s="26"/>
      <c r="BK578" s="26"/>
      <c r="BL578" s="26"/>
      <c r="BM578" s="26"/>
      <c r="BN578" s="26"/>
      <c r="BO578" s="26"/>
      <c r="BP578" s="26"/>
      <c r="BQ578" s="26"/>
    </row>
    <row r="579" spans="7:69" ht="12.75" customHeight="1">
      <c r="G579" s="451"/>
      <c r="H579" s="26"/>
      <c r="I579" s="151"/>
      <c r="K579" s="26"/>
      <c r="L579" s="26"/>
      <c r="M579" s="26"/>
      <c r="N579" s="26"/>
      <c r="O579" s="26"/>
      <c r="P579" s="26"/>
      <c r="Q579" s="26"/>
      <c r="R579" s="26"/>
      <c r="S579" s="26"/>
      <c r="T579" s="26"/>
      <c r="U579" s="26"/>
      <c r="V579" s="26"/>
      <c r="W579" s="26"/>
      <c r="X579" s="26"/>
      <c r="Y579" s="26"/>
      <c r="Z579" s="26"/>
      <c r="AA579" s="26"/>
      <c r="AB579" s="26"/>
      <c r="AC579" s="26"/>
      <c r="AD579" s="26"/>
      <c r="AE579" s="26"/>
      <c r="AF579" s="26"/>
      <c r="AG579" s="26"/>
      <c r="AH579" s="26"/>
      <c r="AI579" s="26"/>
      <c r="AJ579" s="26"/>
      <c r="AK579" s="26"/>
      <c r="AL579" s="26"/>
      <c r="AM579" s="26"/>
      <c r="AN579" s="26"/>
      <c r="AO579" s="26"/>
      <c r="AP579" s="26"/>
      <c r="AQ579" s="26"/>
      <c r="AR579" s="26"/>
      <c r="AS579" s="26"/>
      <c r="AT579" s="26"/>
      <c r="AU579" s="26"/>
      <c r="AV579" s="26"/>
      <c r="AW579" s="26"/>
      <c r="AX579" s="26"/>
      <c r="AY579" s="26"/>
      <c r="AZ579" s="26"/>
      <c r="BA579" s="26"/>
      <c r="BB579" s="26"/>
      <c r="BC579" s="26"/>
      <c r="BD579" s="26"/>
      <c r="BE579" s="26"/>
      <c r="BF579" s="26"/>
      <c r="BG579" s="26"/>
      <c r="BH579" s="26"/>
      <c r="BI579" s="26"/>
      <c r="BJ579" s="26"/>
      <c r="BK579" s="26"/>
      <c r="BL579" s="26"/>
      <c r="BM579" s="26"/>
      <c r="BN579" s="26"/>
      <c r="BO579" s="26"/>
      <c r="BP579" s="26"/>
      <c r="BQ579" s="26"/>
    </row>
    <row r="580" spans="7:69" ht="12.75" customHeight="1">
      <c r="G580" s="451"/>
      <c r="H580" s="26"/>
      <c r="I580" s="151"/>
      <c r="K580" s="26"/>
      <c r="L580" s="26"/>
      <c r="M580" s="26"/>
      <c r="N580" s="26"/>
      <c r="O580" s="26"/>
      <c r="P580" s="26"/>
      <c r="Q580" s="26"/>
      <c r="R580" s="26"/>
      <c r="S580" s="26"/>
      <c r="T580" s="26"/>
      <c r="U580" s="26"/>
      <c r="V580" s="26"/>
      <c r="W580" s="26"/>
      <c r="X580" s="26"/>
      <c r="Y580" s="26"/>
      <c r="Z580" s="26"/>
      <c r="AA580" s="26"/>
      <c r="AB580" s="26"/>
      <c r="AC580" s="26"/>
      <c r="AD580" s="26"/>
      <c r="AE580" s="26"/>
      <c r="AF580" s="26"/>
      <c r="AG580" s="26"/>
      <c r="AH580" s="26"/>
      <c r="AI580" s="26"/>
      <c r="AJ580" s="26"/>
      <c r="AK580" s="26"/>
      <c r="AL580" s="26"/>
      <c r="AM580" s="26"/>
      <c r="AN580" s="26"/>
      <c r="AO580" s="26"/>
      <c r="AP580" s="26"/>
      <c r="AQ580" s="26"/>
      <c r="AR580" s="26"/>
      <c r="AS580" s="26"/>
      <c r="AT580" s="26"/>
      <c r="AU580" s="26"/>
      <c r="AV580" s="26"/>
      <c r="AW580" s="26"/>
      <c r="AX580" s="26"/>
      <c r="AY580" s="26"/>
      <c r="AZ580" s="26"/>
      <c r="BA580" s="26"/>
      <c r="BB580" s="26"/>
      <c r="BC580" s="26"/>
      <c r="BD580" s="26"/>
      <c r="BE580" s="26"/>
      <c r="BF580" s="26"/>
      <c r="BG580" s="26"/>
      <c r="BH580" s="26"/>
      <c r="BI580" s="26"/>
      <c r="BJ580" s="26"/>
      <c r="BK580" s="26"/>
      <c r="BL580" s="26"/>
      <c r="BM580" s="26"/>
      <c r="BN580" s="26"/>
      <c r="BO580" s="26"/>
      <c r="BP580" s="26"/>
      <c r="BQ580" s="26"/>
    </row>
    <row r="581" spans="7:69" ht="12.75" customHeight="1">
      <c r="G581" s="451"/>
      <c r="H581" s="26"/>
      <c r="I581" s="151"/>
      <c r="K581" s="26"/>
      <c r="L581" s="26"/>
      <c r="M581" s="26"/>
      <c r="N581" s="26"/>
      <c r="O581" s="26"/>
      <c r="P581" s="26"/>
      <c r="Q581" s="26"/>
      <c r="R581" s="26"/>
      <c r="S581" s="26"/>
      <c r="T581" s="26"/>
      <c r="U581" s="26"/>
      <c r="V581" s="26"/>
      <c r="W581" s="26"/>
      <c r="X581" s="26"/>
      <c r="Y581" s="26"/>
      <c r="Z581" s="26"/>
      <c r="AA581" s="26"/>
      <c r="AB581" s="26"/>
      <c r="AC581" s="26"/>
      <c r="AD581" s="26"/>
      <c r="AE581" s="26"/>
      <c r="AF581" s="26"/>
      <c r="AG581" s="26"/>
      <c r="AH581" s="26"/>
      <c r="AI581" s="26"/>
      <c r="AJ581" s="26"/>
      <c r="AK581" s="26"/>
      <c r="AL581" s="26"/>
      <c r="AM581" s="26"/>
      <c r="AN581" s="26"/>
      <c r="AO581" s="26"/>
      <c r="AP581" s="26"/>
      <c r="AQ581" s="26"/>
      <c r="AR581" s="26"/>
      <c r="AS581" s="26"/>
      <c r="AT581" s="26"/>
      <c r="AU581" s="26"/>
      <c r="AV581" s="26"/>
      <c r="AW581" s="26"/>
      <c r="AX581" s="26"/>
      <c r="AY581" s="26"/>
      <c r="AZ581" s="26"/>
      <c r="BA581" s="26"/>
      <c r="BB581" s="26"/>
      <c r="BC581" s="26"/>
      <c r="BD581" s="26"/>
      <c r="BE581" s="26"/>
      <c r="BF581" s="26"/>
      <c r="BG581" s="26"/>
      <c r="BH581" s="26"/>
      <c r="BI581" s="26"/>
      <c r="BJ581" s="26"/>
      <c r="BK581" s="26"/>
      <c r="BL581" s="26"/>
      <c r="BM581" s="26"/>
      <c r="BN581" s="26"/>
      <c r="BO581" s="26"/>
      <c r="BP581" s="26"/>
      <c r="BQ581" s="26"/>
    </row>
    <row r="582" spans="7:69" ht="12.75" customHeight="1">
      <c r="G582" s="451"/>
      <c r="H582" s="26"/>
      <c r="I582" s="151"/>
      <c r="K582" s="26"/>
      <c r="L582" s="26"/>
      <c r="M582" s="26"/>
      <c r="N582" s="26"/>
      <c r="O582" s="26"/>
      <c r="P582" s="26"/>
      <c r="Q582" s="26"/>
      <c r="R582" s="26"/>
      <c r="S582" s="26"/>
      <c r="T582" s="26"/>
      <c r="U582" s="26"/>
      <c r="V582" s="26"/>
      <c r="W582" s="26"/>
      <c r="X582" s="26"/>
      <c r="Y582" s="26"/>
      <c r="Z582" s="26"/>
      <c r="AA582" s="26"/>
      <c r="AB582" s="26"/>
      <c r="AC582" s="26"/>
      <c r="AD582" s="26"/>
      <c r="AE582" s="26"/>
      <c r="AF582" s="26"/>
      <c r="AG582" s="26"/>
      <c r="AH582" s="26"/>
      <c r="AI582" s="26"/>
      <c r="AJ582" s="26"/>
      <c r="AK582" s="26"/>
      <c r="AL582" s="26"/>
      <c r="AM582" s="26"/>
      <c r="AN582" s="26"/>
      <c r="AO582" s="26"/>
      <c r="AP582" s="26"/>
      <c r="AQ582" s="26"/>
      <c r="AR582" s="26"/>
      <c r="AS582" s="26"/>
      <c r="AT582" s="26"/>
      <c r="AU582" s="26"/>
      <c r="AV582" s="26"/>
      <c r="AW582" s="26"/>
      <c r="AX582" s="26"/>
      <c r="AY582" s="26"/>
      <c r="AZ582" s="26"/>
      <c r="BA582" s="26"/>
      <c r="BB582" s="26"/>
      <c r="BC582" s="26"/>
      <c r="BD582" s="26"/>
      <c r="BE582" s="26"/>
      <c r="BF582" s="26"/>
      <c r="BG582" s="26"/>
      <c r="BH582" s="26"/>
      <c r="BI582" s="26"/>
      <c r="BJ582" s="26"/>
      <c r="BK582" s="26"/>
      <c r="BL582" s="26"/>
      <c r="BM582" s="26"/>
      <c r="BN582" s="26"/>
      <c r="BO582" s="26"/>
      <c r="BP582" s="26"/>
      <c r="BQ582" s="26"/>
    </row>
    <row r="583" spans="7:69" ht="12.75" customHeight="1">
      <c r="G583" s="451"/>
      <c r="H583" s="26"/>
      <c r="I583" s="151"/>
      <c r="K583" s="26"/>
      <c r="L583" s="26"/>
      <c r="M583" s="26"/>
      <c r="N583" s="26"/>
      <c r="O583" s="26"/>
      <c r="P583" s="26"/>
      <c r="Q583" s="26"/>
      <c r="R583" s="26"/>
      <c r="S583" s="26"/>
      <c r="T583" s="26"/>
      <c r="U583" s="26"/>
      <c r="V583" s="26"/>
      <c r="W583" s="26"/>
      <c r="X583" s="26"/>
      <c r="Y583" s="26"/>
      <c r="Z583" s="26"/>
      <c r="AA583" s="26"/>
      <c r="AB583" s="26"/>
      <c r="AC583" s="26"/>
      <c r="AD583" s="26"/>
      <c r="AE583" s="26"/>
      <c r="AF583" s="26"/>
      <c r="AG583" s="26"/>
      <c r="AH583" s="26"/>
      <c r="AI583" s="26"/>
      <c r="AJ583" s="26"/>
      <c r="AK583" s="26"/>
      <c r="AL583" s="26"/>
      <c r="AM583" s="26"/>
      <c r="AN583" s="26"/>
      <c r="AO583" s="26"/>
      <c r="AP583" s="26"/>
      <c r="AQ583" s="26"/>
      <c r="AR583" s="26"/>
      <c r="AS583" s="26"/>
      <c r="AT583" s="26"/>
      <c r="AU583" s="26"/>
      <c r="AV583" s="26"/>
      <c r="AW583" s="26"/>
      <c r="AX583" s="26"/>
      <c r="AY583" s="26"/>
      <c r="AZ583" s="26"/>
      <c r="BA583" s="26"/>
      <c r="BB583" s="26"/>
      <c r="BC583" s="26"/>
      <c r="BD583" s="26"/>
      <c r="BE583" s="26"/>
      <c r="BF583" s="26"/>
      <c r="BG583" s="26"/>
      <c r="BH583" s="26"/>
      <c r="BI583" s="26"/>
      <c r="BJ583" s="26"/>
      <c r="BK583" s="26"/>
      <c r="BL583" s="26"/>
      <c r="BM583" s="26"/>
      <c r="BN583" s="26"/>
      <c r="BO583" s="26"/>
      <c r="BP583" s="26"/>
      <c r="BQ583" s="26"/>
    </row>
    <row r="584" spans="7:69" ht="12.75" customHeight="1">
      <c r="G584" s="451"/>
      <c r="H584" s="26"/>
      <c r="I584" s="151"/>
      <c r="K584" s="26"/>
      <c r="L584" s="26"/>
      <c r="M584" s="26"/>
      <c r="N584" s="26"/>
      <c r="O584" s="26"/>
      <c r="P584" s="26"/>
      <c r="Q584" s="26"/>
      <c r="R584" s="26"/>
      <c r="S584" s="26"/>
      <c r="T584" s="26"/>
      <c r="U584" s="26"/>
      <c r="V584" s="26"/>
      <c r="W584" s="26"/>
      <c r="X584" s="26"/>
      <c r="Y584" s="26"/>
      <c r="Z584" s="26"/>
      <c r="AA584" s="26"/>
      <c r="AB584" s="26"/>
      <c r="AC584" s="26"/>
      <c r="AD584" s="26"/>
      <c r="AE584" s="26"/>
      <c r="AF584" s="26"/>
      <c r="AG584" s="26"/>
      <c r="AH584" s="26"/>
      <c r="AI584" s="26"/>
      <c r="AJ584" s="26"/>
      <c r="AK584" s="26"/>
      <c r="AL584" s="26"/>
      <c r="AM584" s="26"/>
      <c r="AN584" s="26"/>
      <c r="AO584" s="26"/>
      <c r="AP584" s="26"/>
      <c r="AQ584" s="26"/>
      <c r="AR584" s="26"/>
      <c r="AS584" s="26"/>
      <c r="AT584" s="26"/>
      <c r="AU584" s="26"/>
      <c r="AV584" s="26"/>
      <c r="AW584" s="26"/>
      <c r="AX584" s="26"/>
      <c r="AY584" s="26"/>
      <c r="AZ584" s="26"/>
      <c r="BA584" s="26"/>
      <c r="BB584" s="26"/>
      <c r="BC584" s="26"/>
      <c r="BD584" s="26"/>
      <c r="BE584" s="26"/>
      <c r="BF584" s="26"/>
      <c r="BG584" s="26"/>
      <c r="BH584" s="26"/>
      <c r="BI584" s="26"/>
      <c r="BJ584" s="26"/>
      <c r="BK584" s="26"/>
      <c r="BL584" s="26"/>
      <c r="BM584" s="26"/>
      <c r="BN584" s="26"/>
      <c r="BO584" s="26"/>
      <c r="BP584" s="26"/>
      <c r="BQ584" s="26"/>
    </row>
    <row r="585" spans="7:69" ht="12.75" customHeight="1">
      <c r="G585" s="451"/>
      <c r="H585" s="26"/>
      <c r="I585" s="151"/>
      <c r="K585" s="26"/>
      <c r="L585" s="26"/>
      <c r="M585" s="26"/>
      <c r="N585" s="26"/>
      <c r="O585" s="26"/>
      <c r="P585" s="26"/>
      <c r="Q585" s="26"/>
      <c r="R585" s="26"/>
      <c r="S585" s="26"/>
      <c r="T585" s="26"/>
      <c r="U585" s="26"/>
      <c r="V585" s="26"/>
      <c r="W585" s="26"/>
      <c r="X585" s="26"/>
      <c r="Y585" s="26"/>
      <c r="Z585" s="26"/>
      <c r="AA585" s="26"/>
      <c r="AB585" s="26"/>
      <c r="AC585" s="26"/>
      <c r="AD585" s="26"/>
      <c r="AE585" s="26"/>
      <c r="AF585" s="26"/>
      <c r="AG585" s="26"/>
      <c r="AH585" s="26"/>
      <c r="AI585" s="26"/>
      <c r="AJ585" s="26"/>
      <c r="AK585" s="26"/>
      <c r="AL585" s="26"/>
      <c r="AM585" s="26"/>
      <c r="AN585" s="26"/>
      <c r="AO585" s="26"/>
      <c r="AP585" s="26"/>
      <c r="AQ585" s="26"/>
      <c r="AR585" s="26"/>
      <c r="AS585" s="26"/>
      <c r="AT585" s="26"/>
      <c r="AU585" s="26"/>
      <c r="AV585" s="26"/>
      <c r="AW585" s="26"/>
      <c r="AX585" s="26"/>
      <c r="AY585" s="26"/>
      <c r="AZ585" s="26"/>
      <c r="BA585" s="26"/>
      <c r="BB585" s="26"/>
      <c r="BC585" s="26"/>
      <c r="BD585" s="26"/>
      <c r="BE585" s="26"/>
      <c r="BF585" s="26"/>
      <c r="BG585" s="26"/>
      <c r="BH585" s="26"/>
      <c r="BI585" s="26"/>
      <c r="BJ585" s="26"/>
      <c r="BK585" s="26"/>
      <c r="BL585" s="26"/>
      <c r="BM585" s="26"/>
      <c r="BN585" s="26"/>
      <c r="BO585" s="26"/>
      <c r="BP585" s="26"/>
      <c r="BQ585" s="26"/>
    </row>
    <row r="586" spans="7:69" ht="12.75" customHeight="1">
      <c r="G586" s="451"/>
      <c r="H586" s="26"/>
      <c r="I586" s="151"/>
      <c r="K586" s="26"/>
      <c r="L586" s="26"/>
      <c r="M586" s="26"/>
      <c r="N586" s="26"/>
      <c r="O586" s="26"/>
      <c r="P586" s="26"/>
      <c r="Q586" s="26"/>
      <c r="R586" s="26"/>
      <c r="S586" s="26"/>
      <c r="T586" s="26"/>
      <c r="U586" s="26"/>
      <c r="V586" s="26"/>
      <c r="W586" s="26"/>
      <c r="X586" s="26"/>
      <c r="Y586" s="26"/>
      <c r="Z586" s="26"/>
      <c r="AA586" s="26"/>
      <c r="AB586" s="26"/>
      <c r="AC586" s="26"/>
      <c r="AD586" s="26"/>
      <c r="AE586" s="26"/>
      <c r="AF586" s="26"/>
      <c r="AG586" s="26"/>
      <c r="AH586" s="26"/>
      <c r="AI586" s="26"/>
      <c r="AJ586" s="26"/>
      <c r="AK586" s="26"/>
      <c r="AL586" s="26"/>
      <c r="AM586" s="26"/>
      <c r="AN586" s="26"/>
      <c r="AO586" s="26"/>
      <c r="AP586" s="26"/>
      <c r="AQ586" s="26"/>
      <c r="AR586" s="26"/>
      <c r="AS586" s="26"/>
      <c r="AT586" s="26"/>
      <c r="AU586" s="26"/>
      <c r="AV586" s="26"/>
      <c r="AW586" s="26"/>
      <c r="AX586" s="26"/>
      <c r="AY586" s="26"/>
      <c r="AZ586" s="26"/>
      <c r="BA586" s="26"/>
      <c r="BB586" s="26"/>
      <c r="BC586" s="26"/>
      <c r="BD586" s="26"/>
      <c r="BE586" s="26"/>
      <c r="BF586" s="26"/>
      <c r="BG586" s="26"/>
      <c r="BH586" s="26"/>
      <c r="BI586" s="26"/>
      <c r="BJ586" s="26"/>
      <c r="BK586" s="26"/>
      <c r="BL586" s="26"/>
      <c r="BM586" s="26"/>
      <c r="BN586" s="26"/>
      <c r="BO586" s="26"/>
      <c r="BP586" s="26"/>
      <c r="BQ586" s="26"/>
    </row>
    <row r="587" spans="7:69" ht="12.75" customHeight="1">
      <c r="G587" s="451"/>
      <c r="H587" s="26"/>
      <c r="I587" s="151"/>
      <c r="K587" s="26"/>
      <c r="L587" s="26"/>
      <c r="M587" s="26"/>
      <c r="N587" s="26"/>
      <c r="O587" s="26"/>
      <c r="P587" s="26"/>
      <c r="Q587" s="26"/>
      <c r="R587" s="26"/>
      <c r="S587" s="26"/>
      <c r="T587" s="26"/>
      <c r="U587" s="26"/>
      <c r="V587" s="26"/>
      <c r="W587" s="26"/>
      <c r="X587" s="26"/>
      <c r="Y587" s="26"/>
      <c r="Z587" s="26"/>
      <c r="AA587" s="26"/>
      <c r="AB587" s="26"/>
      <c r="AC587" s="26"/>
      <c r="AD587" s="26"/>
      <c r="AE587" s="26"/>
      <c r="AF587" s="26"/>
      <c r="AG587" s="26"/>
      <c r="AH587" s="26"/>
      <c r="AI587" s="26"/>
      <c r="AJ587" s="26"/>
      <c r="AK587" s="26"/>
      <c r="AL587" s="26"/>
      <c r="AM587" s="26"/>
      <c r="AN587" s="26"/>
      <c r="AO587" s="26"/>
      <c r="AP587" s="26"/>
      <c r="AQ587" s="26"/>
      <c r="AR587" s="26"/>
      <c r="AS587" s="26"/>
      <c r="AT587" s="26"/>
      <c r="AU587" s="26"/>
      <c r="AV587" s="26"/>
      <c r="AW587" s="26"/>
      <c r="AX587" s="26"/>
      <c r="AY587" s="26"/>
      <c r="AZ587" s="26"/>
      <c r="BA587" s="26"/>
      <c r="BB587" s="26"/>
      <c r="BC587" s="26"/>
      <c r="BD587" s="26"/>
      <c r="BE587" s="26"/>
      <c r="BF587" s="26"/>
      <c r="BG587" s="26"/>
      <c r="BH587" s="26"/>
      <c r="BI587" s="26"/>
      <c r="BJ587" s="26"/>
      <c r="BK587" s="26"/>
      <c r="BL587" s="26"/>
      <c r="BM587" s="26"/>
      <c r="BN587" s="26"/>
      <c r="BO587" s="26"/>
      <c r="BP587" s="26"/>
      <c r="BQ587" s="26"/>
    </row>
    <row r="588" spans="7:69" ht="12.75" customHeight="1">
      <c r="G588" s="451"/>
      <c r="H588" s="26"/>
      <c r="I588" s="151"/>
      <c r="K588" s="26"/>
      <c r="L588" s="26"/>
      <c r="M588" s="26"/>
      <c r="N588" s="26"/>
      <c r="O588" s="26"/>
      <c r="P588" s="26"/>
      <c r="Q588" s="26"/>
      <c r="R588" s="26"/>
      <c r="S588" s="26"/>
      <c r="T588" s="26"/>
      <c r="U588" s="26"/>
      <c r="V588" s="26"/>
      <c r="W588" s="26"/>
      <c r="X588" s="26"/>
      <c r="Y588" s="26"/>
      <c r="Z588" s="26"/>
      <c r="AA588" s="26"/>
      <c r="AB588" s="26"/>
      <c r="AC588" s="26"/>
      <c r="AD588" s="26"/>
      <c r="AE588" s="26"/>
      <c r="AF588" s="26"/>
      <c r="AG588" s="26"/>
      <c r="AH588" s="26"/>
      <c r="AI588" s="26"/>
      <c r="AJ588" s="26"/>
      <c r="AK588" s="26"/>
      <c r="AL588" s="26"/>
      <c r="AM588" s="26"/>
      <c r="AN588" s="26"/>
      <c r="AO588" s="26"/>
      <c r="AP588" s="26"/>
      <c r="AQ588" s="26"/>
      <c r="AR588" s="26"/>
      <c r="AS588" s="26"/>
      <c r="AT588" s="26"/>
      <c r="AU588" s="26"/>
      <c r="AV588" s="26"/>
      <c r="AW588" s="26"/>
      <c r="AX588" s="26"/>
      <c r="AY588" s="26"/>
      <c r="AZ588" s="26"/>
      <c r="BA588" s="26"/>
      <c r="BB588" s="26"/>
      <c r="BC588" s="26"/>
      <c r="BD588" s="26"/>
      <c r="BE588" s="26"/>
      <c r="BF588" s="26"/>
      <c r="BG588" s="26"/>
      <c r="BH588" s="26"/>
      <c r="BI588" s="26"/>
      <c r="BJ588" s="26"/>
      <c r="BK588" s="26"/>
      <c r="BL588" s="26"/>
      <c r="BM588" s="26"/>
      <c r="BN588" s="26"/>
      <c r="BO588" s="26"/>
      <c r="BP588" s="26"/>
      <c r="BQ588" s="26"/>
    </row>
    <row r="589" spans="7:69" ht="12.75" customHeight="1">
      <c r="G589" s="451"/>
      <c r="H589" s="26"/>
      <c r="I589" s="151"/>
      <c r="K589" s="26"/>
      <c r="L589" s="26"/>
      <c r="M589" s="26"/>
      <c r="N589" s="26"/>
      <c r="O589" s="26"/>
      <c r="P589" s="26"/>
      <c r="Q589" s="26"/>
      <c r="R589" s="26"/>
      <c r="S589" s="26"/>
      <c r="T589" s="26"/>
      <c r="U589" s="26"/>
      <c r="V589" s="26"/>
      <c r="W589" s="26"/>
      <c r="X589" s="26"/>
      <c r="Y589" s="26"/>
      <c r="Z589" s="26"/>
      <c r="AA589" s="26"/>
      <c r="AB589" s="26"/>
      <c r="AC589" s="26"/>
      <c r="AD589" s="26"/>
      <c r="AE589" s="26"/>
      <c r="AF589" s="26"/>
      <c r="AG589" s="26"/>
      <c r="AH589" s="26"/>
      <c r="AI589" s="26"/>
      <c r="AJ589" s="26"/>
      <c r="AK589" s="26"/>
      <c r="AL589" s="26"/>
      <c r="AM589" s="26"/>
      <c r="AN589" s="26"/>
      <c r="AO589" s="26"/>
      <c r="AP589" s="26"/>
      <c r="AQ589" s="26"/>
      <c r="AR589" s="26"/>
      <c r="AS589" s="26"/>
      <c r="AT589" s="26"/>
      <c r="AU589" s="26"/>
      <c r="AV589" s="26"/>
      <c r="AW589" s="26"/>
      <c r="AX589" s="26"/>
      <c r="AY589" s="26"/>
      <c r="AZ589" s="26"/>
      <c r="BA589" s="26"/>
      <c r="BB589" s="26"/>
      <c r="BC589" s="26"/>
      <c r="BD589" s="26"/>
      <c r="BE589" s="26"/>
      <c r="BF589" s="26"/>
      <c r="BG589" s="26"/>
      <c r="BH589" s="26"/>
      <c r="BI589" s="26"/>
      <c r="BJ589" s="26"/>
      <c r="BK589" s="26"/>
      <c r="BL589" s="26"/>
      <c r="BM589" s="26"/>
      <c r="BN589" s="26"/>
      <c r="BO589" s="26"/>
      <c r="BP589" s="26"/>
      <c r="BQ589" s="26"/>
    </row>
    <row r="590" spans="7:69" ht="12.75" customHeight="1">
      <c r="G590" s="451"/>
      <c r="H590" s="26"/>
      <c r="I590" s="151"/>
      <c r="K590" s="26"/>
      <c r="L590" s="26"/>
      <c r="M590" s="26"/>
      <c r="N590" s="26"/>
      <c r="O590" s="26"/>
      <c r="P590" s="26"/>
      <c r="Q590" s="26"/>
      <c r="R590" s="26"/>
      <c r="S590" s="26"/>
      <c r="T590" s="26"/>
      <c r="U590" s="26"/>
      <c r="V590" s="26"/>
      <c r="W590" s="26"/>
      <c r="X590" s="26"/>
      <c r="Y590" s="26"/>
      <c r="Z590" s="26"/>
      <c r="AA590" s="26"/>
      <c r="AB590" s="26"/>
      <c r="AC590" s="26"/>
      <c r="AD590" s="26"/>
      <c r="AE590" s="26"/>
      <c r="AF590" s="26"/>
      <c r="AG590" s="26"/>
      <c r="AH590" s="26"/>
      <c r="AI590" s="26"/>
      <c r="AJ590" s="26"/>
      <c r="AK590" s="26"/>
      <c r="AL590" s="26"/>
      <c r="AM590" s="26"/>
      <c r="AN590" s="26"/>
      <c r="AO590" s="26"/>
      <c r="AP590" s="26"/>
      <c r="AQ590" s="26"/>
      <c r="AR590" s="26"/>
      <c r="AS590" s="26"/>
      <c r="AT590" s="26"/>
      <c r="AU590" s="26"/>
      <c r="AV590" s="26"/>
      <c r="AW590" s="26"/>
      <c r="AX590" s="26"/>
      <c r="AY590" s="26"/>
      <c r="AZ590" s="26"/>
      <c r="BA590" s="26"/>
      <c r="BB590" s="26"/>
      <c r="BC590" s="26"/>
      <c r="BD590" s="26"/>
      <c r="BE590" s="26"/>
      <c r="BF590" s="26"/>
      <c r="BG590" s="26"/>
      <c r="BH590" s="26"/>
      <c r="BI590" s="26"/>
      <c r="BJ590" s="26"/>
      <c r="BK590" s="26"/>
      <c r="BL590" s="26"/>
      <c r="BM590" s="26"/>
      <c r="BN590" s="26"/>
      <c r="BO590" s="26"/>
      <c r="BP590" s="26"/>
      <c r="BQ590" s="26"/>
    </row>
    <row r="591" spans="7:69" ht="12.75" customHeight="1">
      <c r="G591" s="451"/>
      <c r="H591" s="26"/>
      <c r="I591" s="151"/>
      <c r="K591" s="26"/>
      <c r="L591" s="26"/>
      <c r="M591" s="26"/>
      <c r="N591" s="26"/>
      <c r="O591" s="26"/>
      <c r="P591" s="26"/>
      <c r="Q591" s="26"/>
      <c r="R591" s="26"/>
      <c r="S591" s="26"/>
      <c r="T591" s="26"/>
      <c r="U591" s="26"/>
      <c r="V591" s="26"/>
      <c r="W591" s="26"/>
      <c r="X591" s="26"/>
      <c r="Y591" s="26"/>
      <c r="Z591" s="26"/>
      <c r="AA591" s="26"/>
      <c r="AB591" s="26"/>
      <c r="AC591" s="26"/>
      <c r="AD591" s="26"/>
      <c r="AE591" s="26"/>
      <c r="AF591" s="26"/>
      <c r="AG591" s="26"/>
      <c r="AH591" s="26"/>
      <c r="AI591" s="26"/>
      <c r="AJ591" s="26"/>
      <c r="AK591" s="26"/>
      <c r="AL591" s="26"/>
      <c r="AM591" s="26"/>
      <c r="AN591" s="26"/>
      <c r="AO591" s="26"/>
      <c r="AP591" s="26"/>
      <c r="AQ591" s="26"/>
      <c r="AR591" s="26"/>
      <c r="AS591" s="26"/>
      <c r="AT591" s="26"/>
      <c r="AU591" s="26"/>
      <c r="AV591" s="26"/>
      <c r="AW591" s="26"/>
      <c r="AX591" s="26"/>
      <c r="AY591" s="26"/>
      <c r="AZ591" s="26"/>
      <c r="BA591" s="26"/>
      <c r="BB591" s="26"/>
      <c r="BC591" s="26"/>
      <c r="BD591" s="26"/>
      <c r="BE591" s="26"/>
      <c r="BF591" s="26"/>
      <c r="BG591" s="26"/>
      <c r="BH591" s="26"/>
      <c r="BI591" s="26"/>
      <c r="BJ591" s="26"/>
      <c r="BK591" s="26"/>
      <c r="BL591" s="26"/>
      <c r="BM591" s="26"/>
      <c r="BN591" s="26"/>
      <c r="BO591" s="26"/>
      <c r="BP591" s="26"/>
      <c r="BQ591" s="26"/>
    </row>
    <row r="592" spans="7:69" ht="12.75" customHeight="1">
      <c r="G592" s="451"/>
      <c r="H592" s="26"/>
      <c r="I592" s="151"/>
      <c r="K592" s="26"/>
      <c r="L592" s="26"/>
      <c r="M592" s="26"/>
      <c r="N592" s="26"/>
      <c r="O592" s="26"/>
      <c r="P592" s="26"/>
      <c r="Q592" s="26"/>
      <c r="R592" s="26"/>
      <c r="S592" s="26"/>
      <c r="T592" s="26"/>
      <c r="U592" s="26"/>
      <c r="V592" s="26"/>
      <c r="W592" s="26"/>
      <c r="X592" s="26"/>
      <c r="Y592" s="26"/>
      <c r="Z592" s="26"/>
      <c r="AA592" s="26"/>
      <c r="AB592" s="26"/>
      <c r="AC592" s="26"/>
      <c r="AD592" s="26"/>
      <c r="AE592" s="26"/>
      <c r="AF592" s="26"/>
      <c r="AG592" s="26"/>
      <c r="AH592" s="26"/>
      <c r="AI592" s="26"/>
      <c r="AJ592" s="26"/>
      <c r="AK592" s="26"/>
      <c r="AL592" s="26"/>
      <c r="AM592" s="26"/>
      <c r="AN592" s="26"/>
      <c r="AO592" s="26"/>
      <c r="AP592" s="26"/>
      <c r="AQ592" s="26"/>
      <c r="AR592" s="26"/>
      <c r="AS592" s="26"/>
      <c r="AT592" s="26"/>
      <c r="AU592" s="26"/>
      <c r="AV592" s="26"/>
      <c r="AW592" s="26"/>
      <c r="AX592" s="26"/>
      <c r="AY592" s="26"/>
      <c r="AZ592" s="26"/>
      <c r="BA592" s="26"/>
      <c r="BB592" s="26"/>
      <c r="BC592" s="26"/>
      <c r="BD592" s="26"/>
      <c r="BE592" s="26"/>
      <c r="BF592" s="26"/>
      <c r="BG592" s="26"/>
      <c r="BH592" s="26"/>
      <c r="BI592" s="26"/>
      <c r="BJ592" s="26"/>
      <c r="BK592" s="26"/>
      <c r="BL592" s="26"/>
      <c r="BM592" s="26"/>
      <c r="BN592" s="26"/>
      <c r="BO592" s="26"/>
      <c r="BP592" s="26"/>
      <c r="BQ592" s="26"/>
    </row>
    <row r="593" spans="7:69" ht="12.75" customHeight="1">
      <c r="G593" s="451"/>
      <c r="H593" s="26"/>
      <c r="I593" s="151"/>
      <c r="K593" s="26"/>
      <c r="L593" s="26"/>
      <c r="M593" s="26"/>
      <c r="N593" s="26"/>
      <c r="O593" s="26"/>
      <c r="P593" s="26"/>
      <c r="Q593" s="26"/>
      <c r="R593" s="26"/>
      <c r="S593" s="26"/>
      <c r="T593" s="26"/>
      <c r="U593" s="26"/>
      <c r="V593" s="26"/>
      <c r="W593" s="26"/>
      <c r="X593" s="26"/>
      <c r="Y593" s="26"/>
      <c r="Z593" s="26"/>
      <c r="AA593" s="26"/>
      <c r="AB593" s="26"/>
      <c r="AC593" s="26"/>
      <c r="AD593" s="26"/>
      <c r="AE593" s="26"/>
      <c r="AF593" s="26"/>
      <c r="AG593" s="26"/>
      <c r="AH593" s="26"/>
      <c r="AI593" s="26"/>
      <c r="AJ593" s="26"/>
      <c r="AK593" s="26"/>
      <c r="AL593" s="26"/>
      <c r="AM593" s="26"/>
      <c r="AN593" s="26"/>
      <c r="AO593" s="26"/>
      <c r="AP593" s="26"/>
      <c r="AQ593" s="26"/>
      <c r="AR593" s="26"/>
      <c r="AS593" s="26"/>
      <c r="AT593" s="26"/>
      <c r="AU593" s="26"/>
      <c r="AV593" s="26"/>
      <c r="AW593" s="26"/>
      <c r="AX593" s="26"/>
      <c r="AY593" s="26"/>
      <c r="AZ593" s="26"/>
      <c r="BA593" s="26"/>
      <c r="BB593" s="26"/>
      <c r="BC593" s="26"/>
      <c r="BD593" s="26"/>
      <c r="BE593" s="26"/>
      <c r="BF593" s="26"/>
      <c r="BG593" s="26"/>
      <c r="BH593" s="26"/>
      <c r="BI593" s="26"/>
      <c r="BJ593" s="26"/>
      <c r="BK593" s="26"/>
      <c r="BL593" s="26"/>
      <c r="BM593" s="26"/>
      <c r="BN593" s="26"/>
      <c r="BO593" s="26"/>
      <c r="BP593" s="26"/>
      <c r="BQ593" s="26"/>
    </row>
    <row r="594" spans="7:69" ht="12.75" customHeight="1">
      <c r="G594" s="451"/>
      <c r="H594" s="26"/>
      <c r="I594" s="151"/>
      <c r="K594" s="26"/>
      <c r="L594" s="26"/>
      <c r="M594" s="26"/>
      <c r="N594" s="26"/>
      <c r="O594" s="26"/>
      <c r="P594" s="26"/>
      <c r="Q594" s="26"/>
      <c r="R594" s="26"/>
      <c r="S594" s="26"/>
      <c r="T594" s="26"/>
      <c r="U594" s="26"/>
      <c r="V594" s="26"/>
      <c r="W594" s="26"/>
      <c r="X594" s="26"/>
      <c r="Y594" s="26"/>
      <c r="Z594" s="26"/>
      <c r="AA594" s="26"/>
      <c r="AB594" s="26"/>
      <c r="AC594" s="26"/>
      <c r="AD594" s="26"/>
      <c r="AE594" s="26"/>
      <c r="AF594" s="26"/>
      <c r="AG594" s="26"/>
      <c r="AH594" s="26"/>
      <c r="AI594" s="26"/>
      <c r="AJ594" s="26"/>
      <c r="AK594" s="26"/>
      <c r="AL594" s="26"/>
      <c r="AM594" s="26"/>
      <c r="AN594" s="26"/>
      <c r="AO594" s="26"/>
      <c r="AP594" s="26"/>
      <c r="AQ594" s="26"/>
      <c r="AR594" s="26"/>
      <c r="AS594" s="26"/>
      <c r="AT594" s="26"/>
      <c r="AU594" s="26"/>
      <c r="AV594" s="26"/>
      <c r="AW594" s="26"/>
      <c r="AX594" s="26"/>
      <c r="AY594" s="26"/>
      <c r="AZ594" s="26"/>
      <c r="BA594" s="26"/>
      <c r="BB594" s="26"/>
      <c r="BC594" s="26"/>
      <c r="BD594" s="26"/>
      <c r="BE594" s="26"/>
      <c r="BF594" s="26"/>
      <c r="BG594" s="26"/>
      <c r="BH594" s="26"/>
      <c r="BI594" s="26"/>
      <c r="BJ594" s="26"/>
      <c r="BK594" s="26"/>
      <c r="BL594" s="26"/>
      <c r="BM594" s="26"/>
      <c r="BN594" s="26"/>
      <c r="BO594" s="26"/>
      <c r="BP594" s="26"/>
      <c r="BQ594" s="26"/>
    </row>
    <row r="595" spans="7:69" ht="12.75" customHeight="1">
      <c r="G595" s="451"/>
      <c r="H595" s="26"/>
      <c r="I595" s="151"/>
      <c r="K595" s="26"/>
      <c r="L595" s="26"/>
      <c r="M595" s="26"/>
      <c r="N595" s="26"/>
      <c r="O595" s="26"/>
      <c r="P595" s="26"/>
      <c r="Q595" s="26"/>
      <c r="R595" s="26"/>
      <c r="S595" s="26"/>
      <c r="T595" s="26"/>
      <c r="U595" s="26"/>
      <c r="V595" s="26"/>
      <c r="W595" s="26"/>
      <c r="X595" s="26"/>
      <c r="Y595" s="26"/>
      <c r="Z595" s="26"/>
      <c r="AA595" s="26"/>
      <c r="AB595" s="26"/>
      <c r="AC595" s="26"/>
      <c r="AD595" s="26"/>
      <c r="AE595" s="26"/>
      <c r="AF595" s="26"/>
      <c r="AG595" s="26"/>
      <c r="AH595" s="26"/>
      <c r="AI595" s="26"/>
      <c r="AJ595" s="26"/>
      <c r="AK595" s="26"/>
      <c r="AL595" s="26"/>
      <c r="AM595" s="26"/>
      <c r="AN595" s="26"/>
      <c r="AO595" s="26"/>
      <c r="AP595" s="26"/>
      <c r="AQ595" s="26"/>
      <c r="AR595" s="26"/>
      <c r="AS595" s="26"/>
      <c r="AT595" s="26"/>
      <c r="AU595" s="26"/>
      <c r="AV595" s="26"/>
      <c r="AW595" s="26"/>
      <c r="AX595" s="26"/>
      <c r="AY595" s="26"/>
      <c r="AZ595" s="26"/>
      <c r="BA595" s="26"/>
      <c r="BB595" s="26"/>
      <c r="BC595" s="26"/>
      <c r="BD595" s="26"/>
      <c r="BE595" s="26"/>
      <c r="BF595" s="26"/>
      <c r="BG595" s="26"/>
      <c r="BH595" s="26"/>
      <c r="BI595" s="26"/>
      <c r="BJ595" s="26"/>
      <c r="BK595" s="26"/>
      <c r="BL595" s="26"/>
      <c r="BM595" s="26"/>
      <c r="BN595" s="26"/>
      <c r="BO595" s="26"/>
      <c r="BP595" s="26"/>
      <c r="BQ595" s="26"/>
    </row>
    <row r="596" spans="7:69" ht="12.75" customHeight="1">
      <c r="G596" s="451"/>
      <c r="H596" s="26"/>
      <c r="I596" s="151"/>
      <c r="K596" s="26"/>
      <c r="L596" s="26"/>
      <c r="M596" s="26"/>
      <c r="N596" s="26"/>
      <c r="O596" s="26"/>
      <c r="P596" s="26"/>
      <c r="Q596" s="26"/>
      <c r="R596" s="26"/>
      <c r="S596" s="26"/>
      <c r="T596" s="26"/>
      <c r="U596" s="26"/>
      <c r="V596" s="26"/>
      <c r="W596" s="26"/>
      <c r="X596" s="26"/>
      <c r="Y596" s="26"/>
      <c r="Z596" s="26"/>
      <c r="AA596" s="26"/>
      <c r="AB596" s="26"/>
      <c r="AC596" s="26"/>
      <c r="AD596" s="26"/>
      <c r="AE596" s="26"/>
      <c r="AF596" s="26"/>
      <c r="AG596" s="26"/>
      <c r="AH596" s="26"/>
      <c r="AI596" s="26"/>
      <c r="AJ596" s="26"/>
      <c r="AK596" s="26"/>
      <c r="AL596" s="26"/>
      <c r="AM596" s="26"/>
      <c r="AN596" s="26"/>
      <c r="AO596" s="26"/>
      <c r="AP596" s="26"/>
      <c r="AQ596" s="26"/>
      <c r="AR596" s="26"/>
      <c r="AS596" s="26"/>
      <c r="AT596" s="26"/>
      <c r="AU596" s="26"/>
      <c r="AV596" s="26"/>
      <c r="AW596" s="26"/>
      <c r="AX596" s="26"/>
      <c r="AY596" s="26"/>
      <c r="AZ596" s="26"/>
      <c r="BA596" s="26"/>
      <c r="BB596" s="26"/>
      <c r="BC596" s="26"/>
      <c r="BD596" s="26"/>
      <c r="BE596" s="26"/>
      <c r="BF596" s="26"/>
      <c r="BG596" s="26"/>
      <c r="BH596" s="26"/>
      <c r="BI596" s="26"/>
      <c r="BJ596" s="26"/>
      <c r="BK596" s="26"/>
      <c r="BL596" s="26"/>
      <c r="BM596" s="26"/>
      <c r="BN596" s="26"/>
      <c r="BO596" s="26"/>
      <c r="BP596" s="26"/>
      <c r="BQ596" s="26"/>
    </row>
    <row r="597" spans="7:69" ht="12.75" customHeight="1">
      <c r="G597" s="451"/>
      <c r="H597" s="26"/>
      <c r="I597" s="151"/>
      <c r="K597" s="26"/>
      <c r="L597" s="26"/>
      <c r="M597" s="26"/>
      <c r="N597" s="26"/>
      <c r="O597" s="26"/>
      <c r="P597" s="26"/>
      <c r="Q597" s="26"/>
      <c r="R597" s="26"/>
      <c r="S597" s="26"/>
      <c r="T597" s="26"/>
      <c r="U597" s="26"/>
      <c r="V597" s="26"/>
      <c r="W597" s="26"/>
      <c r="X597" s="26"/>
      <c r="Y597" s="26"/>
      <c r="Z597" s="26"/>
      <c r="AA597" s="26"/>
      <c r="AB597" s="26"/>
      <c r="AC597" s="26"/>
      <c r="AD597" s="26"/>
      <c r="AE597" s="26"/>
      <c r="AF597" s="26"/>
      <c r="AG597" s="26"/>
      <c r="AH597" s="26"/>
      <c r="AI597" s="26"/>
      <c r="AJ597" s="26"/>
      <c r="AK597" s="26"/>
      <c r="AL597" s="26"/>
      <c r="AM597" s="26"/>
      <c r="AN597" s="26"/>
      <c r="AO597" s="26"/>
      <c r="AP597" s="26"/>
      <c r="AQ597" s="26"/>
      <c r="AR597" s="26"/>
      <c r="AS597" s="26"/>
      <c r="AT597" s="26"/>
      <c r="AU597" s="26"/>
      <c r="AV597" s="26"/>
      <c r="AW597" s="26"/>
      <c r="AX597" s="26"/>
      <c r="AY597" s="26"/>
      <c r="AZ597" s="26"/>
      <c r="BA597" s="26"/>
      <c r="BB597" s="26"/>
      <c r="BC597" s="26"/>
      <c r="BD597" s="26"/>
      <c r="BE597" s="26"/>
      <c r="BF597" s="26"/>
      <c r="BG597" s="26"/>
      <c r="BH597" s="26"/>
      <c r="BI597" s="26"/>
      <c r="BJ597" s="26"/>
      <c r="BK597" s="26"/>
      <c r="BL597" s="26"/>
      <c r="BM597" s="26"/>
      <c r="BN597" s="26"/>
      <c r="BO597" s="26"/>
      <c r="BP597" s="26"/>
      <c r="BQ597" s="26"/>
    </row>
    <row r="598" spans="7:69" ht="12.75" customHeight="1">
      <c r="G598" s="451"/>
      <c r="H598" s="26"/>
      <c r="I598" s="151"/>
      <c r="K598" s="26"/>
      <c r="L598" s="26"/>
      <c r="M598" s="26"/>
      <c r="N598" s="26"/>
      <c r="O598" s="26"/>
      <c r="P598" s="26"/>
      <c r="Q598" s="26"/>
      <c r="R598" s="26"/>
      <c r="S598" s="26"/>
      <c r="T598" s="26"/>
      <c r="U598" s="26"/>
      <c r="V598" s="26"/>
      <c r="W598" s="26"/>
      <c r="X598" s="26"/>
      <c r="Y598" s="26"/>
      <c r="Z598" s="26"/>
      <c r="AA598" s="26"/>
      <c r="AB598" s="26"/>
      <c r="AC598" s="26"/>
      <c r="AD598" s="26"/>
      <c r="AE598" s="26"/>
      <c r="AF598" s="26"/>
      <c r="AG598" s="26"/>
      <c r="AH598" s="26"/>
      <c r="AI598" s="26"/>
      <c r="AJ598" s="26"/>
      <c r="AK598" s="26"/>
      <c r="AL598" s="26"/>
      <c r="AM598" s="26"/>
      <c r="AN598" s="26"/>
      <c r="AO598" s="26"/>
      <c r="AP598" s="26"/>
      <c r="AQ598" s="26"/>
      <c r="AR598" s="26"/>
      <c r="AS598" s="26"/>
      <c r="AT598" s="26"/>
      <c r="AU598" s="26"/>
      <c r="AV598" s="26"/>
      <c r="AW598" s="26"/>
      <c r="AX598" s="26"/>
      <c r="AY598" s="26"/>
      <c r="AZ598" s="26"/>
      <c r="BA598" s="26"/>
      <c r="BB598" s="26"/>
      <c r="BC598" s="26"/>
      <c r="BD598" s="26"/>
      <c r="BE598" s="26"/>
      <c r="BF598" s="26"/>
      <c r="BG598" s="26"/>
      <c r="BH598" s="26"/>
      <c r="BI598" s="26"/>
      <c r="BJ598" s="26"/>
      <c r="BK598" s="26"/>
      <c r="BL598" s="26"/>
      <c r="BM598" s="26"/>
      <c r="BN598" s="26"/>
      <c r="BO598" s="26"/>
      <c r="BP598" s="26"/>
      <c r="BQ598" s="26"/>
    </row>
    <row r="599" spans="7:69" ht="12.75" customHeight="1">
      <c r="G599" s="451"/>
      <c r="H599" s="26"/>
      <c r="I599" s="151"/>
      <c r="K599" s="26"/>
      <c r="L599" s="26"/>
      <c r="M599" s="26"/>
      <c r="N599" s="26"/>
      <c r="O599" s="26"/>
      <c r="P599" s="26"/>
      <c r="Q599" s="26"/>
      <c r="R599" s="26"/>
      <c r="S599" s="26"/>
      <c r="T599" s="26"/>
      <c r="U599" s="26"/>
      <c r="V599" s="26"/>
      <c r="W599" s="26"/>
      <c r="X599" s="26"/>
      <c r="Y599" s="26"/>
      <c r="Z599" s="26"/>
      <c r="AA599" s="26"/>
      <c r="AB599" s="26"/>
      <c r="AC599" s="26"/>
      <c r="AD599" s="26"/>
      <c r="AE599" s="26"/>
      <c r="AF599" s="26"/>
      <c r="AG599" s="26"/>
      <c r="AH599" s="26"/>
      <c r="AI599" s="26"/>
      <c r="AJ599" s="26"/>
      <c r="AK599" s="26"/>
      <c r="AL599" s="26"/>
      <c r="AM599" s="26"/>
      <c r="AN599" s="26"/>
      <c r="AO599" s="26"/>
      <c r="AP599" s="26"/>
      <c r="AQ599" s="26"/>
      <c r="AR599" s="26"/>
      <c r="AS599" s="26"/>
      <c r="AT599" s="26"/>
      <c r="AU599" s="26"/>
      <c r="AV599" s="26"/>
      <c r="AW599" s="26"/>
      <c r="AX599" s="26"/>
      <c r="AY599" s="26"/>
      <c r="AZ599" s="26"/>
      <c r="BA599" s="26"/>
      <c r="BB599" s="26"/>
      <c r="BC599" s="26"/>
      <c r="BD599" s="26"/>
      <c r="BE599" s="26"/>
      <c r="BF599" s="26"/>
      <c r="BG599" s="26"/>
      <c r="BH599" s="26"/>
      <c r="BI599" s="26"/>
      <c r="BJ599" s="26"/>
      <c r="BK599" s="26"/>
      <c r="BL599" s="26"/>
      <c r="BM599" s="26"/>
      <c r="BN599" s="26"/>
      <c r="BO599" s="26"/>
      <c r="BP599" s="26"/>
      <c r="BQ599" s="26"/>
    </row>
    <row r="600" spans="7:69" ht="12.75" customHeight="1">
      <c r="G600" s="451"/>
      <c r="H600" s="26"/>
      <c r="I600" s="151"/>
      <c r="K600" s="26"/>
      <c r="L600" s="26"/>
      <c r="M600" s="26"/>
      <c r="N600" s="26"/>
      <c r="O600" s="26"/>
      <c r="P600" s="26"/>
      <c r="Q600" s="26"/>
      <c r="R600" s="26"/>
      <c r="S600" s="26"/>
      <c r="T600" s="26"/>
      <c r="U600" s="26"/>
      <c r="V600" s="26"/>
      <c r="W600" s="26"/>
      <c r="X600" s="26"/>
      <c r="Y600" s="26"/>
      <c r="Z600" s="26"/>
      <c r="AA600" s="26"/>
      <c r="AB600" s="26"/>
      <c r="AC600" s="26"/>
      <c r="AD600" s="26"/>
      <c r="AE600" s="26"/>
      <c r="AF600" s="26"/>
      <c r="AG600" s="26"/>
      <c r="AH600" s="26"/>
      <c r="AI600" s="26"/>
      <c r="AJ600" s="26"/>
      <c r="AK600" s="26"/>
      <c r="AL600" s="26"/>
      <c r="AM600" s="26"/>
      <c r="AN600" s="26"/>
      <c r="AO600" s="26"/>
      <c r="AP600" s="26"/>
      <c r="AQ600" s="26"/>
      <c r="AR600" s="26"/>
      <c r="AS600" s="26"/>
      <c r="AT600" s="26"/>
      <c r="AU600" s="26"/>
      <c r="AV600" s="26"/>
      <c r="AW600" s="26"/>
      <c r="AX600" s="26"/>
      <c r="AY600" s="26"/>
      <c r="AZ600" s="26"/>
      <c r="BA600" s="26"/>
      <c r="BB600" s="26"/>
      <c r="BC600" s="26"/>
      <c r="BD600" s="26"/>
      <c r="BE600" s="26"/>
      <c r="BF600" s="26"/>
      <c r="BG600" s="26"/>
      <c r="BH600" s="26"/>
      <c r="BI600" s="26"/>
      <c r="BJ600" s="26"/>
      <c r="BK600" s="26"/>
      <c r="BL600" s="26"/>
      <c r="BM600" s="26"/>
      <c r="BN600" s="26"/>
      <c r="BO600" s="26"/>
      <c r="BP600" s="26"/>
      <c r="BQ600" s="26"/>
    </row>
    <row r="601" spans="7:69" ht="12.75" customHeight="1">
      <c r="G601" s="451"/>
      <c r="H601" s="26"/>
      <c r="I601" s="151"/>
      <c r="K601" s="26"/>
      <c r="L601" s="26"/>
      <c r="M601" s="26"/>
      <c r="N601" s="26"/>
      <c r="O601" s="26"/>
      <c r="P601" s="26"/>
      <c r="Q601" s="26"/>
      <c r="R601" s="26"/>
      <c r="S601" s="26"/>
      <c r="T601" s="26"/>
      <c r="U601" s="26"/>
      <c r="V601" s="26"/>
      <c r="W601" s="26"/>
      <c r="X601" s="26"/>
      <c r="Y601" s="26"/>
      <c r="Z601" s="26"/>
      <c r="AA601" s="26"/>
      <c r="AB601" s="26"/>
      <c r="AC601" s="26"/>
      <c r="AD601" s="26"/>
      <c r="AE601" s="26"/>
      <c r="AF601" s="26"/>
      <c r="AG601" s="26"/>
      <c r="AH601" s="26"/>
      <c r="AI601" s="26"/>
      <c r="AJ601" s="26"/>
      <c r="AK601" s="26"/>
      <c r="AL601" s="26"/>
      <c r="AM601" s="26"/>
      <c r="AN601" s="26"/>
      <c r="AO601" s="26"/>
      <c r="AP601" s="26"/>
      <c r="AQ601" s="26"/>
      <c r="AR601" s="26"/>
      <c r="AS601" s="26"/>
      <c r="AT601" s="26"/>
      <c r="AU601" s="26"/>
      <c r="AV601" s="26"/>
      <c r="AW601" s="26"/>
      <c r="AX601" s="26"/>
      <c r="AY601" s="26"/>
      <c r="AZ601" s="26"/>
      <c r="BA601" s="26"/>
      <c r="BB601" s="26"/>
      <c r="BC601" s="26"/>
      <c r="BD601" s="26"/>
      <c r="BE601" s="26"/>
      <c r="BF601" s="26"/>
      <c r="BG601" s="26"/>
      <c r="BH601" s="26"/>
      <c r="BI601" s="26"/>
      <c r="BJ601" s="26"/>
      <c r="BK601" s="26"/>
      <c r="BL601" s="26"/>
      <c r="BM601" s="26"/>
      <c r="BN601" s="26"/>
      <c r="BO601" s="26"/>
      <c r="BP601" s="26"/>
      <c r="BQ601" s="26"/>
    </row>
    <row r="602" spans="7:69" ht="12.75" customHeight="1">
      <c r="G602" s="451"/>
      <c r="H602" s="26"/>
      <c r="I602" s="151"/>
      <c r="K602" s="26"/>
      <c r="L602" s="26"/>
      <c r="M602" s="26"/>
      <c r="N602" s="26"/>
      <c r="O602" s="26"/>
      <c r="P602" s="26"/>
      <c r="Q602" s="26"/>
      <c r="R602" s="26"/>
      <c r="S602" s="26"/>
      <c r="T602" s="26"/>
      <c r="U602" s="26"/>
      <c r="V602" s="26"/>
      <c r="W602" s="26"/>
      <c r="X602" s="26"/>
      <c r="Y602" s="26"/>
      <c r="Z602" s="26"/>
      <c r="AA602" s="26"/>
      <c r="AB602" s="26"/>
      <c r="AC602" s="26"/>
      <c r="AD602" s="26"/>
      <c r="AE602" s="26"/>
      <c r="AF602" s="26"/>
      <c r="AG602" s="26"/>
      <c r="AH602" s="26"/>
      <c r="AI602" s="26"/>
      <c r="AJ602" s="26"/>
      <c r="AK602" s="26"/>
      <c r="AL602" s="26"/>
      <c r="AM602" s="26"/>
      <c r="AN602" s="26"/>
      <c r="AO602" s="26"/>
      <c r="AP602" s="26"/>
      <c r="AQ602" s="26"/>
      <c r="AR602" s="26"/>
      <c r="AS602" s="26"/>
      <c r="AT602" s="26"/>
      <c r="AU602" s="26"/>
      <c r="AV602" s="26"/>
      <c r="AW602" s="26"/>
      <c r="AX602" s="26"/>
      <c r="AY602" s="26"/>
      <c r="AZ602" s="26"/>
      <c r="BA602" s="26"/>
      <c r="BB602" s="26"/>
      <c r="BC602" s="26"/>
      <c r="BD602" s="26"/>
      <c r="BE602" s="26"/>
      <c r="BF602" s="26"/>
      <c r="BG602" s="26"/>
      <c r="BH602" s="26"/>
      <c r="BI602" s="26"/>
      <c r="BJ602" s="26"/>
      <c r="BK602" s="26"/>
      <c r="BL602" s="26"/>
      <c r="BM602" s="26"/>
      <c r="BN602" s="26"/>
      <c r="BO602" s="26"/>
      <c r="BP602" s="26"/>
      <c r="BQ602" s="26"/>
    </row>
    <row r="603" spans="7:69" ht="12.75" customHeight="1">
      <c r="G603" s="451"/>
      <c r="H603" s="26"/>
      <c r="I603" s="151"/>
      <c r="K603" s="26"/>
      <c r="L603" s="26"/>
      <c r="M603" s="26"/>
      <c r="N603" s="26"/>
      <c r="O603" s="26"/>
      <c r="P603" s="26"/>
      <c r="Q603" s="26"/>
      <c r="R603" s="26"/>
      <c r="S603" s="26"/>
      <c r="T603" s="26"/>
      <c r="U603" s="26"/>
      <c r="V603" s="26"/>
      <c r="W603" s="26"/>
      <c r="X603" s="26"/>
      <c r="Y603" s="26"/>
      <c r="Z603" s="26"/>
      <c r="AA603" s="26"/>
      <c r="AB603" s="26"/>
      <c r="AC603" s="26"/>
      <c r="AD603" s="26"/>
      <c r="AE603" s="26"/>
      <c r="AF603" s="26"/>
      <c r="AG603" s="26"/>
      <c r="AH603" s="26"/>
      <c r="AI603" s="26"/>
      <c r="AJ603" s="26"/>
      <c r="AK603" s="26"/>
      <c r="AL603" s="26"/>
      <c r="AM603" s="26"/>
      <c r="AN603" s="26"/>
      <c r="AO603" s="26"/>
      <c r="AP603" s="26"/>
      <c r="AQ603" s="26"/>
      <c r="AR603" s="26"/>
      <c r="AS603" s="26"/>
      <c r="AT603" s="26"/>
      <c r="AU603" s="26"/>
      <c r="AV603" s="26"/>
      <c r="AW603" s="26"/>
      <c r="AX603" s="26"/>
      <c r="AY603" s="26"/>
      <c r="AZ603" s="26"/>
      <c r="BA603" s="26"/>
      <c r="BB603" s="26"/>
      <c r="BC603" s="26"/>
      <c r="BD603" s="26"/>
      <c r="BE603" s="26"/>
      <c r="BF603" s="26"/>
      <c r="BG603" s="26"/>
      <c r="BH603" s="26"/>
      <c r="BI603" s="26"/>
      <c r="BJ603" s="26"/>
      <c r="BK603" s="26"/>
      <c r="BL603" s="26"/>
      <c r="BM603" s="26"/>
      <c r="BN603" s="26"/>
      <c r="BO603" s="26"/>
      <c r="BP603" s="26"/>
      <c r="BQ603" s="26"/>
    </row>
    <row r="604" spans="7:69" ht="12.75" customHeight="1">
      <c r="G604" s="451"/>
      <c r="H604" s="26"/>
      <c r="I604" s="151"/>
      <c r="K604" s="26"/>
      <c r="L604" s="26"/>
      <c r="M604" s="26"/>
      <c r="N604" s="26"/>
      <c r="O604" s="26"/>
      <c r="P604" s="26"/>
      <c r="Q604" s="26"/>
      <c r="R604" s="26"/>
      <c r="S604" s="26"/>
      <c r="T604" s="26"/>
      <c r="U604" s="26"/>
      <c r="V604" s="26"/>
      <c r="W604" s="26"/>
      <c r="X604" s="26"/>
      <c r="Y604" s="26"/>
      <c r="Z604" s="26"/>
      <c r="AA604" s="26"/>
      <c r="AB604" s="26"/>
      <c r="AC604" s="26"/>
      <c r="AD604" s="26"/>
      <c r="AE604" s="26"/>
      <c r="AF604" s="26"/>
      <c r="AG604" s="26"/>
      <c r="AH604" s="26"/>
      <c r="AI604" s="26"/>
      <c r="AJ604" s="26"/>
      <c r="AK604" s="26"/>
      <c r="AL604" s="26"/>
      <c r="AM604" s="26"/>
      <c r="AN604" s="26"/>
      <c r="AO604" s="26"/>
      <c r="AP604" s="26"/>
      <c r="AQ604" s="26"/>
      <c r="AR604" s="26"/>
      <c r="AS604" s="26"/>
      <c r="AT604" s="26"/>
      <c r="AU604" s="26"/>
      <c r="AV604" s="26"/>
      <c r="AW604" s="26"/>
      <c r="AX604" s="26"/>
      <c r="AY604" s="26"/>
      <c r="AZ604" s="26"/>
      <c r="BA604" s="26"/>
      <c r="BB604" s="26"/>
      <c r="BC604" s="26"/>
      <c r="BD604" s="26"/>
      <c r="BE604" s="26"/>
      <c r="BF604" s="26"/>
      <c r="BG604" s="26"/>
      <c r="BH604" s="26"/>
      <c r="BI604" s="26"/>
      <c r="BJ604" s="26"/>
      <c r="BK604" s="26"/>
      <c r="BL604" s="26"/>
      <c r="BM604" s="26"/>
      <c r="BN604" s="26"/>
      <c r="BO604" s="26"/>
      <c r="BP604" s="26"/>
      <c r="BQ604" s="26"/>
    </row>
    <row r="605" spans="7:69" ht="12.75" customHeight="1">
      <c r="G605" s="451"/>
      <c r="H605" s="26"/>
      <c r="I605" s="151"/>
      <c r="K605" s="26"/>
      <c r="L605" s="26"/>
      <c r="M605" s="26"/>
      <c r="N605" s="26"/>
      <c r="O605" s="26"/>
      <c r="P605" s="26"/>
      <c r="Q605" s="26"/>
      <c r="R605" s="26"/>
      <c r="S605" s="26"/>
      <c r="T605" s="26"/>
      <c r="U605" s="26"/>
      <c r="V605" s="26"/>
      <c r="W605" s="26"/>
      <c r="X605" s="26"/>
      <c r="Y605" s="26"/>
      <c r="Z605" s="26"/>
      <c r="AA605" s="26"/>
      <c r="AB605" s="26"/>
      <c r="AC605" s="26"/>
      <c r="AD605" s="26"/>
      <c r="AE605" s="26"/>
      <c r="AF605" s="26"/>
      <c r="AG605" s="26"/>
      <c r="AH605" s="26"/>
      <c r="AI605" s="26"/>
      <c r="AJ605" s="26"/>
      <c r="AK605" s="26"/>
      <c r="AL605" s="26"/>
      <c r="AM605" s="26"/>
      <c r="AN605" s="26"/>
      <c r="AO605" s="26"/>
      <c r="AP605" s="26"/>
      <c r="AQ605" s="26"/>
      <c r="AR605" s="26"/>
      <c r="AS605" s="26"/>
      <c r="AT605" s="26"/>
      <c r="AU605" s="26"/>
      <c r="AV605" s="26"/>
      <c r="AW605" s="26"/>
      <c r="AX605" s="26"/>
      <c r="AY605" s="26"/>
      <c r="AZ605" s="26"/>
      <c r="BA605" s="26"/>
      <c r="BB605" s="26"/>
      <c r="BC605" s="26"/>
      <c r="BD605" s="26"/>
      <c r="BE605" s="26"/>
      <c r="BF605" s="26"/>
      <c r="BG605" s="26"/>
      <c r="BH605" s="26"/>
      <c r="BI605" s="26"/>
      <c r="BJ605" s="26"/>
      <c r="BK605" s="26"/>
      <c r="BL605" s="26"/>
      <c r="BM605" s="26"/>
      <c r="BN605" s="26"/>
      <c r="BO605" s="26"/>
      <c r="BP605" s="26"/>
      <c r="BQ605" s="26"/>
    </row>
    <row r="606" spans="7:69" ht="12.75" customHeight="1">
      <c r="G606" s="451"/>
      <c r="H606" s="26"/>
      <c r="I606" s="151"/>
      <c r="K606" s="26"/>
      <c r="L606" s="26"/>
      <c r="M606" s="26"/>
      <c r="N606" s="26"/>
      <c r="O606" s="26"/>
      <c r="P606" s="26"/>
      <c r="Q606" s="26"/>
      <c r="R606" s="26"/>
      <c r="S606" s="26"/>
      <c r="T606" s="26"/>
      <c r="U606" s="26"/>
      <c r="V606" s="26"/>
      <c r="W606" s="26"/>
      <c r="X606" s="26"/>
      <c r="Y606" s="26"/>
      <c r="Z606" s="26"/>
      <c r="AA606" s="26"/>
      <c r="AB606" s="26"/>
      <c r="AC606" s="26"/>
      <c r="AD606" s="26"/>
      <c r="AE606" s="26"/>
      <c r="AF606" s="26"/>
      <c r="AG606" s="26"/>
      <c r="AH606" s="26"/>
      <c r="AI606" s="26"/>
      <c r="AJ606" s="26"/>
      <c r="AK606" s="26"/>
      <c r="AL606" s="26"/>
      <c r="AM606" s="26"/>
      <c r="AN606" s="26"/>
      <c r="AO606" s="26"/>
      <c r="AP606" s="26"/>
      <c r="AQ606" s="26"/>
      <c r="AR606" s="26"/>
      <c r="AS606" s="26"/>
      <c r="AT606" s="26"/>
      <c r="AU606" s="26"/>
      <c r="AV606" s="26"/>
      <c r="AW606" s="26"/>
      <c r="AX606" s="26"/>
      <c r="AY606" s="26"/>
      <c r="AZ606" s="26"/>
      <c r="BA606" s="26"/>
      <c r="BB606" s="26"/>
      <c r="BC606" s="26"/>
      <c r="BD606" s="26"/>
      <c r="BE606" s="26"/>
      <c r="BF606" s="26"/>
      <c r="BG606" s="26"/>
      <c r="BH606" s="26"/>
      <c r="BI606" s="26"/>
      <c r="BJ606" s="26"/>
      <c r="BK606" s="26"/>
      <c r="BL606" s="26"/>
      <c r="BM606" s="26"/>
      <c r="BN606" s="26"/>
      <c r="BO606" s="26"/>
      <c r="BP606" s="26"/>
      <c r="BQ606" s="26"/>
    </row>
    <row r="607" spans="7:69" ht="12.75" customHeight="1">
      <c r="G607" s="451"/>
      <c r="H607" s="26"/>
      <c r="I607" s="151"/>
      <c r="K607" s="26"/>
      <c r="L607" s="26"/>
      <c r="M607" s="26"/>
      <c r="N607" s="26"/>
      <c r="O607" s="26"/>
      <c r="P607" s="26"/>
      <c r="Q607" s="26"/>
      <c r="R607" s="26"/>
      <c r="S607" s="26"/>
      <c r="T607" s="26"/>
      <c r="U607" s="26"/>
      <c r="V607" s="26"/>
      <c r="W607" s="26"/>
      <c r="X607" s="26"/>
      <c r="Y607" s="26"/>
      <c r="Z607" s="26"/>
      <c r="AA607" s="26"/>
      <c r="AB607" s="26"/>
      <c r="AC607" s="26"/>
      <c r="AD607" s="26"/>
      <c r="AE607" s="26"/>
      <c r="AF607" s="26"/>
      <c r="AG607" s="26"/>
      <c r="AH607" s="26"/>
      <c r="AI607" s="26"/>
      <c r="AJ607" s="26"/>
      <c r="AK607" s="26"/>
      <c r="AL607" s="26"/>
      <c r="AM607" s="26"/>
      <c r="AN607" s="26"/>
      <c r="AO607" s="26"/>
      <c r="AP607" s="26"/>
      <c r="AQ607" s="26"/>
      <c r="AR607" s="26"/>
      <c r="AS607" s="26"/>
      <c r="AT607" s="26"/>
      <c r="AU607" s="26"/>
      <c r="AV607" s="26"/>
      <c r="AW607" s="26"/>
      <c r="AX607" s="26"/>
      <c r="AY607" s="26"/>
      <c r="AZ607" s="26"/>
      <c r="BA607" s="26"/>
      <c r="BB607" s="26"/>
      <c r="BC607" s="26"/>
      <c r="BD607" s="26"/>
      <c r="BE607" s="26"/>
      <c r="BF607" s="26"/>
      <c r="BG607" s="26"/>
      <c r="BH607" s="26"/>
      <c r="BI607" s="26"/>
      <c r="BJ607" s="26"/>
      <c r="BK607" s="26"/>
      <c r="BL607" s="26"/>
      <c r="BM607" s="26"/>
      <c r="BN607" s="26"/>
      <c r="BO607" s="26"/>
      <c r="BP607" s="26"/>
      <c r="BQ607" s="26"/>
    </row>
    <row r="608" spans="7:69" ht="12.75" customHeight="1">
      <c r="G608" s="451"/>
      <c r="H608" s="26"/>
      <c r="I608" s="151"/>
      <c r="K608" s="26"/>
      <c r="L608" s="26"/>
      <c r="M608" s="26"/>
      <c r="N608" s="26"/>
      <c r="O608" s="26"/>
      <c r="P608" s="26"/>
      <c r="Q608" s="26"/>
      <c r="R608" s="26"/>
      <c r="S608" s="26"/>
      <c r="T608" s="26"/>
      <c r="U608" s="26"/>
      <c r="V608" s="26"/>
      <c r="W608" s="26"/>
      <c r="X608" s="26"/>
      <c r="Y608" s="26"/>
      <c r="Z608" s="26"/>
      <c r="AA608" s="26"/>
      <c r="AB608" s="26"/>
      <c r="AC608" s="26"/>
      <c r="AD608" s="26"/>
      <c r="AE608" s="26"/>
      <c r="AF608" s="26"/>
      <c r="AG608" s="26"/>
      <c r="AH608" s="26"/>
      <c r="AI608" s="26"/>
      <c r="AJ608" s="26"/>
      <c r="AK608" s="26"/>
      <c r="AL608" s="26"/>
      <c r="AM608" s="26"/>
      <c r="AN608" s="26"/>
      <c r="AO608" s="26"/>
      <c r="AP608" s="26"/>
      <c r="AQ608" s="26"/>
      <c r="AR608" s="26"/>
      <c r="AS608" s="26"/>
      <c r="AT608" s="26"/>
      <c r="AU608" s="26"/>
      <c r="AV608" s="26"/>
      <c r="AW608" s="26"/>
      <c r="AX608" s="26"/>
      <c r="AY608" s="26"/>
      <c r="AZ608" s="26"/>
      <c r="BA608" s="26"/>
      <c r="BB608" s="26"/>
      <c r="BC608" s="26"/>
      <c r="BD608" s="26"/>
      <c r="BE608" s="26"/>
      <c r="BF608" s="26"/>
      <c r="BG608" s="26"/>
      <c r="BH608" s="26"/>
      <c r="BI608" s="26"/>
      <c r="BJ608" s="26"/>
      <c r="BK608" s="26"/>
      <c r="BL608" s="26"/>
      <c r="BM608" s="26"/>
      <c r="BN608" s="26"/>
      <c r="BO608" s="26"/>
      <c r="BP608" s="26"/>
      <c r="BQ608" s="26"/>
    </row>
    <row r="609" spans="7:69" ht="12.75" customHeight="1">
      <c r="G609" s="451"/>
      <c r="H609" s="26"/>
      <c r="I609" s="151"/>
      <c r="K609" s="26"/>
      <c r="L609" s="26"/>
      <c r="M609" s="26"/>
      <c r="N609" s="26"/>
      <c r="O609" s="26"/>
      <c r="P609" s="26"/>
      <c r="Q609" s="26"/>
      <c r="R609" s="26"/>
      <c r="S609" s="26"/>
      <c r="T609" s="26"/>
      <c r="U609" s="26"/>
      <c r="V609" s="26"/>
      <c r="W609" s="26"/>
      <c r="X609" s="26"/>
      <c r="Y609" s="26"/>
      <c r="Z609" s="26"/>
      <c r="AA609" s="26"/>
      <c r="AB609" s="26"/>
      <c r="AC609" s="26"/>
      <c r="AD609" s="26"/>
      <c r="AE609" s="26"/>
      <c r="AF609" s="26"/>
      <c r="AG609" s="26"/>
      <c r="AH609" s="26"/>
      <c r="AI609" s="26"/>
      <c r="AJ609" s="26"/>
      <c r="AK609" s="26"/>
      <c r="AL609" s="26"/>
      <c r="AM609" s="26"/>
      <c r="AN609" s="26"/>
      <c r="AO609" s="26"/>
      <c r="AP609" s="26"/>
      <c r="AQ609" s="26"/>
      <c r="AR609" s="26"/>
      <c r="AS609" s="26"/>
      <c r="AT609" s="26"/>
      <c r="AU609" s="26"/>
      <c r="AV609" s="26"/>
      <c r="AW609" s="26"/>
      <c r="AX609" s="26"/>
      <c r="AY609" s="26"/>
      <c r="AZ609" s="26"/>
      <c r="BA609" s="26"/>
      <c r="BB609" s="26"/>
      <c r="BC609" s="26"/>
      <c r="BD609" s="26"/>
      <c r="BE609" s="26"/>
      <c r="BF609" s="26"/>
      <c r="BG609" s="26"/>
      <c r="BH609" s="26"/>
      <c r="BI609" s="26"/>
      <c r="BJ609" s="26"/>
      <c r="BK609" s="26"/>
      <c r="BL609" s="26"/>
      <c r="BM609" s="26"/>
      <c r="BN609" s="26"/>
      <c r="BO609" s="26"/>
      <c r="BP609" s="26"/>
      <c r="BQ609" s="26"/>
    </row>
    <row r="610" spans="7:69" ht="12.75" customHeight="1">
      <c r="G610" s="451"/>
      <c r="H610" s="26"/>
      <c r="I610" s="151"/>
      <c r="K610" s="26"/>
      <c r="L610" s="26"/>
      <c r="M610" s="26"/>
      <c r="N610" s="26"/>
      <c r="O610" s="26"/>
      <c r="P610" s="26"/>
      <c r="Q610" s="26"/>
      <c r="R610" s="26"/>
      <c r="S610" s="26"/>
      <c r="T610" s="26"/>
      <c r="U610" s="26"/>
      <c r="V610" s="26"/>
      <c r="W610" s="26"/>
      <c r="X610" s="26"/>
      <c r="Y610" s="26"/>
      <c r="Z610" s="26"/>
      <c r="AA610" s="26"/>
      <c r="AB610" s="26"/>
      <c r="AC610" s="26"/>
      <c r="AD610" s="26"/>
      <c r="AE610" s="26"/>
      <c r="AF610" s="26"/>
      <c r="AG610" s="26"/>
      <c r="AH610" s="26"/>
      <c r="AI610" s="26"/>
      <c r="AJ610" s="26"/>
      <c r="AK610" s="26"/>
      <c r="AL610" s="26"/>
      <c r="AM610" s="26"/>
      <c r="AN610" s="26"/>
      <c r="AO610" s="26"/>
      <c r="AP610" s="26"/>
      <c r="AQ610" s="26"/>
      <c r="AR610" s="26"/>
      <c r="AS610" s="26"/>
      <c r="AT610" s="26"/>
      <c r="AU610" s="26"/>
      <c r="AV610" s="26"/>
      <c r="AW610" s="26"/>
      <c r="AX610" s="26"/>
      <c r="AY610" s="26"/>
      <c r="AZ610" s="26"/>
      <c r="BA610" s="26"/>
      <c r="BB610" s="26"/>
      <c r="BC610" s="26"/>
      <c r="BD610" s="26"/>
      <c r="BE610" s="26"/>
      <c r="BF610" s="26"/>
      <c r="BG610" s="26"/>
      <c r="BH610" s="26"/>
      <c r="BI610" s="26"/>
      <c r="BJ610" s="26"/>
      <c r="BK610" s="26"/>
      <c r="BL610" s="26"/>
      <c r="BM610" s="26"/>
      <c r="BN610" s="26"/>
      <c r="BO610" s="26"/>
      <c r="BP610" s="26"/>
      <c r="BQ610" s="26"/>
    </row>
    <row r="611" spans="7:69" ht="12.75" customHeight="1">
      <c r="G611" s="451"/>
      <c r="H611" s="26"/>
      <c r="I611" s="151"/>
      <c r="K611" s="26"/>
      <c r="L611" s="26"/>
      <c r="M611" s="26"/>
      <c r="N611" s="26"/>
      <c r="O611" s="26"/>
      <c r="P611" s="26"/>
      <c r="Q611" s="26"/>
      <c r="R611" s="26"/>
      <c r="S611" s="26"/>
      <c r="T611" s="26"/>
      <c r="U611" s="26"/>
      <c r="V611" s="26"/>
      <c r="W611" s="26"/>
      <c r="X611" s="26"/>
      <c r="Y611" s="26"/>
      <c r="Z611" s="26"/>
      <c r="AA611" s="26"/>
      <c r="AB611" s="26"/>
      <c r="AC611" s="26"/>
      <c r="AD611" s="26"/>
      <c r="AE611" s="26"/>
      <c r="AF611" s="26"/>
      <c r="AG611" s="26"/>
      <c r="AH611" s="26"/>
      <c r="AI611" s="26"/>
      <c r="AJ611" s="26"/>
      <c r="AK611" s="26"/>
      <c r="AL611" s="26"/>
      <c r="AM611" s="26"/>
      <c r="AN611" s="26"/>
      <c r="AO611" s="26"/>
      <c r="AP611" s="26"/>
      <c r="AQ611" s="26"/>
      <c r="AR611" s="26"/>
      <c r="AS611" s="26"/>
      <c r="AT611" s="26"/>
      <c r="AU611" s="26"/>
      <c r="AV611" s="26"/>
      <c r="AW611" s="26"/>
      <c r="AX611" s="26"/>
      <c r="AY611" s="26"/>
      <c r="AZ611" s="26"/>
      <c r="BA611" s="26"/>
      <c r="BB611" s="26"/>
      <c r="BC611" s="26"/>
      <c r="BD611" s="26"/>
      <c r="BE611" s="26"/>
      <c r="BF611" s="26"/>
      <c r="BG611" s="26"/>
      <c r="BH611" s="26"/>
      <c r="BI611" s="26"/>
      <c r="BJ611" s="26"/>
      <c r="BK611" s="26"/>
      <c r="BL611" s="26"/>
      <c r="BM611" s="26"/>
      <c r="BN611" s="26"/>
      <c r="BO611" s="26"/>
      <c r="BP611" s="26"/>
      <c r="BQ611" s="26"/>
    </row>
    <row r="612" spans="7:69" ht="12.75" customHeight="1">
      <c r="G612" s="451"/>
      <c r="H612" s="26"/>
      <c r="I612" s="151"/>
      <c r="K612" s="26"/>
      <c r="L612" s="26"/>
      <c r="M612" s="26"/>
      <c r="N612" s="26"/>
      <c r="O612" s="26"/>
      <c r="P612" s="26"/>
      <c r="Q612" s="26"/>
      <c r="R612" s="26"/>
      <c r="S612" s="26"/>
      <c r="T612" s="26"/>
      <c r="U612" s="26"/>
      <c r="V612" s="26"/>
      <c r="W612" s="26"/>
      <c r="X612" s="26"/>
      <c r="Y612" s="26"/>
      <c r="Z612" s="26"/>
      <c r="AA612" s="26"/>
      <c r="AB612" s="26"/>
      <c r="AC612" s="26"/>
      <c r="AD612" s="26"/>
      <c r="AE612" s="26"/>
      <c r="AF612" s="26"/>
      <c r="AG612" s="26"/>
      <c r="AH612" s="26"/>
      <c r="AI612" s="26"/>
      <c r="AJ612" s="26"/>
      <c r="AK612" s="26"/>
      <c r="AL612" s="26"/>
      <c r="AM612" s="26"/>
      <c r="AN612" s="26"/>
      <c r="AO612" s="26"/>
      <c r="AP612" s="26"/>
      <c r="AQ612" s="26"/>
      <c r="AR612" s="26"/>
      <c r="AS612" s="26"/>
      <c r="AT612" s="26"/>
      <c r="AU612" s="26"/>
      <c r="AV612" s="26"/>
      <c r="AW612" s="26"/>
      <c r="AX612" s="26"/>
      <c r="AY612" s="26"/>
      <c r="AZ612" s="26"/>
      <c r="BA612" s="26"/>
      <c r="BB612" s="26"/>
      <c r="BC612" s="26"/>
      <c r="BD612" s="26"/>
      <c r="BE612" s="26"/>
      <c r="BF612" s="26"/>
      <c r="BG612" s="26"/>
      <c r="BH612" s="26"/>
      <c r="BI612" s="26"/>
      <c r="BJ612" s="26"/>
      <c r="BK612" s="26"/>
      <c r="BL612" s="26"/>
      <c r="BM612" s="26"/>
      <c r="BN612" s="26"/>
      <c r="BO612" s="26"/>
      <c r="BP612" s="26"/>
      <c r="BQ612" s="26"/>
    </row>
    <row r="613" spans="7:69" ht="12.75" customHeight="1">
      <c r="G613" s="451"/>
      <c r="H613" s="26"/>
      <c r="I613" s="151"/>
      <c r="K613" s="26"/>
      <c r="L613" s="26"/>
      <c r="M613" s="26"/>
      <c r="N613" s="26"/>
      <c r="O613" s="26"/>
      <c r="P613" s="26"/>
      <c r="Q613" s="26"/>
      <c r="R613" s="26"/>
      <c r="S613" s="26"/>
      <c r="T613" s="26"/>
      <c r="U613" s="26"/>
      <c r="V613" s="26"/>
      <c r="W613" s="26"/>
      <c r="X613" s="26"/>
      <c r="Y613" s="26"/>
      <c r="Z613" s="26"/>
      <c r="AA613" s="26"/>
      <c r="AB613" s="26"/>
      <c r="AC613" s="26"/>
      <c r="AD613" s="26"/>
      <c r="AE613" s="26"/>
      <c r="AF613" s="26"/>
      <c r="AG613" s="26"/>
      <c r="AH613" s="26"/>
      <c r="AI613" s="26"/>
      <c r="AJ613" s="26"/>
      <c r="AK613" s="26"/>
      <c r="AL613" s="26"/>
      <c r="AM613" s="26"/>
      <c r="AN613" s="26"/>
      <c r="AO613" s="26"/>
      <c r="AP613" s="26"/>
      <c r="AQ613" s="26"/>
      <c r="AR613" s="26"/>
      <c r="AS613" s="26"/>
      <c r="AT613" s="26"/>
      <c r="AU613" s="26"/>
      <c r="AV613" s="26"/>
      <c r="AW613" s="26"/>
      <c r="AX613" s="26"/>
      <c r="AY613" s="26"/>
      <c r="AZ613" s="26"/>
      <c r="BA613" s="26"/>
      <c r="BB613" s="26"/>
      <c r="BC613" s="26"/>
      <c r="BD613" s="26"/>
      <c r="BE613" s="26"/>
      <c r="BF613" s="26"/>
      <c r="BG613" s="26"/>
      <c r="BH613" s="26"/>
      <c r="BI613" s="26"/>
      <c r="BJ613" s="26"/>
      <c r="BK613" s="26"/>
      <c r="BL613" s="26"/>
      <c r="BM613" s="26"/>
      <c r="BN613" s="26"/>
      <c r="BO613" s="26"/>
      <c r="BP613" s="26"/>
      <c r="BQ613" s="26"/>
    </row>
    <row r="614" spans="7:69" ht="12.75" customHeight="1">
      <c r="G614" s="451"/>
      <c r="H614" s="26"/>
      <c r="I614" s="151"/>
      <c r="K614" s="26"/>
      <c r="L614" s="26"/>
      <c r="M614" s="26"/>
      <c r="N614" s="26"/>
      <c r="O614" s="26"/>
      <c r="P614" s="26"/>
      <c r="Q614" s="26"/>
      <c r="R614" s="26"/>
      <c r="S614" s="26"/>
      <c r="T614" s="26"/>
      <c r="U614" s="26"/>
      <c r="V614" s="26"/>
      <c r="W614" s="26"/>
      <c r="X614" s="26"/>
      <c r="Y614" s="26"/>
      <c r="Z614" s="26"/>
      <c r="AA614" s="26"/>
      <c r="AB614" s="26"/>
      <c r="AC614" s="26"/>
      <c r="AD614" s="26"/>
      <c r="AE614" s="26"/>
      <c r="AF614" s="26"/>
      <c r="AG614" s="26"/>
      <c r="AH614" s="26"/>
      <c r="AI614" s="26"/>
      <c r="AJ614" s="26"/>
      <c r="AK614" s="26"/>
      <c r="AL614" s="26"/>
      <c r="AM614" s="26"/>
      <c r="AN614" s="26"/>
      <c r="AO614" s="26"/>
      <c r="AP614" s="26"/>
      <c r="AQ614" s="26"/>
      <c r="AR614" s="26"/>
      <c r="AS614" s="26"/>
      <c r="AT614" s="26"/>
      <c r="AU614" s="26"/>
      <c r="AV614" s="26"/>
      <c r="AW614" s="26"/>
      <c r="AX614" s="26"/>
      <c r="AY614" s="26"/>
      <c r="AZ614" s="26"/>
      <c r="BA614" s="26"/>
      <c r="BB614" s="26"/>
      <c r="BC614" s="26"/>
      <c r="BD614" s="26"/>
      <c r="BE614" s="26"/>
      <c r="BF614" s="26"/>
      <c r="BG614" s="26"/>
      <c r="BH614" s="26"/>
      <c r="BI614" s="26"/>
      <c r="BJ614" s="26"/>
      <c r="BK614" s="26"/>
      <c r="BL614" s="26"/>
      <c r="BM614" s="26"/>
      <c r="BN614" s="26"/>
      <c r="BO614" s="26"/>
      <c r="BP614" s="26"/>
      <c r="BQ614" s="26"/>
    </row>
    <row r="615" spans="7:69" ht="12.75" customHeight="1">
      <c r="G615" s="451"/>
      <c r="H615" s="26"/>
      <c r="I615" s="151"/>
      <c r="K615" s="26"/>
      <c r="L615" s="26"/>
      <c r="M615" s="26"/>
      <c r="N615" s="26"/>
      <c r="O615" s="26"/>
      <c r="P615" s="26"/>
      <c r="Q615" s="26"/>
      <c r="R615" s="26"/>
      <c r="S615" s="26"/>
      <c r="T615" s="26"/>
      <c r="U615" s="26"/>
      <c r="V615" s="26"/>
      <c r="W615" s="26"/>
      <c r="X615" s="26"/>
      <c r="Y615" s="26"/>
      <c r="Z615" s="26"/>
      <c r="AA615" s="26"/>
      <c r="AB615" s="26"/>
      <c r="AC615" s="26"/>
      <c r="AD615" s="26"/>
      <c r="AE615" s="26"/>
      <c r="AF615" s="26"/>
      <c r="AG615" s="26"/>
      <c r="AH615" s="26"/>
      <c r="AI615" s="26"/>
      <c r="AJ615" s="26"/>
      <c r="AK615" s="26"/>
      <c r="AL615" s="26"/>
      <c r="AM615" s="26"/>
      <c r="AN615" s="26"/>
      <c r="AO615" s="26"/>
      <c r="AP615" s="26"/>
      <c r="AQ615" s="26"/>
      <c r="AR615" s="26"/>
      <c r="AS615" s="26"/>
      <c r="AT615" s="26"/>
      <c r="AU615" s="26"/>
      <c r="AV615" s="26"/>
      <c r="AW615" s="26"/>
      <c r="AX615" s="26"/>
      <c r="AY615" s="26"/>
      <c r="AZ615" s="26"/>
      <c r="BA615" s="26"/>
      <c r="BB615" s="26"/>
      <c r="BC615" s="26"/>
      <c r="BD615" s="26"/>
      <c r="BE615" s="26"/>
      <c r="BF615" s="26"/>
      <c r="BG615" s="26"/>
      <c r="BH615" s="26"/>
      <c r="BI615" s="26"/>
      <c r="BJ615" s="26"/>
      <c r="BK615" s="26"/>
      <c r="BL615" s="26"/>
      <c r="BM615" s="26"/>
      <c r="BN615" s="26"/>
      <c r="BO615" s="26"/>
      <c r="BP615" s="26"/>
      <c r="BQ615" s="26"/>
    </row>
    <row r="616" spans="7:69" ht="12.75" customHeight="1">
      <c r="G616" s="451"/>
      <c r="H616" s="26"/>
      <c r="I616" s="151"/>
      <c r="K616" s="26"/>
      <c r="L616" s="26"/>
      <c r="M616" s="26"/>
      <c r="N616" s="26"/>
      <c r="O616" s="26"/>
      <c r="P616" s="26"/>
      <c r="Q616" s="26"/>
      <c r="R616" s="26"/>
      <c r="S616" s="26"/>
      <c r="T616" s="26"/>
      <c r="U616" s="26"/>
      <c r="V616" s="26"/>
      <c r="W616" s="26"/>
      <c r="X616" s="26"/>
      <c r="Y616" s="26"/>
      <c r="Z616" s="26"/>
      <c r="AA616" s="26"/>
      <c r="AB616" s="26"/>
      <c r="AC616" s="26"/>
      <c r="AD616" s="26"/>
      <c r="AE616" s="26"/>
      <c r="AF616" s="26"/>
      <c r="AG616" s="26"/>
      <c r="AH616" s="26"/>
      <c r="AI616" s="26"/>
      <c r="AJ616" s="26"/>
      <c r="AK616" s="26"/>
      <c r="AL616" s="26"/>
      <c r="AM616" s="26"/>
      <c r="AN616" s="26"/>
      <c r="AO616" s="26"/>
      <c r="AP616" s="26"/>
      <c r="AQ616" s="26"/>
      <c r="AR616" s="26"/>
      <c r="AS616" s="26"/>
      <c r="AT616" s="26"/>
      <c r="AU616" s="26"/>
      <c r="AV616" s="26"/>
      <c r="AW616" s="26"/>
      <c r="AX616" s="26"/>
      <c r="AY616" s="26"/>
      <c r="AZ616" s="26"/>
      <c r="BA616" s="26"/>
      <c r="BB616" s="26"/>
      <c r="BC616" s="26"/>
      <c r="BD616" s="26"/>
      <c r="BE616" s="26"/>
      <c r="BF616" s="26"/>
      <c r="BG616" s="26"/>
      <c r="BH616" s="26"/>
      <c r="BI616" s="26"/>
      <c r="BJ616" s="26"/>
      <c r="BK616" s="26"/>
      <c r="BL616" s="26"/>
      <c r="BM616" s="26"/>
      <c r="BN616" s="26"/>
      <c r="BO616" s="26"/>
      <c r="BP616" s="26"/>
      <c r="BQ616" s="26"/>
    </row>
    <row r="617" spans="7:69" ht="12.75" customHeight="1">
      <c r="G617" s="451"/>
      <c r="H617" s="26"/>
      <c r="I617" s="151"/>
      <c r="K617" s="26"/>
      <c r="L617" s="26"/>
      <c r="M617" s="26"/>
      <c r="N617" s="26"/>
      <c r="O617" s="26"/>
      <c r="P617" s="26"/>
      <c r="Q617" s="26"/>
      <c r="R617" s="26"/>
      <c r="S617" s="26"/>
      <c r="T617" s="26"/>
      <c r="U617" s="26"/>
      <c r="V617" s="26"/>
      <c r="W617" s="26"/>
      <c r="X617" s="26"/>
      <c r="Y617" s="26"/>
      <c r="Z617" s="26"/>
      <c r="AA617" s="26"/>
      <c r="AB617" s="26"/>
      <c r="AC617" s="26"/>
      <c r="AD617" s="26"/>
      <c r="AE617" s="26"/>
      <c r="AF617" s="26"/>
      <c r="AG617" s="26"/>
      <c r="AH617" s="26"/>
      <c r="AI617" s="26"/>
      <c r="AJ617" s="26"/>
      <c r="AK617" s="26"/>
      <c r="AL617" s="26"/>
      <c r="AM617" s="26"/>
      <c r="AN617" s="26"/>
      <c r="AO617" s="26"/>
      <c r="AP617" s="26"/>
      <c r="AQ617" s="26"/>
      <c r="AR617" s="26"/>
      <c r="AS617" s="26"/>
      <c r="AT617" s="26"/>
      <c r="AU617" s="26"/>
      <c r="AV617" s="26"/>
      <c r="AW617" s="26"/>
      <c r="AX617" s="26"/>
      <c r="AY617" s="26"/>
      <c r="AZ617" s="26"/>
      <c r="BA617" s="26"/>
      <c r="BB617" s="26"/>
      <c r="BC617" s="26"/>
      <c r="BD617" s="26"/>
      <c r="BE617" s="26"/>
      <c r="BF617" s="26"/>
      <c r="BG617" s="26"/>
      <c r="BH617" s="26"/>
      <c r="BI617" s="26"/>
      <c r="BJ617" s="26"/>
      <c r="BK617" s="26"/>
      <c r="BL617" s="26"/>
      <c r="BM617" s="26"/>
      <c r="BN617" s="26"/>
      <c r="BO617" s="26"/>
      <c r="BP617" s="26"/>
      <c r="BQ617" s="26"/>
    </row>
    <row r="618" spans="7:69" ht="12.75" customHeight="1">
      <c r="G618" s="451"/>
      <c r="H618" s="26"/>
      <c r="I618" s="151"/>
      <c r="K618" s="26"/>
      <c r="L618" s="26"/>
      <c r="M618" s="26"/>
      <c r="N618" s="26"/>
      <c r="O618" s="26"/>
      <c r="P618" s="26"/>
      <c r="Q618" s="26"/>
      <c r="R618" s="26"/>
      <c r="S618" s="26"/>
      <c r="T618" s="26"/>
      <c r="U618" s="26"/>
      <c r="V618" s="26"/>
      <c r="W618" s="26"/>
      <c r="X618" s="26"/>
      <c r="Y618" s="26"/>
      <c r="Z618" s="26"/>
      <c r="AA618" s="26"/>
      <c r="AB618" s="26"/>
      <c r="AC618" s="26"/>
      <c r="AD618" s="26"/>
      <c r="AE618" s="26"/>
      <c r="AF618" s="26"/>
      <c r="AG618" s="26"/>
      <c r="AH618" s="26"/>
      <c r="AI618" s="26"/>
      <c r="AJ618" s="26"/>
      <c r="AK618" s="26"/>
      <c r="AL618" s="26"/>
      <c r="AM618" s="26"/>
      <c r="AN618" s="26"/>
      <c r="AO618" s="26"/>
      <c r="AP618" s="26"/>
      <c r="AQ618" s="26"/>
      <c r="AR618" s="26"/>
      <c r="AS618" s="26"/>
      <c r="AT618" s="26"/>
      <c r="AU618" s="26"/>
      <c r="AV618" s="26"/>
      <c r="AW618" s="26"/>
      <c r="AX618" s="26"/>
      <c r="AY618" s="26"/>
      <c r="AZ618" s="26"/>
      <c r="BA618" s="26"/>
      <c r="BB618" s="26"/>
      <c r="BC618" s="26"/>
      <c r="BD618" s="26"/>
      <c r="BE618" s="26"/>
      <c r="BF618" s="26"/>
      <c r="BG618" s="26"/>
      <c r="BH618" s="26"/>
      <c r="BI618" s="26"/>
      <c r="BJ618" s="26"/>
      <c r="BK618" s="26"/>
      <c r="BL618" s="26"/>
      <c r="BM618" s="26"/>
      <c r="BN618" s="26"/>
      <c r="BO618" s="26"/>
      <c r="BP618" s="26"/>
      <c r="BQ618" s="26"/>
    </row>
    <row r="619" spans="7:69" ht="12.75" customHeight="1">
      <c r="G619" s="451"/>
      <c r="H619" s="26"/>
      <c r="I619" s="151"/>
      <c r="K619" s="26"/>
      <c r="L619" s="26"/>
      <c r="M619" s="26"/>
      <c r="N619" s="26"/>
      <c r="O619" s="26"/>
      <c r="P619" s="26"/>
      <c r="Q619" s="26"/>
      <c r="R619" s="26"/>
      <c r="S619" s="26"/>
      <c r="T619" s="26"/>
      <c r="U619" s="26"/>
      <c r="V619" s="26"/>
      <c r="W619" s="26"/>
      <c r="X619" s="26"/>
      <c r="Y619" s="26"/>
      <c r="Z619" s="26"/>
      <c r="AA619" s="26"/>
      <c r="AB619" s="26"/>
      <c r="AC619" s="26"/>
      <c r="AD619" s="26"/>
      <c r="AE619" s="26"/>
      <c r="AF619" s="26"/>
      <c r="AG619" s="26"/>
      <c r="AH619" s="26"/>
      <c r="AI619" s="26"/>
      <c r="AJ619" s="26"/>
      <c r="AK619" s="26"/>
      <c r="AL619" s="26"/>
      <c r="AM619" s="26"/>
      <c r="AN619" s="26"/>
      <c r="AO619" s="26"/>
      <c r="AP619" s="26"/>
      <c r="AQ619" s="26"/>
      <c r="AR619" s="26"/>
      <c r="AS619" s="26"/>
      <c r="AT619" s="26"/>
      <c r="AU619" s="26"/>
      <c r="AV619" s="26"/>
      <c r="AW619" s="26"/>
      <c r="AX619" s="26"/>
      <c r="AY619" s="26"/>
      <c r="AZ619" s="26"/>
      <c r="BA619" s="26"/>
      <c r="BB619" s="26"/>
      <c r="BC619" s="26"/>
      <c r="BD619" s="26"/>
      <c r="BE619" s="26"/>
      <c r="BF619" s="26"/>
      <c r="BG619" s="26"/>
      <c r="BH619" s="26"/>
      <c r="BI619" s="26"/>
      <c r="BJ619" s="26"/>
      <c r="BK619" s="26"/>
      <c r="BL619" s="26"/>
      <c r="BM619" s="26"/>
      <c r="BN619" s="26"/>
      <c r="BO619" s="26"/>
      <c r="BP619" s="26"/>
      <c r="BQ619" s="26"/>
    </row>
    <row r="620" spans="7:69" ht="12.75" customHeight="1">
      <c r="G620" s="451"/>
      <c r="H620" s="26"/>
      <c r="I620" s="151"/>
      <c r="K620" s="26"/>
      <c r="L620" s="26"/>
      <c r="M620" s="26"/>
      <c r="N620" s="26"/>
      <c r="O620" s="26"/>
      <c r="P620" s="26"/>
      <c r="Q620" s="26"/>
      <c r="R620" s="26"/>
      <c r="S620" s="26"/>
      <c r="T620" s="26"/>
      <c r="U620" s="26"/>
      <c r="V620" s="26"/>
      <c r="W620" s="26"/>
      <c r="X620" s="26"/>
      <c r="Y620" s="26"/>
      <c r="Z620" s="26"/>
      <c r="AA620" s="26"/>
      <c r="AB620" s="26"/>
      <c r="AC620" s="26"/>
      <c r="AD620" s="26"/>
      <c r="AE620" s="26"/>
      <c r="AF620" s="26"/>
      <c r="AG620" s="26"/>
      <c r="AH620" s="26"/>
      <c r="AI620" s="26"/>
      <c r="AJ620" s="26"/>
      <c r="AK620" s="26"/>
      <c r="AL620" s="26"/>
      <c r="AM620" s="26"/>
      <c r="AN620" s="26"/>
      <c r="AO620" s="26"/>
      <c r="AP620" s="26"/>
      <c r="AQ620" s="26"/>
      <c r="AR620" s="26"/>
      <c r="AS620" s="26"/>
      <c r="AT620" s="26"/>
      <c r="AU620" s="26"/>
      <c r="AV620" s="26"/>
      <c r="AW620" s="26"/>
      <c r="AX620" s="26"/>
      <c r="AY620" s="26"/>
      <c r="AZ620" s="26"/>
      <c r="BA620" s="26"/>
      <c r="BB620" s="26"/>
      <c r="BC620" s="26"/>
      <c r="BD620" s="26"/>
      <c r="BE620" s="26"/>
      <c r="BF620" s="26"/>
      <c r="BG620" s="26"/>
      <c r="BH620" s="26"/>
      <c r="BI620" s="26"/>
      <c r="BJ620" s="26"/>
      <c r="BK620" s="26"/>
      <c r="BL620" s="26"/>
      <c r="BM620" s="26"/>
      <c r="BN620" s="26"/>
      <c r="BO620" s="26"/>
      <c r="BP620" s="26"/>
      <c r="BQ620" s="26"/>
    </row>
    <row r="621" spans="7:69" ht="12.75" customHeight="1">
      <c r="G621" s="451"/>
      <c r="H621" s="26"/>
      <c r="I621" s="151"/>
      <c r="K621" s="26"/>
      <c r="L621" s="26"/>
      <c r="M621" s="26"/>
      <c r="N621" s="26"/>
      <c r="O621" s="26"/>
      <c r="P621" s="26"/>
      <c r="Q621" s="26"/>
      <c r="R621" s="26"/>
      <c r="S621" s="26"/>
      <c r="T621" s="26"/>
      <c r="U621" s="26"/>
      <c r="V621" s="26"/>
      <c r="W621" s="26"/>
      <c r="X621" s="26"/>
      <c r="Y621" s="26"/>
      <c r="Z621" s="26"/>
      <c r="AA621" s="26"/>
      <c r="AB621" s="26"/>
      <c r="AC621" s="26"/>
      <c r="AD621" s="26"/>
      <c r="AE621" s="26"/>
      <c r="AF621" s="26"/>
      <c r="AG621" s="26"/>
      <c r="AH621" s="26"/>
      <c r="AI621" s="26"/>
      <c r="AJ621" s="26"/>
      <c r="AK621" s="26"/>
      <c r="AL621" s="26"/>
      <c r="AM621" s="26"/>
      <c r="AN621" s="26"/>
      <c r="AO621" s="26"/>
      <c r="AP621" s="26"/>
      <c r="AQ621" s="26"/>
      <c r="AR621" s="26"/>
      <c r="AS621" s="26"/>
      <c r="AT621" s="26"/>
      <c r="AU621" s="26"/>
      <c r="AV621" s="26"/>
      <c r="AW621" s="26"/>
      <c r="AX621" s="26"/>
      <c r="AY621" s="26"/>
      <c r="AZ621" s="26"/>
      <c r="BA621" s="26"/>
      <c r="BB621" s="26"/>
      <c r="BC621" s="26"/>
      <c r="BD621" s="26"/>
      <c r="BE621" s="26"/>
      <c r="BF621" s="26"/>
      <c r="BG621" s="26"/>
      <c r="BH621" s="26"/>
      <c r="BI621" s="26"/>
      <c r="BJ621" s="26"/>
      <c r="BK621" s="26"/>
      <c r="BL621" s="26"/>
      <c r="BM621" s="26"/>
      <c r="BN621" s="26"/>
      <c r="BO621" s="26"/>
      <c r="BP621" s="26"/>
      <c r="BQ621" s="26"/>
    </row>
    <row r="622" spans="7:69" ht="12.75" customHeight="1">
      <c r="G622" s="451"/>
      <c r="H622" s="26"/>
      <c r="I622" s="151"/>
      <c r="K622" s="26"/>
      <c r="L622" s="26"/>
      <c r="M622" s="26"/>
      <c r="N622" s="26"/>
      <c r="O622" s="26"/>
      <c r="P622" s="26"/>
      <c r="Q622" s="26"/>
      <c r="R622" s="26"/>
      <c r="S622" s="26"/>
      <c r="T622" s="26"/>
      <c r="U622" s="26"/>
      <c r="V622" s="26"/>
      <c r="W622" s="26"/>
      <c r="X622" s="26"/>
      <c r="Y622" s="26"/>
      <c r="Z622" s="26"/>
      <c r="AA622" s="26"/>
      <c r="AB622" s="26"/>
      <c r="AC622" s="26"/>
      <c r="AD622" s="26"/>
      <c r="AE622" s="26"/>
      <c r="AF622" s="26"/>
      <c r="AG622" s="26"/>
      <c r="AH622" s="26"/>
      <c r="AI622" s="26"/>
      <c r="AJ622" s="26"/>
      <c r="AK622" s="26"/>
      <c r="AL622" s="26"/>
      <c r="AM622" s="26"/>
      <c r="AN622" s="26"/>
      <c r="AO622" s="26"/>
      <c r="AP622" s="26"/>
      <c r="AQ622" s="26"/>
      <c r="AR622" s="26"/>
      <c r="AS622" s="26"/>
      <c r="AT622" s="26"/>
      <c r="AU622" s="26"/>
      <c r="AV622" s="26"/>
      <c r="AW622" s="26"/>
      <c r="AX622" s="26"/>
      <c r="AY622" s="26"/>
      <c r="AZ622" s="26"/>
      <c r="BA622" s="26"/>
      <c r="BB622" s="26"/>
      <c r="BC622" s="26"/>
      <c r="BD622" s="26"/>
      <c r="BE622" s="26"/>
      <c r="BF622" s="26"/>
      <c r="BG622" s="26"/>
      <c r="BH622" s="26"/>
      <c r="BI622" s="26"/>
      <c r="BJ622" s="26"/>
      <c r="BK622" s="26"/>
      <c r="BL622" s="26"/>
      <c r="BM622" s="26"/>
      <c r="BN622" s="26"/>
      <c r="BO622" s="26"/>
      <c r="BP622" s="26"/>
      <c r="BQ622" s="26"/>
    </row>
    <row r="623" spans="7:69" ht="12.75" customHeight="1">
      <c r="G623" s="451"/>
      <c r="H623" s="26"/>
      <c r="I623" s="151"/>
      <c r="K623" s="26"/>
      <c r="L623" s="26"/>
      <c r="M623" s="26"/>
      <c r="N623" s="26"/>
      <c r="O623" s="26"/>
      <c r="P623" s="26"/>
      <c r="Q623" s="26"/>
      <c r="R623" s="26"/>
      <c r="S623" s="26"/>
      <c r="T623" s="26"/>
      <c r="U623" s="26"/>
      <c r="V623" s="26"/>
      <c r="W623" s="26"/>
      <c r="X623" s="26"/>
      <c r="Y623" s="26"/>
      <c r="Z623" s="26"/>
      <c r="AA623" s="26"/>
      <c r="AB623" s="26"/>
      <c r="AC623" s="26"/>
      <c r="AD623" s="26"/>
      <c r="AE623" s="26"/>
      <c r="AF623" s="26"/>
      <c r="AG623" s="26"/>
      <c r="AH623" s="26"/>
      <c r="AI623" s="26"/>
      <c r="AJ623" s="26"/>
      <c r="AK623" s="26"/>
      <c r="AL623" s="26"/>
      <c r="AM623" s="26"/>
      <c r="AN623" s="26"/>
      <c r="AO623" s="26"/>
      <c r="AP623" s="26"/>
      <c r="AQ623" s="26"/>
      <c r="AR623" s="26"/>
      <c r="AS623" s="26"/>
      <c r="AT623" s="26"/>
      <c r="AU623" s="26"/>
      <c r="AV623" s="26"/>
      <c r="AW623" s="26"/>
      <c r="AX623" s="26"/>
      <c r="AY623" s="26"/>
      <c r="AZ623" s="26"/>
      <c r="BA623" s="26"/>
      <c r="BB623" s="26"/>
      <c r="BC623" s="26"/>
      <c r="BD623" s="26"/>
      <c r="BE623" s="26"/>
      <c r="BF623" s="26"/>
      <c r="BG623" s="26"/>
      <c r="BH623" s="26"/>
      <c r="BI623" s="26"/>
      <c r="BJ623" s="26"/>
      <c r="BK623" s="26"/>
      <c r="BL623" s="26"/>
      <c r="BM623" s="26"/>
      <c r="BN623" s="26"/>
      <c r="BO623" s="26"/>
      <c r="BP623" s="26"/>
      <c r="BQ623" s="26"/>
    </row>
    <row r="624" spans="7:69" ht="12.75" customHeight="1">
      <c r="G624" s="451"/>
      <c r="H624" s="26"/>
      <c r="I624" s="151"/>
      <c r="K624" s="26"/>
      <c r="L624" s="26"/>
      <c r="M624" s="26"/>
      <c r="N624" s="26"/>
      <c r="O624" s="26"/>
      <c r="P624" s="26"/>
      <c r="Q624" s="26"/>
      <c r="R624" s="26"/>
      <c r="S624" s="26"/>
      <c r="T624" s="26"/>
      <c r="U624" s="26"/>
      <c r="V624" s="26"/>
      <c r="W624" s="26"/>
      <c r="X624" s="26"/>
      <c r="Y624" s="26"/>
      <c r="Z624" s="26"/>
      <c r="AA624" s="26"/>
      <c r="AB624" s="26"/>
      <c r="AC624" s="26"/>
      <c r="AD624" s="26"/>
      <c r="AE624" s="26"/>
      <c r="AF624" s="26"/>
      <c r="AG624" s="26"/>
      <c r="AH624" s="26"/>
      <c r="AI624" s="26"/>
      <c r="AJ624" s="26"/>
      <c r="AK624" s="26"/>
      <c r="AL624" s="26"/>
      <c r="AM624" s="26"/>
      <c r="AN624" s="26"/>
      <c r="AO624" s="26"/>
      <c r="AP624" s="26"/>
      <c r="AQ624" s="26"/>
      <c r="AR624" s="26"/>
      <c r="AS624" s="26"/>
      <c r="AT624" s="26"/>
      <c r="AU624" s="26"/>
      <c r="AV624" s="26"/>
      <c r="AW624" s="26"/>
      <c r="AX624" s="26"/>
      <c r="AY624" s="26"/>
      <c r="AZ624" s="26"/>
      <c r="BA624" s="26"/>
      <c r="BB624" s="26"/>
      <c r="BC624" s="26"/>
      <c r="BD624" s="26"/>
      <c r="BE624" s="26"/>
      <c r="BF624" s="26"/>
      <c r="BG624" s="26"/>
      <c r="BH624" s="26"/>
      <c r="BI624" s="26"/>
      <c r="BJ624" s="26"/>
      <c r="BK624" s="26"/>
      <c r="BL624" s="26"/>
      <c r="BM624" s="26"/>
      <c r="BN624" s="26"/>
      <c r="BO624" s="26"/>
      <c r="BP624" s="26"/>
      <c r="BQ624" s="26"/>
    </row>
    <row r="625" spans="7:69" ht="12.75" customHeight="1">
      <c r="G625" s="451"/>
      <c r="H625" s="26"/>
      <c r="I625" s="151"/>
      <c r="K625" s="26"/>
      <c r="L625" s="26"/>
      <c r="M625" s="26"/>
      <c r="N625" s="26"/>
      <c r="O625" s="26"/>
      <c r="P625" s="26"/>
      <c r="Q625" s="26"/>
      <c r="R625" s="26"/>
      <c r="S625" s="26"/>
      <c r="T625" s="26"/>
      <c r="U625" s="26"/>
      <c r="V625" s="26"/>
      <c r="W625" s="26"/>
      <c r="X625" s="26"/>
      <c r="Y625" s="26"/>
      <c r="Z625" s="26"/>
      <c r="AA625" s="26"/>
      <c r="AB625" s="26"/>
      <c r="AC625" s="26"/>
      <c r="AD625" s="26"/>
      <c r="AE625" s="26"/>
      <c r="AF625" s="26"/>
      <c r="AG625" s="26"/>
      <c r="AH625" s="26"/>
      <c r="AI625" s="26"/>
      <c r="AJ625" s="26"/>
      <c r="AK625" s="26"/>
      <c r="AL625" s="26"/>
      <c r="AM625" s="26"/>
      <c r="AN625" s="26"/>
      <c r="AO625" s="26"/>
      <c r="AP625" s="26"/>
      <c r="AQ625" s="26"/>
      <c r="AR625" s="26"/>
      <c r="AS625" s="26"/>
      <c r="AT625" s="26"/>
      <c r="AU625" s="26"/>
      <c r="AV625" s="26"/>
      <c r="AW625" s="26"/>
      <c r="AX625" s="26"/>
      <c r="AY625" s="26"/>
      <c r="AZ625" s="26"/>
      <c r="BA625" s="26"/>
      <c r="BB625" s="26"/>
      <c r="BC625" s="26"/>
      <c r="BD625" s="26"/>
      <c r="BE625" s="26"/>
      <c r="BF625" s="26"/>
      <c r="BG625" s="26"/>
      <c r="BH625" s="26"/>
      <c r="BI625" s="26"/>
      <c r="BJ625" s="26"/>
      <c r="BK625" s="26"/>
      <c r="BL625" s="26"/>
      <c r="BM625" s="26"/>
      <c r="BN625" s="26"/>
      <c r="BO625" s="26"/>
      <c r="BP625" s="26"/>
      <c r="BQ625" s="26"/>
    </row>
    <row r="626" spans="7:69" ht="12.75" customHeight="1">
      <c r="G626" s="451"/>
      <c r="H626" s="26"/>
      <c r="I626" s="151"/>
      <c r="K626" s="26"/>
      <c r="L626" s="26"/>
      <c r="M626" s="26"/>
      <c r="N626" s="26"/>
      <c r="O626" s="26"/>
      <c r="P626" s="26"/>
      <c r="Q626" s="26"/>
      <c r="R626" s="26"/>
      <c r="S626" s="26"/>
      <c r="T626" s="26"/>
      <c r="U626" s="26"/>
      <c r="V626" s="26"/>
      <c r="W626" s="26"/>
      <c r="X626" s="26"/>
      <c r="Y626" s="26"/>
      <c r="Z626" s="26"/>
      <c r="AA626" s="26"/>
      <c r="AB626" s="26"/>
      <c r="AC626" s="26"/>
      <c r="AD626" s="26"/>
      <c r="AE626" s="26"/>
      <c r="AF626" s="26"/>
      <c r="AG626" s="26"/>
      <c r="AH626" s="26"/>
      <c r="AI626" s="26"/>
      <c r="AJ626" s="26"/>
      <c r="AK626" s="26"/>
      <c r="AL626" s="26"/>
      <c r="AM626" s="26"/>
      <c r="AN626" s="26"/>
      <c r="AO626" s="26"/>
      <c r="AP626" s="26"/>
      <c r="AQ626" s="26"/>
      <c r="AR626" s="26"/>
      <c r="AS626" s="26"/>
      <c r="AT626" s="26"/>
      <c r="AU626" s="26"/>
      <c r="AV626" s="26"/>
      <c r="AW626" s="26"/>
      <c r="AX626" s="26"/>
      <c r="AY626" s="26"/>
      <c r="AZ626" s="26"/>
      <c r="BA626" s="26"/>
      <c r="BB626" s="26"/>
      <c r="BC626" s="26"/>
      <c r="BD626" s="26"/>
      <c r="BE626" s="26"/>
      <c r="BF626" s="26"/>
      <c r="BG626" s="26"/>
      <c r="BH626" s="26"/>
      <c r="BI626" s="26"/>
      <c r="BJ626" s="26"/>
      <c r="BK626" s="26"/>
      <c r="BL626" s="26"/>
      <c r="BM626" s="26"/>
      <c r="BN626" s="26"/>
      <c r="BO626" s="26"/>
      <c r="BP626" s="26"/>
      <c r="BQ626" s="26"/>
    </row>
    <row r="627" spans="7:69" ht="12.75" customHeight="1">
      <c r="G627" s="451"/>
      <c r="H627" s="26"/>
      <c r="I627" s="151"/>
      <c r="K627" s="26"/>
      <c r="L627" s="26"/>
      <c r="M627" s="26"/>
      <c r="N627" s="26"/>
      <c r="O627" s="26"/>
      <c r="P627" s="26"/>
      <c r="Q627" s="26"/>
      <c r="R627" s="26"/>
      <c r="S627" s="26"/>
      <c r="T627" s="26"/>
      <c r="U627" s="26"/>
      <c r="V627" s="26"/>
      <c r="W627" s="26"/>
      <c r="X627" s="26"/>
      <c r="Y627" s="26"/>
      <c r="Z627" s="26"/>
      <c r="AA627" s="26"/>
      <c r="AB627" s="26"/>
      <c r="AC627" s="26"/>
      <c r="AD627" s="26"/>
      <c r="AE627" s="26"/>
      <c r="AF627" s="26"/>
      <c r="AG627" s="26"/>
      <c r="AH627" s="26"/>
      <c r="AI627" s="26"/>
      <c r="AJ627" s="26"/>
      <c r="AK627" s="26"/>
      <c r="AL627" s="26"/>
      <c r="AM627" s="26"/>
      <c r="AN627" s="26"/>
      <c r="AO627" s="26"/>
      <c r="AP627" s="26"/>
      <c r="AQ627" s="26"/>
      <c r="AR627" s="26"/>
      <c r="AS627" s="26"/>
      <c r="AT627" s="26"/>
      <c r="AU627" s="26"/>
      <c r="AV627" s="26"/>
      <c r="AW627" s="26"/>
      <c r="AX627" s="26"/>
      <c r="AY627" s="26"/>
      <c r="AZ627" s="26"/>
      <c r="BA627" s="26"/>
      <c r="BB627" s="26"/>
      <c r="BC627" s="26"/>
      <c r="BD627" s="26"/>
      <c r="BE627" s="26"/>
      <c r="BF627" s="26"/>
      <c r="BG627" s="26"/>
      <c r="BH627" s="26"/>
      <c r="BI627" s="26"/>
      <c r="BJ627" s="26"/>
      <c r="BK627" s="26"/>
      <c r="BL627" s="26"/>
      <c r="BM627" s="26"/>
      <c r="BN627" s="26"/>
      <c r="BO627" s="26"/>
      <c r="BP627" s="26"/>
      <c r="BQ627" s="26"/>
    </row>
    <row r="628" spans="7:69" ht="12.75" customHeight="1">
      <c r="G628" s="451"/>
      <c r="H628" s="26"/>
      <c r="I628" s="151"/>
      <c r="K628" s="26"/>
      <c r="L628" s="26"/>
      <c r="M628" s="26"/>
      <c r="N628" s="26"/>
      <c r="O628" s="26"/>
      <c r="P628" s="26"/>
      <c r="Q628" s="26"/>
      <c r="R628" s="26"/>
      <c r="S628" s="26"/>
      <c r="T628" s="26"/>
      <c r="U628" s="26"/>
      <c r="V628" s="26"/>
      <c r="W628" s="26"/>
      <c r="X628" s="26"/>
      <c r="Y628" s="26"/>
      <c r="Z628" s="26"/>
      <c r="AA628" s="26"/>
      <c r="AB628" s="26"/>
      <c r="AC628" s="26"/>
      <c r="AD628" s="26"/>
      <c r="AE628" s="26"/>
      <c r="AF628" s="26"/>
      <c r="AG628" s="26"/>
      <c r="AH628" s="26"/>
      <c r="AI628" s="26"/>
      <c r="AJ628" s="26"/>
      <c r="AK628" s="26"/>
      <c r="AL628" s="26"/>
      <c r="AM628" s="26"/>
      <c r="AN628" s="26"/>
      <c r="AO628" s="26"/>
      <c r="AP628" s="26"/>
      <c r="AQ628" s="26"/>
      <c r="AR628" s="26"/>
      <c r="AS628" s="26"/>
      <c r="AT628" s="26"/>
      <c r="AU628" s="26"/>
      <c r="AV628" s="26"/>
      <c r="AW628" s="26"/>
      <c r="AX628" s="26"/>
      <c r="AY628" s="26"/>
      <c r="AZ628" s="26"/>
      <c r="BA628" s="26"/>
      <c r="BB628" s="26"/>
      <c r="BC628" s="26"/>
      <c r="BD628" s="26"/>
      <c r="BE628" s="26"/>
      <c r="BF628" s="26"/>
      <c r="BG628" s="26"/>
      <c r="BH628" s="26"/>
      <c r="BI628" s="26"/>
      <c r="BJ628" s="26"/>
      <c r="BK628" s="26"/>
      <c r="BL628" s="26"/>
      <c r="BM628" s="26"/>
      <c r="BN628" s="26"/>
      <c r="BO628" s="26"/>
      <c r="BP628" s="26"/>
      <c r="BQ628" s="26"/>
    </row>
    <row r="629" spans="7:69" ht="12.75" customHeight="1">
      <c r="G629" s="451"/>
      <c r="H629" s="26"/>
      <c r="I629" s="151"/>
      <c r="K629" s="26"/>
      <c r="L629" s="26"/>
      <c r="M629" s="26"/>
      <c r="N629" s="26"/>
      <c r="O629" s="26"/>
      <c r="P629" s="26"/>
      <c r="Q629" s="26"/>
      <c r="R629" s="26"/>
      <c r="S629" s="26"/>
      <c r="T629" s="26"/>
      <c r="U629" s="26"/>
      <c r="V629" s="26"/>
      <c r="W629" s="26"/>
      <c r="X629" s="26"/>
      <c r="Y629" s="26"/>
      <c r="Z629" s="26"/>
      <c r="AA629" s="26"/>
      <c r="AB629" s="26"/>
      <c r="AC629" s="26"/>
      <c r="AD629" s="26"/>
      <c r="AE629" s="26"/>
      <c r="AF629" s="26"/>
      <c r="AG629" s="26"/>
      <c r="AH629" s="26"/>
      <c r="AI629" s="26"/>
      <c r="AJ629" s="26"/>
      <c r="AK629" s="26"/>
      <c r="AL629" s="26"/>
      <c r="AM629" s="26"/>
      <c r="AN629" s="26"/>
      <c r="AO629" s="26"/>
      <c r="AP629" s="26"/>
      <c r="AQ629" s="26"/>
      <c r="AR629" s="26"/>
      <c r="AS629" s="26"/>
      <c r="AT629" s="26"/>
      <c r="AU629" s="26"/>
      <c r="AV629" s="26"/>
      <c r="AW629" s="26"/>
      <c r="AX629" s="26"/>
      <c r="AY629" s="26"/>
      <c r="AZ629" s="26"/>
      <c r="BA629" s="26"/>
      <c r="BB629" s="26"/>
      <c r="BC629" s="26"/>
      <c r="BD629" s="26"/>
      <c r="BE629" s="26"/>
      <c r="BF629" s="26"/>
      <c r="BG629" s="26"/>
      <c r="BH629" s="26"/>
      <c r="BI629" s="26"/>
      <c r="BJ629" s="26"/>
      <c r="BK629" s="26"/>
      <c r="BL629" s="26"/>
      <c r="BM629" s="26"/>
      <c r="BN629" s="26"/>
      <c r="BO629" s="26"/>
      <c r="BP629" s="26"/>
      <c r="BQ629" s="26"/>
    </row>
    <row r="630" spans="7:69" ht="12.75" customHeight="1">
      <c r="G630" s="451"/>
      <c r="H630" s="26"/>
      <c r="I630" s="151"/>
      <c r="K630" s="26"/>
      <c r="L630" s="26"/>
      <c r="M630" s="26"/>
      <c r="N630" s="26"/>
      <c r="O630" s="26"/>
      <c r="P630" s="26"/>
      <c r="Q630" s="26"/>
      <c r="R630" s="26"/>
      <c r="S630" s="26"/>
      <c r="T630" s="26"/>
      <c r="U630" s="26"/>
      <c r="V630" s="26"/>
      <c r="W630" s="26"/>
      <c r="X630" s="26"/>
      <c r="Y630" s="26"/>
      <c r="Z630" s="26"/>
      <c r="AA630" s="26"/>
      <c r="AB630" s="26"/>
      <c r="AC630" s="26"/>
      <c r="AD630" s="26"/>
      <c r="AE630" s="26"/>
      <c r="AF630" s="26"/>
      <c r="AG630" s="26"/>
      <c r="AH630" s="26"/>
      <c r="AI630" s="26"/>
      <c r="AJ630" s="26"/>
      <c r="AK630" s="26"/>
      <c r="AL630" s="26"/>
      <c r="AM630" s="26"/>
      <c r="AN630" s="26"/>
      <c r="AO630" s="26"/>
      <c r="AP630" s="26"/>
      <c r="AQ630" s="26"/>
      <c r="AR630" s="26"/>
      <c r="AS630" s="26"/>
      <c r="AT630" s="26"/>
      <c r="AU630" s="26"/>
      <c r="AV630" s="26"/>
      <c r="AW630" s="26"/>
      <c r="AX630" s="26"/>
      <c r="AY630" s="26"/>
      <c r="AZ630" s="26"/>
      <c r="BA630" s="26"/>
      <c r="BB630" s="26"/>
      <c r="BC630" s="26"/>
      <c r="BD630" s="26"/>
      <c r="BE630" s="26"/>
      <c r="BF630" s="26"/>
      <c r="BG630" s="26"/>
      <c r="BH630" s="26"/>
      <c r="BI630" s="26"/>
      <c r="BJ630" s="26"/>
      <c r="BK630" s="26"/>
      <c r="BL630" s="26"/>
      <c r="BM630" s="26"/>
      <c r="BN630" s="26"/>
      <c r="BO630" s="26"/>
      <c r="BP630" s="26"/>
      <c r="BQ630" s="26"/>
    </row>
  </sheetData>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2011/12&amp;C&amp;9&amp;P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K140"/>
  <sheetViews>
    <sheetView zoomScaleNormal="100" workbookViewId="0">
      <pane ySplit="5" topLeftCell="A6" activePane="bottomLeft" state="frozen"/>
      <selection activeCell="B24" sqref="B24"/>
      <selection pane="bottomLeft" activeCell="G1" sqref="G1"/>
    </sheetView>
  </sheetViews>
  <sheetFormatPr defaultColWidth="8.85546875" defaultRowHeight="12.75"/>
  <cols>
    <col min="1" max="1" width="20" style="22" customWidth="1"/>
    <col min="2" max="2" width="13" style="50" customWidth="1"/>
    <col min="3" max="3" width="9.140625" style="50" customWidth="1"/>
    <col min="4" max="4" width="13" style="50" customWidth="1"/>
    <col min="5" max="5" width="8.28515625" style="50" customWidth="1"/>
    <col min="6" max="6" width="13.7109375" style="50" customWidth="1"/>
    <col min="7" max="7" width="16.140625" style="483" customWidth="1"/>
    <col min="8" max="16384" width="8.85546875" style="22"/>
  </cols>
  <sheetData>
    <row r="1" spans="1:11" ht="15">
      <c r="A1" s="39" t="s">
        <v>623</v>
      </c>
    </row>
    <row r="2" spans="1:11" ht="13.5" customHeight="1"/>
    <row r="3" spans="1:11" ht="12.75" customHeight="1">
      <c r="A3" s="96"/>
      <c r="B3" s="97" t="s">
        <v>362</v>
      </c>
      <c r="C3" s="97"/>
      <c r="D3" s="97" t="s">
        <v>135</v>
      </c>
      <c r="E3" s="97"/>
      <c r="F3" s="97" t="s">
        <v>365</v>
      </c>
      <c r="G3" s="97" t="s">
        <v>128</v>
      </c>
    </row>
    <row r="4" spans="1:11" ht="12.75" customHeight="1">
      <c r="A4" s="96"/>
      <c r="B4" s="97" t="s">
        <v>363</v>
      </c>
      <c r="C4" s="97" t="s">
        <v>368</v>
      </c>
      <c r="D4" s="97" t="s">
        <v>363</v>
      </c>
      <c r="E4" s="97" t="s">
        <v>367</v>
      </c>
      <c r="F4" s="97" t="s">
        <v>363</v>
      </c>
      <c r="G4" s="97" t="s">
        <v>127</v>
      </c>
    </row>
    <row r="5" spans="1:11" ht="12.75" customHeight="1">
      <c r="A5" s="98"/>
      <c r="B5" s="99" t="s">
        <v>364</v>
      </c>
      <c r="C5" s="100" t="s">
        <v>358</v>
      </c>
      <c r="D5" s="100" t="s">
        <v>42</v>
      </c>
      <c r="E5" s="100" t="s">
        <v>366</v>
      </c>
      <c r="F5" s="100" t="s">
        <v>134</v>
      </c>
      <c r="G5" s="100" t="s">
        <v>134</v>
      </c>
    </row>
    <row r="6" spans="1:11" ht="13.5" customHeight="1">
      <c r="A6" s="4" t="s">
        <v>457</v>
      </c>
      <c r="B6" s="4">
        <v>63</v>
      </c>
      <c r="C6" s="4">
        <v>4</v>
      </c>
      <c r="D6" s="4">
        <v>173</v>
      </c>
      <c r="E6" s="4"/>
      <c r="F6" s="4"/>
      <c r="G6" s="156">
        <f>SUM(B6,D6,F6)</f>
        <v>236</v>
      </c>
      <c r="J6"/>
      <c r="K6" s="70"/>
    </row>
    <row r="7" spans="1:11" ht="13.5" customHeight="1">
      <c r="A7" s="4" t="s">
        <v>339</v>
      </c>
      <c r="B7" s="4">
        <v>49</v>
      </c>
      <c r="C7" s="4">
        <v>6</v>
      </c>
      <c r="D7" s="4">
        <v>187</v>
      </c>
      <c r="E7" s="4">
        <v>1</v>
      </c>
      <c r="F7" s="4">
        <v>4.1500000000000004</v>
      </c>
      <c r="G7" s="156">
        <f t="shared" ref="G7:G52" si="0">SUM(B7,D7,F7)</f>
        <v>240.15</v>
      </c>
      <c r="J7"/>
      <c r="K7" s="70"/>
    </row>
    <row r="8" spans="1:11" s="122" customFormat="1" ht="13.5" customHeight="1">
      <c r="A8" s="4" t="s">
        <v>458</v>
      </c>
      <c r="B8" s="4">
        <v>52</v>
      </c>
      <c r="C8" s="4">
        <v>3</v>
      </c>
      <c r="D8" s="4">
        <v>135</v>
      </c>
      <c r="E8" s="4"/>
      <c r="F8" s="4"/>
      <c r="G8" s="156">
        <f t="shared" si="0"/>
        <v>187</v>
      </c>
      <c r="J8"/>
      <c r="K8" s="70"/>
    </row>
    <row r="9" spans="1:11" ht="13.5" customHeight="1">
      <c r="A9" s="4" t="s">
        <v>459</v>
      </c>
      <c r="B9" s="4">
        <v>56</v>
      </c>
      <c r="C9" s="4"/>
      <c r="D9" s="4"/>
      <c r="E9" s="4"/>
      <c r="F9" s="4"/>
      <c r="G9" s="156">
        <f t="shared" si="0"/>
        <v>56</v>
      </c>
      <c r="J9"/>
      <c r="K9" s="70"/>
    </row>
    <row r="10" spans="1:11" ht="13.5" customHeight="1">
      <c r="A10" s="4" t="s">
        <v>460</v>
      </c>
      <c r="B10" s="4">
        <v>63</v>
      </c>
      <c r="C10" s="4">
        <v>3</v>
      </c>
      <c r="D10" s="4">
        <v>99</v>
      </c>
      <c r="E10" s="4"/>
      <c r="F10" s="4"/>
      <c r="G10" s="156">
        <f t="shared" si="0"/>
        <v>162</v>
      </c>
      <c r="J10"/>
      <c r="K10" s="70"/>
    </row>
    <row r="11" spans="1:11" ht="13.5" customHeight="1">
      <c r="A11" s="4" t="s">
        <v>168</v>
      </c>
      <c r="B11" s="4">
        <v>43</v>
      </c>
      <c r="C11" s="4">
        <v>2</v>
      </c>
      <c r="D11" s="4">
        <v>68</v>
      </c>
      <c r="E11" s="4">
        <v>1</v>
      </c>
      <c r="F11" s="4">
        <v>6</v>
      </c>
      <c r="G11" s="156">
        <f t="shared" si="0"/>
        <v>117</v>
      </c>
      <c r="J11"/>
      <c r="K11" s="70"/>
    </row>
    <row r="12" spans="1:11" ht="13.5" customHeight="1">
      <c r="A12" s="4" t="s">
        <v>340</v>
      </c>
      <c r="B12" s="4">
        <v>41</v>
      </c>
      <c r="C12" s="4">
        <v>1</v>
      </c>
      <c r="D12" s="4">
        <v>13.5</v>
      </c>
      <c r="E12" s="4">
        <v>1</v>
      </c>
      <c r="F12" s="4">
        <v>16</v>
      </c>
      <c r="G12" s="156">
        <f t="shared" si="0"/>
        <v>70.5</v>
      </c>
      <c r="J12"/>
      <c r="K12" s="70"/>
    </row>
    <row r="13" spans="1:11" ht="13.5" customHeight="1">
      <c r="A13" s="4" t="s">
        <v>461</v>
      </c>
      <c r="B13" s="4">
        <v>59</v>
      </c>
      <c r="C13" s="4"/>
      <c r="D13" s="4"/>
      <c r="E13" s="4"/>
      <c r="F13" s="4"/>
      <c r="G13" s="156">
        <f t="shared" si="0"/>
        <v>59</v>
      </c>
      <c r="J13"/>
      <c r="K13" s="70"/>
    </row>
    <row r="14" spans="1:11" ht="13.5" customHeight="1">
      <c r="A14" s="4" t="s">
        <v>462</v>
      </c>
      <c r="B14" s="4">
        <v>57</v>
      </c>
      <c r="C14" s="4">
        <v>12</v>
      </c>
      <c r="D14" s="4">
        <v>422.5</v>
      </c>
      <c r="E14" s="4">
        <v>1</v>
      </c>
      <c r="F14" s="4">
        <v>24.5</v>
      </c>
      <c r="G14" s="156">
        <f t="shared" si="0"/>
        <v>504</v>
      </c>
      <c r="J14"/>
      <c r="K14" s="70"/>
    </row>
    <row r="15" spans="1:11" s="122" customFormat="1" ht="13.5" customHeight="1">
      <c r="A15" s="4" t="s">
        <v>463</v>
      </c>
      <c r="B15" s="4">
        <v>71</v>
      </c>
      <c r="C15" s="4"/>
      <c r="D15" s="4"/>
      <c r="E15" s="4"/>
      <c r="F15" s="4"/>
      <c r="G15" s="156">
        <f t="shared" si="0"/>
        <v>71</v>
      </c>
      <c r="J15"/>
      <c r="K15" s="70"/>
    </row>
    <row r="16" spans="1:11" s="122" customFormat="1" ht="13.5" customHeight="1">
      <c r="A16" s="174" t="s">
        <v>685</v>
      </c>
      <c r="B16" s="4">
        <v>39.5</v>
      </c>
      <c r="C16" s="4">
        <v>6</v>
      </c>
      <c r="D16" s="4">
        <v>151.5</v>
      </c>
      <c r="E16" s="4"/>
      <c r="F16" s="4"/>
      <c r="G16" s="156">
        <f t="shared" si="0"/>
        <v>191</v>
      </c>
      <c r="J16"/>
      <c r="K16" s="70"/>
    </row>
    <row r="17" spans="1:11" s="122" customFormat="1" ht="13.5" customHeight="1">
      <c r="A17" s="4" t="s">
        <v>341</v>
      </c>
      <c r="B17" s="4">
        <v>40.5</v>
      </c>
      <c r="C17" s="4">
        <v>3</v>
      </c>
      <c r="D17" s="4">
        <v>96</v>
      </c>
      <c r="E17" s="4"/>
      <c r="F17" s="4"/>
      <c r="G17" s="156">
        <f t="shared" si="0"/>
        <v>136.5</v>
      </c>
      <c r="J17"/>
      <c r="K17" s="70"/>
    </row>
    <row r="18" spans="1:11" s="122" customFormat="1" ht="13.5" customHeight="1">
      <c r="A18" s="4" t="s">
        <v>552</v>
      </c>
      <c r="B18" s="4">
        <v>44</v>
      </c>
      <c r="C18" s="4"/>
      <c r="D18" s="4"/>
      <c r="E18" s="4"/>
      <c r="F18" s="4"/>
      <c r="G18" s="156">
        <f t="shared" si="0"/>
        <v>44</v>
      </c>
      <c r="J18"/>
      <c r="K18" s="70"/>
    </row>
    <row r="19" spans="1:11" s="122" customFormat="1" ht="13.5" customHeight="1">
      <c r="A19" s="4" t="s">
        <v>554</v>
      </c>
      <c r="B19" s="4">
        <v>46</v>
      </c>
      <c r="C19" s="4">
        <v>3</v>
      </c>
      <c r="D19" s="4">
        <v>20.5</v>
      </c>
      <c r="E19" s="4"/>
      <c r="F19" s="4"/>
      <c r="G19" s="156">
        <f t="shared" si="0"/>
        <v>66.5</v>
      </c>
      <c r="J19"/>
      <c r="K19" s="70"/>
    </row>
    <row r="20" spans="1:11" s="122" customFormat="1" ht="13.5" customHeight="1">
      <c r="A20" s="4" t="s">
        <v>464</v>
      </c>
      <c r="B20" s="4">
        <v>62</v>
      </c>
      <c r="C20" s="4">
        <v>5</v>
      </c>
      <c r="D20" s="4">
        <v>225</v>
      </c>
      <c r="E20" s="4"/>
      <c r="F20" s="4"/>
      <c r="G20" s="156">
        <f t="shared" si="0"/>
        <v>287</v>
      </c>
      <c r="J20"/>
      <c r="K20" s="70"/>
    </row>
    <row r="21" spans="1:11" s="122" customFormat="1" ht="13.5" customHeight="1">
      <c r="A21" s="4" t="s">
        <v>465</v>
      </c>
      <c r="B21" s="4">
        <v>70</v>
      </c>
      <c r="C21" s="4">
        <v>3</v>
      </c>
      <c r="D21" s="4">
        <v>123.5</v>
      </c>
      <c r="E21" s="4"/>
      <c r="F21" s="4"/>
      <c r="G21" s="156">
        <f t="shared" si="0"/>
        <v>193.5</v>
      </c>
      <c r="J21"/>
      <c r="K21" s="70"/>
    </row>
    <row r="22" spans="1:11" ht="13.5" customHeight="1">
      <c r="A22" s="4" t="s">
        <v>466</v>
      </c>
      <c r="B22" s="4">
        <v>48</v>
      </c>
      <c r="C22" s="4"/>
      <c r="D22" s="4"/>
      <c r="E22" s="4"/>
      <c r="F22" s="4"/>
      <c r="G22" s="156">
        <f t="shared" si="0"/>
        <v>48</v>
      </c>
      <c r="J22"/>
      <c r="K22" s="70"/>
    </row>
    <row r="23" spans="1:11" ht="13.5" customHeight="1">
      <c r="A23" s="4" t="s">
        <v>21</v>
      </c>
      <c r="B23" s="4">
        <v>45.5</v>
      </c>
      <c r="C23" s="4">
        <v>2</v>
      </c>
      <c r="D23" s="4">
        <v>81</v>
      </c>
      <c r="E23" s="4"/>
      <c r="F23" s="4"/>
      <c r="G23" s="156">
        <f t="shared" si="0"/>
        <v>126.5</v>
      </c>
      <c r="J23"/>
      <c r="K23" s="70"/>
    </row>
    <row r="24" spans="1:11" ht="13.5" customHeight="1">
      <c r="A24" s="4" t="s">
        <v>467</v>
      </c>
      <c r="B24" s="4">
        <v>51</v>
      </c>
      <c r="C24" s="4">
        <v>2</v>
      </c>
      <c r="D24" s="4">
        <v>54.5</v>
      </c>
      <c r="E24" s="4"/>
      <c r="F24" s="4"/>
      <c r="G24" s="156">
        <f t="shared" si="0"/>
        <v>105.5</v>
      </c>
      <c r="J24"/>
      <c r="K24" s="70"/>
    </row>
    <row r="25" spans="1:11" ht="13.5" customHeight="1">
      <c r="A25" s="4" t="s">
        <v>468</v>
      </c>
      <c r="B25" s="4">
        <v>65.5</v>
      </c>
      <c r="C25" s="4">
        <v>2</v>
      </c>
      <c r="D25" s="4">
        <v>93.5</v>
      </c>
      <c r="E25" s="4"/>
      <c r="F25" s="4"/>
      <c r="G25" s="156">
        <f t="shared" si="0"/>
        <v>159</v>
      </c>
      <c r="J25"/>
      <c r="K25" s="70"/>
    </row>
    <row r="26" spans="1:11" ht="13.5" customHeight="1">
      <c r="A26" s="4" t="s">
        <v>343</v>
      </c>
      <c r="B26" s="4">
        <v>49.5</v>
      </c>
      <c r="C26" s="4">
        <v>10</v>
      </c>
      <c r="D26" s="4">
        <v>428</v>
      </c>
      <c r="E26" s="4">
        <v>1</v>
      </c>
      <c r="F26" s="4">
        <v>21.38</v>
      </c>
      <c r="G26" s="156">
        <f t="shared" si="0"/>
        <v>498.88</v>
      </c>
      <c r="J26"/>
      <c r="K26" s="70"/>
    </row>
    <row r="27" spans="1:11" ht="13.5" customHeight="1">
      <c r="A27" s="4" t="s">
        <v>344</v>
      </c>
      <c r="B27" s="4">
        <v>40.5</v>
      </c>
      <c r="C27" s="4">
        <v>2</v>
      </c>
      <c r="D27" s="4">
        <v>51.5</v>
      </c>
      <c r="E27" s="4">
        <v>1</v>
      </c>
      <c r="F27" s="4">
        <v>13.5</v>
      </c>
      <c r="G27" s="156">
        <f t="shared" si="0"/>
        <v>105.5</v>
      </c>
      <c r="J27"/>
      <c r="K27" s="70"/>
    </row>
    <row r="28" spans="1:11" s="122" customFormat="1" ht="13.5" customHeight="1">
      <c r="A28" s="4" t="s">
        <v>345</v>
      </c>
      <c r="B28" s="4">
        <v>51</v>
      </c>
      <c r="C28" s="4">
        <v>12</v>
      </c>
      <c r="D28" s="4">
        <v>392.2</v>
      </c>
      <c r="E28" s="4">
        <v>1</v>
      </c>
      <c r="F28" s="4">
        <v>26.25</v>
      </c>
      <c r="G28" s="156">
        <f t="shared" si="0"/>
        <v>469.45</v>
      </c>
      <c r="J28"/>
      <c r="K28" s="70"/>
    </row>
    <row r="29" spans="1:11" s="122" customFormat="1" ht="13.5" customHeight="1">
      <c r="A29" s="4" t="s">
        <v>469</v>
      </c>
      <c r="B29" s="4">
        <v>63</v>
      </c>
      <c r="C29" s="4">
        <v>5</v>
      </c>
      <c r="D29" s="4">
        <v>161</v>
      </c>
      <c r="E29" s="4"/>
      <c r="F29" s="4"/>
      <c r="G29" s="156">
        <f t="shared" si="0"/>
        <v>224</v>
      </c>
      <c r="J29"/>
      <c r="K29" s="70"/>
    </row>
    <row r="30" spans="1:11" ht="13.5" customHeight="1">
      <c r="A30" s="4" t="s">
        <v>470</v>
      </c>
      <c r="B30" s="4">
        <v>65.5</v>
      </c>
      <c r="C30" s="4">
        <v>4</v>
      </c>
      <c r="D30" s="4">
        <v>192</v>
      </c>
      <c r="E30" s="4"/>
      <c r="F30" s="4"/>
      <c r="G30" s="156">
        <f t="shared" si="0"/>
        <v>257.5</v>
      </c>
      <c r="J30"/>
      <c r="K30" s="70"/>
    </row>
    <row r="31" spans="1:11" ht="13.5" customHeight="1">
      <c r="A31" s="4" t="s">
        <v>471</v>
      </c>
      <c r="B31" s="4">
        <v>53</v>
      </c>
      <c r="C31" s="4">
        <v>3</v>
      </c>
      <c r="D31" s="4">
        <v>73</v>
      </c>
      <c r="E31" s="4"/>
      <c r="F31" s="4"/>
      <c r="G31" s="156">
        <f t="shared" si="0"/>
        <v>126</v>
      </c>
      <c r="J31"/>
      <c r="K31" s="70"/>
    </row>
    <row r="32" spans="1:11" ht="13.5" customHeight="1">
      <c r="A32" s="4" t="s">
        <v>306</v>
      </c>
      <c r="B32" s="4">
        <v>53</v>
      </c>
      <c r="C32" s="4">
        <v>3</v>
      </c>
      <c r="D32" s="4">
        <v>92.5</v>
      </c>
      <c r="E32" s="4">
        <v>1</v>
      </c>
      <c r="F32" s="4">
        <v>16.5</v>
      </c>
      <c r="G32" s="156">
        <f t="shared" si="0"/>
        <v>162</v>
      </c>
      <c r="J32"/>
      <c r="K32" s="70"/>
    </row>
    <row r="33" spans="1:11" ht="13.5" customHeight="1">
      <c r="A33" s="4" t="s">
        <v>307</v>
      </c>
      <c r="B33" s="4">
        <v>58</v>
      </c>
      <c r="C33" s="4"/>
      <c r="D33" s="4"/>
      <c r="E33" s="4"/>
      <c r="F33" s="4"/>
      <c r="G33" s="156">
        <f t="shared" si="0"/>
        <v>58</v>
      </c>
      <c r="J33"/>
      <c r="K33" s="70"/>
    </row>
    <row r="34" spans="1:11" ht="13.5" customHeight="1">
      <c r="A34" s="4" t="s">
        <v>186</v>
      </c>
      <c r="B34" s="4">
        <v>44.5</v>
      </c>
      <c r="C34" s="4">
        <v>2</v>
      </c>
      <c r="D34" s="4">
        <v>37.5</v>
      </c>
      <c r="E34" s="4"/>
      <c r="F34" s="4"/>
      <c r="G34" s="156">
        <f t="shared" si="0"/>
        <v>82</v>
      </c>
      <c r="J34"/>
      <c r="K34" s="70"/>
    </row>
    <row r="35" spans="1:11" ht="13.5" customHeight="1">
      <c r="A35" s="4" t="s">
        <v>346</v>
      </c>
      <c r="B35" s="4">
        <v>46</v>
      </c>
      <c r="C35" s="4">
        <v>3</v>
      </c>
      <c r="D35" s="4">
        <v>93</v>
      </c>
      <c r="E35" s="4"/>
      <c r="F35" s="4"/>
      <c r="G35" s="156">
        <f t="shared" si="0"/>
        <v>139</v>
      </c>
      <c r="J35"/>
      <c r="K35" s="70"/>
    </row>
    <row r="36" spans="1:11" ht="13.5" customHeight="1">
      <c r="A36" s="4" t="s">
        <v>473</v>
      </c>
      <c r="B36" s="4">
        <v>61.5</v>
      </c>
      <c r="C36" s="4">
        <v>1</v>
      </c>
      <c r="D36" s="4">
        <v>45.5</v>
      </c>
      <c r="E36" s="4"/>
      <c r="F36" s="4"/>
      <c r="G36" s="156">
        <f t="shared" si="0"/>
        <v>107</v>
      </c>
      <c r="J36"/>
      <c r="K36" s="70"/>
    </row>
    <row r="37" spans="1:11" ht="13.5" customHeight="1">
      <c r="A37" s="4" t="s">
        <v>474</v>
      </c>
      <c r="B37" s="4">
        <v>71</v>
      </c>
      <c r="C37" s="4">
        <v>7</v>
      </c>
      <c r="D37" s="4">
        <v>279.5</v>
      </c>
      <c r="E37" s="4"/>
      <c r="F37" s="4"/>
      <c r="G37" s="156">
        <f t="shared" si="0"/>
        <v>350.5</v>
      </c>
      <c r="J37"/>
      <c r="K37" s="70"/>
    </row>
    <row r="38" spans="1:11" ht="13.5" customHeight="1">
      <c r="A38" s="4" t="s">
        <v>476</v>
      </c>
      <c r="B38" s="4">
        <v>55</v>
      </c>
      <c r="C38" s="4">
        <v>8</v>
      </c>
      <c r="D38" s="4">
        <v>410</v>
      </c>
      <c r="E38" s="4"/>
      <c r="F38" s="4"/>
      <c r="G38" s="156">
        <f t="shared" si="0"/>
        <v>465</v>
      </c>
      <c r="J38"/>
      <c r="K38" s="70"/>
    </row>
    <row r="39" spans="1:11" ht="13.5" customHeight="1">
      <c r="A39" s="4" t="s">
        <v>310</v>
      </c>
      <c r="B39" s="4">
        <v>38</v>
      </c>
      <c r="C39" s="4"/>
      <c r="D39" s="4"/>
      <c r="E39" s="4"/>
      <c r="F39" s="4"/>
      <c r="G39" s="156">
        <f t="shared" si="0"/>
        <v>38</v>
      </c>
      <c r="J39"/>
      <c r="K39" s="70"/>
    </row>
    <row r="40" spans="1:11" ht="13.5" customHeight="1">
      <c r="A40" s="174" t="s">
        <v>679</v>
      </c>
      <c r="B40" s="4">
        <v>44.5</v>
      </c>
      <c r="C40" s="4">
        <v>6</v>
      </c>
      <c r="D40" s="4">
        <v>135.5</v>
      </c>
      <c r="E40" s="4"/>
      <c r="F40" s="4"/>
      <c r="G40" s="156">
        <f t="shared" si="0"/>
        <v>180</v>
      </c>
      <c r="J40"/>
      <c r="K40" s="70"/>
    </row>
    <row r="41" spans="1:11" ht="13.5" customHeight="1">
      <c r="A41" s="4" t="s">
        <v>701</v>
      </c>
      <c r="B41" s="4">
        <v>47.5</v>
      </c>
      <c r="C41" s="4">
        <v>9</v>
      </c>
      <c r="D41" s="4">
        <v>201.5</v>
      </c>
      <c r="E41" s="4">
        <v>2</v>
      </c>
      <c r="F41" s="4">
        <v>29.75</v>
      </c>
      <c r="G41" s="156">
        <f t="shared" si="0"/>
        <v>278.75</v>
      </c>
      <c r="J41"/>
      <c r="K41" s="70"/>
    </row>
    <row r="42" spans="1:11" s="122" customFormat="1" ht="13.5" customHeight="1">
      <c r="A42" s="4" t="s">
        <v>317</v>
      </c>
      <c r="B42" s="4">
        <v>17</v>
      </c>
      <c r="C42" s="4">
        <v>1</v>
      </c>
      <c r="D42" s="4">
        <v>11</v>
      </c>
      <c r="E42" s="4">
        <v>1</v>
      </c>
      <c r="F42" s="4">
        <v>1.5</v>
      </c>
      <c r="G42" s="156">
        <f t="shared" si="0"/>
        <v>29.5</v>
      </c>
      <c r="J42"/>
      <c r="K42" s="70"/>
    </row>
    <row r="43" spans="1:11" ht="13.5" customHeight="1">
      <c r="A43" s="4" t="s">
        <v>477</v>
      </c>
      <c r="B43" s="4">
        <v>64</v>
      </c>
      <c r="C43" s="4">
        <v>3</v>
      </c>
      <c r="D43" s="4">
        <v>145</v>
      </c>
      <c r="E43" s="4"/>
      <c r="F43" s="4"/>
      <c r="G43" s="156">
        <f t="shared" si="0"/>
        <v>209</v>
      </c>
      <c r="J43"/>
      <c r="K43" s="70"/>
    </row>
    <row r="44" spans="1:11" s="122" customFormat="1" ht="13.5" customHeight="1">
      <c r="A44" s="4" t="s">
        <v>478</v>
      </c>
      <c r="B44" s="4">
        <v>67</v>
      </c>
      <c r="C44" s="4"/>
      <c r="D44" s="4"/>
      <c r="E44" s="4"/>
      <c r="F44" s="4"/>
      <c r="G44" s="156">
        <f t="shared" si="0"/>
        <v>67</v>
      </c>
      <c r="J44"/>
      <c r="K44" s="70"/>
    </row>
    <row r="45" spans="1:11" ht="13.5" customHeight="1">
      <c r="A45" s="4" t="s">
        <v>323</v>
      </c>
      <c r="B45" s="4">
        <v>30</v>
      </c>
      <c r="C45" s="4">
        <v>2</v>
      </c>
      <c r="D45" s="4">
        <v>32</v>
      </c>
      <c r="E45" s="4"/>
      <c r="F45" s="4"/>
      <c r="G45" s="156">
        <f t="shared" si="0"/>
        <v>62</v>
      </c>
      <c r="J45"/>
      <c r="K45" s="70"/>
    </row>
    <row r="46" spans="1:11" ht="13.5" customHeight="1">
      <c r="A46" s="4" t="s">
        <v>348</v>
      </c>
      <c r="B46" s="4">
        <v>51</v>
      </c>
      <c r="C46" s="4">
        <v>4</v>
      </c>
      <c r="D46" s="4">
        <v>139.5</v>
      </c>
      <c r="E46" s="4">
        <v>2</v>
      </c>
      <c r="F46" s="4">
        <v>31</v>
      </c>
      <c r="G46" s="156">
        <f t="shared" si="0"/>
        <v>221.5</v>
      </c>
      <c r="J46"/>
      <c r="K46" s="70"/>
    </row>
    <row r="47" spans="1:11" ht="13.5" customHeight="1">
      <c r="A47" s="4" t="s">
        <v>479</v>
      </c>
      <c r="B47" s="4">
        <v>68</v>
      </c>
      <c r="C47" s="4">
        <v>5</v>
      </c>
      <c r="D47" s="4">
        <v>77.5</v>
      </c>
      <c r="E47" s="4"/>
      <c r="F47" s="4"/>
      <c r="G47" s="156">
        <f t="shared" si="0"/>
        <v>145.5</v>
      </c>
      <c r="J47"/>
      <c r="K47" s="70"/>
    </row>
    <row r="48" spans="1:11" ht="13.5" customHeight="1">
      <c r="A48" s="4" t="s">
        <v>324</v>
      </c>
      <c r="B48" s="4">
        <v>51.5</v>
      </c>
      <c r="C48" s="4">
        <v>2</v>
      </c>
      <c r="D48" s="4">
        <v>60</v>
      </c>
      <c r="E48" s="4">
        <v>1</v>
      </c>
      <c r="F48" s="4">
        <v>15</v>
      </c>
      <c r="G48" s="156">
        <f t="shared" si="0"/>
        <v>126.5</v>
      </c>
      <c r="J48"/>
      <c r="K48" s="70"/>
    </row>
    <row r="49" spans="1:11" ht="13.5" customHeight="1">
      <c r="A49" s="4" t="s">
        <v>480</v>
      </c>
      <c r="B49" s="4">
        <v>39</v>
      </c>
      <c r="C49" s="4"/>
      <c r="D49" s="4"/>
      <c r="E49" s="4">
        <v>1</v>
      </c>
      <c r="F49" s="4">
        <v>28.75</v>
      </c>
      <c r="G49" s="156">
        <f t="shared" si="0"/>
        <v>67.75</v>
      </c>
      <c r="J49"/>
      <c r="K49" s="70"/>
    </row>
    <row r="50" spans="1:11" ht="13.5" customHeight="1">
      <c r="A50" s="4" t="s">
        <v>481</v>
      </c>
      <c r="B50" s="4">
        <v>62.5</v>
      </c>
      <c r="C50" s="4">
        <v>6</v>
      </c>
      <c r="D50" s="4">
        <v>238.5</v>
      </c>
      <c r="E50" s="4"/>
      <c r="F50" s="4"/>
      <c r="G50" s="156">
        <f t="shared" si="0"/>
        <v>301</v>
      </c>
      <c r="J50"/>
      <c r="K50" s="70"/>
    </row>
    <row r="51" spans="1:11" ht="13.5" customHeight="1">
      <c r="A51" s="4" t="s">
        <v>700</v>
      </c>
      <c r="B51" s="4">
        <v>64.5</v>
      </c>
      <c r="C51" s="4">
        <v>2</v>
      </c>
      <c r="D51" s="4">
        <v>76</v>
      </c>
      <c r="E51" s="4"/>
      <c r="F51" s="4"/>
      <c r="G51" s="156">
        <f t="shared" si="0"/>
        <v>140.5</v>
      </c>
      <c r="J51"/>
      <c r="K51" s="70"/>
    </row>
    <row r="52" spans="1:11" ht="13.5" customHeight="1">
      <c r="A52" s="4" t="s">
        <v>483</v>
      </c>
      <c r="B52" s="4">
        <v>48.5</v>
      </c>
      <c r="C52" s="4">
        <v>4</v>
      </c>
      <c r="D52" s="4">
        <v>179.5</v>
      </c>
      <c r="E52" s="4"/>
      <c r="F52" s="4"/>
      <c r="G52" s="156">
        <f t="shared" si="0"/>
        <v>228</v>
      </c>
      <c r="J52"/>
      <c r="K52" s="70"/>
    </row>
    <row r="53" spans="1:11" ht="13.5" customHeight="1">
      <c r="A53" s="708"/>
      <c r="B53" s="156"/>
      <c r="C53" s="156"/>
      <c r="D53" s="156"/>
      <c r="E53" s="156"/>
      <c r="F53" s="156"/>
      <c r="G53" s="156"/>
    </row>
    <row r="54" spans="1:11" ht="13.5" customHeight="1">
      <c r="A54" s="26" t="s">
        <v>702</v>
      </c>
    </row>
    <row r="55" spans="1:11" ht="13.5" customHeight="1">
      <c r="A55" s="26" t="s">
        <v>703</v>
      </c>
    </row>
    <row r="56" spans="1:11" ht="13.5" customHeight="1">
      <c r="A56" s="63" t="s">
        <v>411</v>
      </c>
      <c r="B56" s="124">
        <f>MEDIAN(B6:B52,'Service Pts and Hrs A-L'!B6:B57)</f>
        <v>51</v>
      </c>
      <c r="C56" s="124">
        <f>MEDIAN(C6:C52,'Service Pts and Hrs A-L'!C6:C57)</f>
        <v>3</v>
      </c>
      <c r="D56" s="124">
        <f>MEDIAN(D6:D52,'Service Pts and Hrs A-L'!D6:D57)</f>
        <v>93.25</v>
      </c>
      <c r="E56" s="124">
        <f>MEDIAN(E6:E52,'Service Pts and Hrs A-L'!E6:E57)</f>
        <v>1</v>
      </c>
      <c r="F56" s="124">
        <f>MEDIAN(F6:F52,'Service Pts and Hrs A-L'!F6:F57)</f>
        <v>15</v>
      </c>
      <c r="G56" s="124">
        <f>MEDIAN(G6:G52,'Service Pts and Hrs A-L'!G6:G57)</f>
        <v>122.5</v>
      </c>
    </row>
    <row r="57" spans="1:11" ht="13.5" customHeight="1">
      <c r="A57" s="63" t="s">
        <v>410</v>
      </c>
      <c r="B57" s="124">
        <f>AVERAGE(B6:B52,'Service Pts and Hrs A-L'!B6:B57)</f>
        <v>50.717171717171716</v>
      </c>
      <c r="C57" s="124">
        <f>AVERAGE(C6:C52,'Service Pts and Hrs A-L'!C6:C57)</f>
        <v>3.6315789473684212</v>
      </c>
      <c r="D57" s="124">
        <f>AVERAGE(D6:D52,'Service Pts and Hrs A-L'!D6:D57)</f>
        <v>127.22631578947369</v>
      </c>
      <c r="E57" s="124">
        <f>AVERAGE(E6:E52,'Service Pts and Hrs A-L'!E6:E57)</f>
        <v>1.1000000000000001</v>
      </c>
      <c r="F57" s="124">
        <f>AVERAGE(F6:F52,'Service Pts and Hrs A-L'!F6:F57)</f>
        <v>15.776499999999999</v>
      </c>
      <c r="G57" s="124">
        <f>AVERAGE(G6:G52,'Service Pts and Hrs A-L'!G6:G57)</f>
        <v>151.57303030303029</v>
      </c>
    </row>
    <row r="58" spans="1:11" ht="13.5" customHeight="1">
      <c r="A58" s="63" t="s">
        <v>359</v>
      </c>
      <c r="B58" s="124">
        <f>SUM(B6:B52,'Service Pts and Hrs A-L'!B6:B57)</f>
        <v>5021</v>
      </c>
      <c r="C58" s="124">
        <f>SUM(C6:C52,'Service Pts and Hrs A-L'!C6:C57)</f>
        <v>276</v>
      </c>
      <c r="D58" s="124">
        <f>SUM(D6:D52,'Service Pts and Hrs A-L'!D6:D57)</f>
        <v>9669.2000000000007</v>
      </c>
      <c r="E58" s="124">
        <f>SUM(E6:E52,'Service Pts and Hrs A-L'!E6:E57)</f>
        <v>22</v>
      </c>
      <c r="F58" s="124">
        <f>SUM(F6:F52,'Service Pts and Hrs A-L'!F6:F57)</f>
        <v>315.52999999999997</v>
      </c>
      <c r="G58" s="124">
        <f>SUM(G6:G52,'Service Pts and Hrs A-L'!G6:G57)</f>
        <v>15005.73</v>
      </c>
    </row>
    <row r="59" spans="1:11" ht="13.5" customHeight="1">
      <c r="G59" s="240"/>
    </row>
    <row r="60" spans="1:11" ht="13.5" customHeight="1"/>
    <row r="61" spans="1:11" ht="13.5" customHeight="1"/>
    <row r="62" spans="1:11" ht="13.5" customHeight="1"/>
    <row r="63" spans="1:11" ht="13.5" customHeight="1"/>
    <row r="64" spans="1:11"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sheetData>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2011/12&amp;C&amp;9&amp;P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625"/>
  <sheetViews>
    <sheetView tabSelected="1" zoomScaleNormal="100" workbookViewId="0">
      <pane ySplit="3" topLeftCell="A4" activePane="bottomLeft" state="frozen"/>
      <selection activeCell="B24" sqref="B24"/>
      <selection pane="bottomLeft" activeCell="I1" sqref="I1"/>
    </sheetView>
  </sheetViews>
  <sheetFormatPr defaultRowHeight="12.75" customHeight="1"/>
  <cols>
    <col min="1" max="1" width="14.85546875" style="22" customWidth="1"/>
    <col min="2" max="2" width="13.28515625" style="22" customWidth="1"/>
    <col min="3" max="3" width="15.28515625" style="22" customWidth="1"/>
    <col min="4" max="4" width="8" style="22" customWidth="1"/>
    <col min="5" max="5" width="8.7109375" style="22" customWidth="1"/>
    <col min="6" max="6" width="7.28515625" style="22" customWidth="1"/>
    <col min="7" max="7" width="9" style="22" customWidth="1"/>
    <col min="8" max="8" width="19.85546875" style="32" customWidth="1"/>
    <col min="9" max="9" width="7.140625" style="22" customWidth="1"/>
    <col min="10" max="10" width="18" style="611" customWidth="1"/>
    <col min="11" max="11" width="17.7109375" style="611" customWidth="1"/>
    <col min="12" max="12" width="14.42578125" style="611" customWidth="1"/>
    <col min="13" max="13" width="9.42578125" style="611" customWidth="1"/>
    <col min="14" max="14" width="10.5703125" style="611" customWidth="1"/>
    <col min="15" max="15" width="9.42578125" style="611" customWidth="1"/>
    <col min="16" max="16" width="14" style="611" bestFit="1" customWidth="1"/>
    <col min="17" max="23" width="9.140625" style="299"/>
    <col min="24" max="16384" width="9.140625" style="22"/>
  </cols>
  <sheetData>
    <row r="1" spans="1:79" ht="12.75" customHeight="1">
      <c r="A1" s="39" t="s">
        <v>624</v>
      </c>
      <c r="Q1" s="522"/>
      <c r="R1" s="522"/>
    </row>
    <row r="2" spans="1:79" ht="12" customHeight="1">
      <c r="A2" s="96"/>
      <c r="B2" s="97"/>
      <c r="C2" s="97"/>
      <c r="D2" s="97"/>
      <c r="E2" s="97"/>
      <c r="F2" s="97"/>
      <c r="G2" s="97"/>
      <c r="H2" s="97"/>
      <c r="I2" s="97"/>
      <c r="R2" s="522"/>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row>
    <row r="3" spans="1:79" ht="63" customHeight="1">
      <c r="A3" s="96"/>
      <c r="B3" s="367" t="s">
        <v>86</v>
      </c>
      <c r="C3" s="353" t="s">
        <v>87</v>
      </c>
      <c r="D3" s="367" t="s">
        <v>133</v>
      </c>
      <c r="E3" s="367" t="s">
        <v>88</v>
      </c>
      <c r="F3" s="372" t="s">
        <v>110</v>
      </c>
      <c r="G3" s="372" t="s">
        <v>111</v>
      </c>
      <c r="H3" s="367" t="s">
        <v>112</v>
      </c>
      <c r="I3" s="97"/>
      <c r="J3" s="10"/>
      <c r="K3" s="436"/>
      <c r="L3" s="436"/>
      <c r="M3" s="436"/>
      <c r="N3" s="436"/>
      <c r="O3" s="436"/>
      <c r="P3" s="436"/>
      <c r="Q3" s="545"/>
      <c r="R3" s="545"/>
      <c r="S3" s="545"/>
      <c r="T3" s="522"/>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row>
    <row r="4" spans="1:79" ht="13.5" customHeight="1">
      <c r="A4" s="4" t="s">
        <v>572</v>
      </c>
      <c r="B4" s="4"/>
      <c r="C4" s="4"/>
      <c r="D4" s="4"/>
      <c r="E4" s="4"/>
      <c r="F4" s="4"/>
      <c r="G4" s="4"/>
      <c r="H4" s="156"/>
      <c r="I4" s="15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row>
    <row r="5" spans="1:79" s="122" customFormat="1" ht="13.5" customHeight="1">
      <c r="A5" s="4" t="s">
        <v>333</v>
      </c>
      <c r="B5" s="4"/>
      <c r="C5" s="4"/>
      <c r="D5" s="4"/>
      <c r="E5" s="4"/>
      <c r="F5" s="4"/>
      <c r="G5" s="4"/>
      <c r="H5" s="156"/>
      <c r="I5" s="233"/>
      <c r="Q5" s="299"/>
      <c r="R5" s="299"/>
      <c r="S5" s="299"/>
      <c r="T5" s="299"/>
      <c r="U5" s="299"/>
      <c r="V5" s="299"/>
      <c r="W5" s="299"/>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row>
    <row r="6" spans="1:79" s="122" customFormat="1" ht="13.5" customHeight="1">
      <c r="A6" s="4" t="s">
        <v>423</v>
      </c>
      <c r="B6" s="4"/>
      <c r="C6" s="4"/>
      <c r="D6" s="4"/>
      <c r="E6" s="4"/>
      <c r="F6" s="4"/>
      <c r="G6" s="4"/>
      <c r="H6" s="156"/>
      <c r="I6" s="156"/>
      <c r="Q6" s="299"/>
      <c r="R6" s="299"/>
      <c r="S6" s="299"/>
      <c r="T6" s="299"/>
      <c r="U6" s="299"/>
      <c r="V6" s="299"/>
      <c r="W6" s="299"/>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row>
    <row r="7" spans="1:79" s="122" customFormat="1" ht="13.5" customHeight="1">
      <c r="A7" s="4" t="s">
        <v>424</v>
      </c>
      <c r="B7" s="4"/>
      <c r="C7" s="4"/>
      <c r="D7" s="4"/>
      <c r="E7" s="4"/>
      <c r="F7" s="4">
        <v>1</v>
      </c>
      <c r="G7" s="4">
        <v>7</v>
      </c>
      <c r="H7" s="156">
        <f>SUM(C7,E7,G7)</f>
        <v>7</v>
      </c>
      <c r="I7" s="233"/>
      <c r="Q7" s="299"/>
      <c r="R7" s="299"/>
      <c r="S7" s="299"/>
      <c r="T7" s="299"/>
      <c r="U7" s="299"/>
      <c r="V7" s="299"/>
      <c r="W7" s="299"/>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row>
    <row r="8" spans="1:79" ht="13.5" customHeight="1">
      <c r="A8" s="4" t="s">
        <v>487</v>
      </c>
      <c r="B8" s="4"/>
      <c r="C8" s="4"/>
      <c r="D8" s="4"/>
      <c r="E8" s="4"/>
      <c r="F8" s="4"/>
      <c r="G8" s="4"/>
      <c r="H8" s="156"/>
      <c r="I8" s="156"/>
      <c r="X8" s="26"/>
      <c r="Y8" s="26"/>
      <c r="Z8" s="26"/>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c r="BS8" s="26"/>
      <c r="BT8" s="26"/>
      <c r="BU8" s="26"/>
      <c r="BV8" s="26"/>
      <c r="BW8" s="26"/>
      <c r="BX8" s="26"/>
      <c r="BY8" s="26"/>
    </row>
    <row r="9" spans="1:79" s="122" customFormat="1" ht="13.5" customHeight="1">
      <c r="A9" s="4" t="s">
        <v>426</v>
      </c>
      <c r="B9" s="4"/>
      <c r="C9" s="4"/>
      <c r="D9" s="4"/>
      <c r="E9" s="4"/>
      <c r="F9" s="4"/>
      <c r="G9" s="4"/>
      <c r="H9" s="156"/>
      <c r="I9" s="233"/>
      <c r="Q9" s="299"/>
      <c r="R9" s="299"/>
      <c r="S9" s="299"/>
      <c r="T9" s="299"/>
      <c r="U9" s="299"/>
      <c r="V9" s="299"/>
      <c r="W9" s="299"/>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c r="BS9" s="26"/>
      <c r="BT9" s="26"/>
      <c r="BU9" s="26"/>
      <c r="BV9" s="26"/>
      <c r="BW9" s="26"/>
      <c r="BX9" s="26"/>
      <c r="BY9" s="26"/>
    </row>
    <row r="10" spans="1:79" s="122" customFormat="1" ht="13.5" customHeight="1">
      <c r="A10" s="4" t="s">
        <v>488</v>
      </c>
      <c r="B10" s="4"/>
      <c r="C10" s="4"/>
      <c r="D10" s="4">
        <v>3</v>
      </c>
      <c r="E10" s="4">
        <v>150</v>
      </c>
      <c r="F10" s="4"/>
      <c r="G10" s="4"/>
      <c r="H10" s="156">
        <f>SUM(C10,E10,G10)</f>
        <v>150</v>
      </c>
      <c r="I10" s="233"/>
      <c r="Q10" s="299"/>
      <c r="R10" s="299"/>
      <c r="S10" s="299"/>
      <c r="T10" s="299"/>
      <c r="U10" s="299"/>
      <c r="V10" s="299"/>
      <c r="W10" s="299"/>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row>
    <row r="11" spans="1:79" s="122" customFormat="1" ht="13.5" customHeight="1">
      <c r="A11" s="4" t="s">
        <v>489</v>
      </c>
      <c r="B11" s="4"/>
      <c r="C11" s="4"/>
      <c r="D11" s="4"/>
      <c r="E11" s="4"/>
      <c r="F11" s="4"/>
      <c r="G11" s="4"/>
      <c r="H11" s="156"/>
      <c r="I11" s="233"/>
      <c r="Q11" s="299"/>
      <c r="R11" s="299"/>
      <c r="S11" s="299"/>
      <c r="T11" s="299"/>
      <c r="U11" s="299"/>
      <c r="V11" s="299"/>
      <c r="W11" s="299"/>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row>
    <row r="12" spans="1:79" ht="13.5" customHeight="1">
      <c r="A12" s="4" t="s">
        <v>492</v>
      </c>
      <c r="B12" s="4"/>
      <c r="C12" s="4"/>
      <c r="D12" s="4"/>
      <c r="E12" s="4"/>
      <c r="F12" s="4"/>
      <c r="G12" s="4"/>
      <c r="H12" s="156"/>
      <c r="I12" s="15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row>
    <row r="13" spans="1:79" ht="13.5" customHeight="1">
      <c r="A13" s="4" t="s">
        <v>429</v>
      </c>
      <c r="B13" s="4"/>
      <c r="C13" s="4"/>
      <c r="D13" s="4"/>
      <c r="E13" s="4"/>
      <c r="F13" s="4"/>
      <c r="G13" s="4"/>
      <c r="H13" s="156"/>
      <c r="I13" s="15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row>
    <row r="14" spans="1:79" s="122" customFormat="1" ht="13.5" customHeight="1">
      <c r="A14" s="4" t="s">
        <v>493</v>
      </c>
      <c r="B14" s="4"/>
      <c r="C14" s="4"/>
      <c r="D14" s="4">
        <v>2</v>
      </c>
      <c r="E14" s="4">
        <v>77</v>
      </c>
      <c r="F14" s="4">
        <v>1</v>
      </c>
      <c r="G14" s="4">
        <v>20</v>
      </c>
      <c r="H14" s="156">
        <f>SUM(C14,E14,G14)</f>
        <v>97</v>
      </c>
      <c r="I14" s="233"/>
      <c r="Q14" s="299"/>
      <c r="R14" s="299"/>
      <c r="S14" s="299"/>
      <c r="T14" s="299"/>
      <c r="U14" s="299"/>
      <c r="V14" s="299"/>
      <c r="W14" s="299"/>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c r="BL14" s="26"/>
      <c r="BM14" s="26"/>
      <c r="BN14" s="26"/>
      <c r="BO14" s="26"/>
      <c r="BP14" s="26"/>
      <c r="BQ14" s="26"/>
      <c r="BR14" s="26"/>
      <c r="BS14" s="26"/>
      <c r="BT14" s="26"/>
      <c r="BU14" s="26"/>
      <c r="BV14" s="26"/>
      <c r="BW14" s="26"/>
      <c r="BX14" s="26"/>
      <c r="BY14" s="26"/>
    </row>
    <row r="15" spans="1:79" ht="13.5" customHeight="1">
      <c r="A15" s="4" t="s">
        <v>431</v>
      </c>
      <c r="B15" s="4">
        <v>1</v>
      </c>
      <c r="C15" s="4">
        <v>37.5</v>
      </c>
      <c r="D15" s="4"/>
      <c r="E15" s="4"/>
      <c r="F15" s="4">
        <v>1</v>
      </c>
      <c r="G15" s="4">
        <v>5.25</v>
      </c>
      <c r="H15" s="156">
        <f>SUM(C15,E15,G15)</f>
        <v>42.75</v>
      </c>
      <c r="I15" s="15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row>
    <row r="16" spans="1:79" ht="13.5" customHeight="1">
      <c r="A16" s="4" t="s">
        <v>184</v>
      </c>
      <c r="B16" s="4"/>
      <c r="C16" s="4"/>
      <c r="D16" s="4"/>
      <c r="E16" s="4"/>
      <c r="F16" s="4"/>
      <c r="G16" s="4"/>
      <c r="H16" s="156"/>
      <c r="I16" s="15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row>
    <row r="17" spans="1:77" ht="13.5" customHeight="1">
      <c r="A17" s="4" t="s">
        <v>498</v>
      </c>
      <c r="B17" s="4"/>
      <c r="C17" s="4"/>
      <c r="D17" s="4"/>
      <c r="E17" s="4"/>
      <c r="F17" s="4"/>
      <c r="G17" s="4"/>
      <c r="H17" s="156"/>
      <c r="I17" s="15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row>
    <row r="18" spans="1:77" ht="13.5" customHeight="1">
      <c r="A18" s="4" t="s">
        <v>500</v>
      </c>
      <c r="B18" s="4">
        <v>3</v>
      </c>
      <c r="C18" s="4">
        <v>76</v>
      </c>
      <c r="D18" s="4"/>
      <c r="E18" s="4"/>
      <c r="F18" s="4"/>
      <c r="G18" s="4"/>
      <c r="H18" s="156">
        <f>SUM(C18,E18,G18)</f>
        <v>76</v>
      </c>
      <c r="I18" s="156"/>
      <c r="X18" s="26"/>
      <c r="Y18" s="26"/>
      <c r="Z18" s="26"/>
      <c r="AA18" s="26"/>
      <c r="AB18" s="26"/>
      <c r="AC18" s="26"/>
      <c r="AD18" s="26"/>
      <c r="AE18" s="26"/>
      <c r="AF18" s="26"/>
      <c r="AG18" s="26"/>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row>
    <row r="19" spans="1:77" ht="13.5" customHeight="1">
      <c r="A19" s="4" t="s">
        <v>434</v>
      </c>
      <c r="B19" s="4"/>
      <c r="C19" s="4"/>
      <c r="D19" s="4"/>
      <c r="E19" s="4"/>
      <c r="F19" s="4"/>
      <c r="G19" s="4"/>
      <c r="H19" s="156"/>
      <c r="I19" s="15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row>
    <row r="20" spans="1:77" ht="13.5" customHeight="1">
      <c r="A20" s="4" t="s">
        <v>435</v>
      </c>
      <c r="B20" s="4"/>
      <c r="C20" s="4"/>
      <c r="D20" s="4"/>
      <c r="E20" s="4"/>
      <c r="F20" s="4"/>
      <c r="G20" s="4"/>
      <c r="H20" s="156"/>
      <c r="I20" s="15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row>
    <row r="21" spans="1:77" ht="13.5" customHeight="1">
      <c r="A21" s="4" t="s">
        <v>436</v>
      </c>
      <c r="B21" s="4"/>
      <c r="C21" s="4"/>
      <c r="D21" s="4"/>
      <c r="E21" s="4"/>
      <c r="F21" s="4"/>
      <c r="G21" s="4"/>
      <c r="H21" s="156"/>
      <c r="I21" s="15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P21" s="26"/>
      <c r="BQ21" s="26"/>
      <c r="BR21" s="26"/>
      <c r="BS21" s="26"/>
      <c r="BT21" s="26"/>
      <c r="BU21" s="26"/>
      <c r="BV21" s="26"/>
      <c r="BW21" s="26"/>
      <c r="BX21" s="26"/>
      <c r="BY21" s="26"/>
    </row>
    <row r="22" spans="1:77" ht="13.5" customHeight="1">
      <c r="A22" s="4" t="s">
        <v>208</v>
      </c>
      <c r="B22" s="4"/>
      <c r="C22" s="4"/>
      <c r="D22" s="4"/>
      <c r="E22" s="4"/>
      <c r="F22" s="4"/>
      <c r="G22" s="4"/>
      <c r="H22" s="156"/>
      <c r="I22" s="15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row>
    <row r="23" spans="1:77" ht="13.5" customHeight="1">
      <c r="A23" s="4" t="s">
        <v>437</v>
      </c>
      <c r="B23" s="4"/>
      <c r="C23" s="4"/>
      <c r="D23" s="4"/>
      <c r="E23" s="4"/>
      <c r="F23" s="4"/>
      <c r="G23" s="4"/>
      <c r="H23" s="156"/>
      <c r="I23" s="15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row>
    <row r="24" spans="1:77" ht="13.5" customHeight="1">
      <c r="A24" s="4" t="s">
        <v>334</v>
      </c>
      <c r="B24" s="4"/>
      <c r="C24" s="4"/>
      <c r="D24" s="4"/>
      <c r="E24" s="4"/>
      <c r="F24" s="4"/>
      <c r="G24" s="4"/>
      <c r="H24" s="156"/>
      <c r="I24" s="15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row>
    <row r="25" spans="1:77" s="122" customFormat="1" ht="13.5" customHeight="1">
      <c r="A25" s="4" t="s">
        <v>335</v>
      </c>
      <c r="B25" s="4"/>
      <c r="C25" s="4"/>
      <c r="D25" s="4">
        <v>1</v>
      </c>
      <c r="E25" s="4"/>
      <c r="F25" s="4">
        <v>1</v>
      </c>
      <c r="G25" s="4">
        <v>4</v>
      </c>
      <c r="H25" s="156">
        <f>SUM(C25,E25,G25)</f>
        <v>4</v>
      </c>
      <c r="I25" s="233"/>
      <c r="Q25" s="299"/>
      <c r="R25" s="299"/>
      <c r="S25" s="299"/>
      <c r="T25" s="299"/>
      <c r="U25" s="299"/>
      <c r="V25" s="299"/>
      <c r="W25" s="299"/>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c r="BL25" s="26"/>
      <c r="BM25" s="26"/>
      <c r="BN25" s="26"/>
      <c r="BO25" s="26"/>
      <c r="BP25" s="26"/>
      <c r="BQ25" s="26"/>
      <c r="BR25" s="26"/>
      <c r="BS25" s="26"/>
      <c r="BT25" s="26"/>
      <c r="BU25" s="26"/>
      <c r="BV25" s="26"/>
      <c r="BW25" s="26"/>
      <c r="BX25" s="26"/>
      <c r="BY25" s="26"/>
    </row>
    <row r="26" spans="1:77" ht="13.5" customHeight="1">
      <c r="A26" s="4" t="s">
        <v>209</v>
      </c>
      <c r="B26" s="4">
        <v>1</v>
      </c>
      <c r="C26" s="4">
        <v>35</v>
      </c>
      <c r="D26" s="4"/>
      <c r="E26" s="4"/>
      <c r="F26" s="4"/>
      <c r="G26" s="4"/>
      <c r="H26" s="156">
        <f>SUM(C26,E26,G26)</f>
        <v>35</v>
      </c>
      <c r="I26" s="156"/>
      <c r="X26" s="26"/>
      <c r="Y26" s="26"/>
      <c r="Z26" s="26"/>
      <c r="AA26" s="26"/>
      <c r="AB26" s="26"/>
      <c r="AC26" s="26"/>
      <c r="AD26" s="26"/>
      <c r="AE26" s="26"/>
      <c r="AF26" s="26"/>
      <c r="AG26" s="26"/>
      <c r="AH26" s="26"/>
      <c r="AI26" s="26"/>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row>
    <row r="27" spans="1:77" s="122" customFormat="1" ht="13.5" customHeight="1">
      <c r="A27" s="4" t="s">
        <v>439</v>
      </c>
      <c r="B27" s="4"/>
      <c r="C27" s="4"/>
      <c r="D27" s="4"/>
      <c r="E27" s="4"/>
      <c r="F27" s="4"/>
      <c r="G27" s="4"/>
      <c r="H27" s="156"/>
      <c r="I27" s="233"/>
      <c r="Q27" s="299"/>
      <c r="R27" s="299"/>
      <c r="S27" s="299"/>
      <c r="T27" s="299"/>
      <c r="U27" s="299"/>
      <c r="V27" s="299"/>
      <c r="W27" s="299"/>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row>
    <row r="28" spans="1:77" s="122" customFormat="1" ht="13.5" customHeight="1">
      <c r="A28" s="4" t="s">
        <v>336</v>
      </c>
      <c r="B28" s="4">
        <v>1</v>
      </c>
      <c r="C28" s="4">
        <v>42.5</v>
      </c>
      <c r="D28" s="4"/>
      <c r="E28" s="4"/>
      <c r="F28" s="4"/>
      <c r="G28" s="4"/>
      <c r="H28" s="156">
        <f>SUM(C28,E28,G28)</f>
        <v>42.5</v>
      </c>
      <c r="I28" s="233"/>
      <c r="Q28" s="299"/>
      <c r="R28" s="299"/>
      <c r="S28" s="299"/>
      <c r="T28" s="299"/>
      <c r="U28" s="299"/>
      <c r="V28" s="299"/>
      <c r="W28" s="299"/>
      <c r="X28" s="26"/>
      <c r="Y28" s="26"/>
      <c r="Z28" s="26"/>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c r="BR28" s="26"/>
      <c r="BS28" s="26"/>
      <c r="BT28" s="26"/>
      <c r="BU28" s="26"/>
      <c r="BV28" s="26"/>
      <c r="BW28" s="26"/>
      <c r="BX28" s="26"/>
      <c r="BY28" s="26"/>
    </row>
    <row r="29" spans="1:77" ht="13.5" customHeight="1">
      <c r="A29" s="4" t="s">
        <v>506</v>
      </c>
      <c r="B29" s="4"/>
      <c r="C29" s="4"/>
      <c r="D29" s="4"/>
      <c r="E29" s="4"/>
      <c r="F29" s="4">
        <v>2</v>
      </c>
      <c r="G29" s="4">
        <v>10</v>
      </c>
      <c r="H29" s="156">
        <f>SUM(C29,E29,G29)</f>
        <v>10</v>
      </c>
      <c r="I29" s="156"/>
      <c r="X29" s="26"/>
      <c r="Y29" s="26"/>
      <c r="Z29" s="26"/>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row>
    <row r="30" spans="1:77" s="122" customFormat="1" ht="13.5" customHeight="1">
      <c r="A30" s="4" t="s">
        <v>507</v>
      </c>
      <c r="B30" s="4"/>
      <c r="C30" s="4"/>
      <c r="D30" s="4"/>
      <c r="E30" s="4"/>
      <c r="F30" s="4"/>
      <c r="G30" s="4"/>
      <c r="H30" s="156"/>
      <c r="I30" s="233"/>
      <c r="Q30" s="299"/>
      <c r="R30" s="299"/>
      <c r="S30" s="299"/>
      <c r="T30" s="299"/>
      <c r="U30" s="299"/>
      <c r="V30" s="299"/>
      <c r="W30" s="299"/>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c r="BQ30" s="26"/>
      <c r="BR30" s="26"/>
      <c r="BS30" s="26"/>
      <c r="BT30" s="26"/>
      <c r="BU30" s="26"/>
      <c r="BV30" s="26"/>
      <c r="BW30" s="26"/>
      <c r="BX30" s="26"/>
      <c r="BY30" s="26"/>
    </row>
    <row r="31" spans="1:77" ht="13.5" customHeight="1">
      <c r="A31" s="4" t="s">
        <v>520</v>
      </c>
      <c r="B31" s="4"/>
      <c r="C31" s="4"/>
      <c r="D31" s="4"/>
      <c r="E31" s="4"/>
      <c r="F31" s="4"/>
      <c r="G31" s="4"/>
      <c r="H31" s="156"/>
      <c r="I31" s="15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c r="BR31" s="26"/>
      <c r="BS31" s="26"/>
      <c r="BT31" s="26"/>
      <c r="BU31" s="26"/>
      <c r="BV31" s="26"/>
      <c r="BW31" s="26"/>
      <c r="BX31" s="26"/>
      <c r="BY31" s="26"/>
    </row>
    <row r="32" spans="1:77" ht="13.5" customHeight="1">
      <c r="A32" s="4" t="s">
        <v>440</v>
      </c>
      <c r="B32" s="4"/>
      <c r="C32" s="4"/>
      <c r="D32" s="4"/>
      <c r="E32" s="4"/>
      <c r="F32" s="4"/>
      <c r="G32" s="4"/>
      <c r="H32" s="156"/>
      <c r="I32" s="156"/>
      <c r="X32" s="26"/>
      <c r="Y32" s="26"/>
      <c r="Z32" s="26"/>
      <c r="AA32" s="26"/>
      <c r="AB32" s="26"/>
      <c r="AC32" s="26"/>
      <c r="AD32" s="26"/>
      <c r="AE32" s="26"/>
      <c r="AF32" s="26"/>
      <c r="AG32" s="26"/>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row>
    <row r="33" spans="1:77" ht="13.5" customHeight="1">
      <c r="A33" s="4" t="s">
        <v>166</v>
      </c>
      <c r="B33" s="4"/>
      <c r="C33" s="4"/>
      <c r="D33" s="4"/>
      <c r="E33" s="4"/>
      <c r="F33" s="4">
        <v>3</v>
      </c>
      <c r="G33" s="4">
        <v>13.5</v>
      </c>
      <c r="H33" s="156">
        <f t="shared" ref="H33:H38" si="0">SUM(C33,E33,G33)</f>
        <v>13.5</v>
      </c>
      <c r="I33" s="15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c r="BY33" s="26"/>
    </row>
    <row r="34" spans="1:77" s="122" customFormat="1" ht="13.5" customHeight="1">
      <c r="A34" s="4" t="s">
        <v>441</v>
      </c>
      <c r="B34" s="4">
        <v>1</v>
      </c>
      <c r="C34" s="4">
        <v>40</v>
      </c>
      <c r="D34" s="4"/>
      <c r="E34" s="4"/>
      <c r="F34" s="4">
        <v>2</v>
      </c>
      <c r="G34" s="4">
        <v>16</v>
      </c>
      <c r="H34" s="156">
        <f t="shared" si="0"/>
        <v>56</v>
      </c>
      <c r="I34" s="233"/>
      <c r="Q34" s="299"/>
      <c r="R34" s="299"/>
      <c r="S34" s="299"/>
      <c r="T34" s="299"/>
      <c r="U34" s="299"/>
      <c r="V34" s="299"/>
      <c r="W34" s="299"/>
      <c r="X34" s="26"/>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c r="BU34" s="26"/>
      <c r="BV34" s="26"/>
      <c r="BW34" s="26"/>
      <c r="BX34" s="26"/>
      <c r="BY34" s="26"/>
    </row>
    <row r="35" spans="1:77" ht="13.5" customHeight="1">
      <c r="A35" s="4" t="s">
        <v>524</v>
      </c>
      <c r="B35" s="4"/>
      <c r="C35" s="4"/>
      <c r="D35" s="4">
        <v>2</v>
      </c>
      <c r="E35" s="4">
        <v>16.5</v>
      </c>
      <c r="F35" s="4"/>
      <c r="G35" s="4"/>
      <c r="H35" s="156">
        <f t="shared" si="0"/>
        <v>16.5</v>
      </c>
      <c r="I35" s="156"/>
      <c r="X35" s="26"/>
      <c r="Y35" s="26"/>
      <c r="Z35" s="26"/>
      <c r="AA35" s="26"/>
      <c r="AB35" s="26"/>
      <c r="AC35" s="26"/>
      <c r="AD35" s="26"/>
      <c r="AE35" s="26"/>
      <c r="AF35" s="26"/>
      <c r="AG35" s="26"/>
      <c r="AH35" s="26"/>
      <c r="AI35" s="26"/>
      <c r="AJ35" s="26"/>
      <c r="AK35" s="26"/>
      <c r="AL35" s="26"/>
      <c r="AM35" s="26"/>
      <c r="AN35" s="26"/>
      <c r="AO35" s="26"/>
      <c r="AP35" s="26"/>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c r="BQ35" s="26"/>
      <c r="BR35" s="26"/>
      <c r="BS35" s="26"/>
      <c r="BT35" s="26"/>
      <c r="BU35" s="26"/>
      <c r="BV35" s="26"/>
      <c r="BW35" s="26"/>
      <c r="BX35" s="26"/>
      <c r="BY35" s="26"/>
    </row>
    <row r="36" spans="1:77" ht="13.5" customHeight="1">
      <c r="A36" s="4" t="s">
        <v>525</v>
      </c>
      <c r="B36" s="4"/>
      <c r="C36" s="4"/>
      <c r="D36" s="4">
        <v>1</v>
      </c>
      <c r="E36" s="4">
        <v>37</v>
      </c>
      <c r="F36" s="4"/>
      <c r="G36" s="4"/>
      <c r="H36" s="156">
        <f t="shared" si="0"/>
        <v>37</v>
      </c>
      <c r="I36" s="156"/>
      <c r="X36" s="26"/>
      <c r="Y36" s="26"/>
      <c r="Z36" s="26"/>
      <c r="AA36" s="26"/>
      <c r="AB36" s="26"/>
      <c r="AC36" s="26"/>
      <c r="AD36" s="26"/>
      <c r="AE36" s="26"/>
      <c r="AF36" s="26"/>
      <c r="AG36" s="26"/>
      <c r="AH36" s="26"/>
      <c r="AI36" s="26"/>
      <c r="AJ36" s="26"/>
      <c r="AK36" s="26"/>
      <c r="AL36" s="26"/>
      <c r="AM36" s="26"/>
      <c r="AN36" s="26"/>
      <c r="AO36" s="26"/>
      <c r="AP36" s="26"/>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row>
    <row r="37" spans="1:77" ht="13.5" customHeight="1">
      <c r="A37" s="4" t="s">
        <v>185</v>
      </c>
      <c r="B37" s="4"/>
      <c r="C37" s="4"/>
      <c r="D37" s="4">
        <v>2</v>
      </c>
      <c r="E37" s="4">
        <v>4</v>
      </c>
      <c r="F37" s="4"/>
      <c r="G37" s="4"/>
      <c r="H37" s="156">
        <f t="shared" si="0"/>
        <v>4</v>
      </c>
      <c r="I37" s="156"/>
      <c r="X37" s="26"/>
      <c r="Y37" s="26"/>
      <c r="Z37" s="26"/>
      <c r="AA37" s="26"/>
      <c r="AB37" s="26"/>
      <c r="AC37" s="26"/>
      <c r="AD37" s="26"/>
      <c r="AE37" s="26"/>
      <c r="AF37" s="26"/>
      <c r="AG37" s="26"/>
      <c r="AH37" s="26"/>
      <c r="AI37" s="26"/>
      <c r="AJ37" s="26"/>
      <c r="AK37" s="26"/>
      <c r="AL37" s="26"/>
      <c r="AM37" s="26"/>
      <c r="AN37" s="26"/>
      <c r="AO37" s="26"/>
      <c r="AP37" s="26"/>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c r="BS37" s="26"/>
      <c r="BT37" s="26"/>
      <c r="BU37" s="26"/>
      <c r="BV37" s="26"/>
      <c r="BW37" s="26"/>
      <c r="BX37" s="26"/>
      <c r="BY37" s="26"/>
    </row>
    <row r="38" spans="1:77" ht="13.5" customHeight="1">
      <c r="A38" s="4" t="s">
        <v>528</v>
      </c>
      <c r="B38" s="4"/>
      <c r="C38" s="4"/>
      <c r="D38" s="4"/>
      <c r="E38" s="4"/>
      <c r="F38" s="4">
        <v>2</v>
      </c>
      <c r="G38" s="4">
        <v>8</v>
      </c>
      <c r="H38" s="156">
        <f t="shared" si="0"/>
        <v>8</v>
      </c>
      <c r="I38" s="156"/>
      <c r="X38" s="26"/>
      <c r="Y38" s="26"/>
      <c r="Z38" s="26"/>
      <c r="AA38" s="26"/>
      <c r="AB38" s="26"/>
      <c r="AC38" s="26"/>
      <c r="AD38" s="26"/>
      <c r="AE38" s="26"/>
      <c r="AF38" s="26"/>
      <c r="AG38" s="26"/>
      <c r="AH38" s="26"/>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c r="BR38" s="26"/>
      <c r="BS38" s="26"/>
      <c r="BT38" s="26"/>
      <c r="BU38" s="26"/>
      <c r="BV38" s="26"/>
      <c r="BW38" s="26"/>
      <c r="BX38" s="26"/>
      <c r="BY38" s="26"/>
    </row>
    <row r="39" spans="1:77" ht="13.5" customHeight="1">
      <c r="A39" s="4" t="s">
        <v>529</v>
      </c>
      <c r="B39" s="4"/>
      <c r="C39" s="4"/>
      <c r="D39" s="4"/>
      <c r="E39" s="4"/>
      <c r="F39" s="4"/>
      <c r="G39" s="4"/>
      <c r="H39" s="156"/>
      <c r="I39" s="156"/>
      <c r="X39" s="26"/>
      <c r="Y39" s="26"/>
      <c r="Z39" s="26"/>
      <c r="AA39" s="26"/>
      <c r="AB39" s="26"/>
      <c r="AC39" s="26"/>
      <c r="AD39" s="26"/>
      <c r="AE39" s="26"/>
      <c r="AF39" s="26"/>
      <c r="AG39" s="26"/>
      <c r="AH39" s="26"/>
      <c r="AI39" s="26"/>
      <c r="AJ39" s="26"/>
      <c r="AK39" s="26"/>
      <c r="AL39" s="26"/>
      <c r="AM39" s="26"/>
      <c r="AN39" s="26"/>
      <c r="AO39" s="26"/>
      <c r="AP39" s="26"/>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c r="BQ39" s="26"/>
      <c r="BR39" s="26"/>
      <c r="BS39" s="26"/>
      <c r="BT39" s="26"/>
      <c r="BU39" s="26"/>
      <c r="BV39" s="26"/>
      <c r="BW39" s="26"/>
      <c r="BX39" s="26"/>
      <c r="BY39" s="26"/>
    </row>
    <row r="40" spans="1:77" ht="13.5" customHeight="1">
      <c r="A40" s="4" t="s">
        <v>443</v>
      </c>
      <c r="B40" s="4"/>
      <c r="C40" s="4"/>
      <c r="D40" s="4">
        <v>6</v>
      </c>
      <c r="E40" s="4">
        <v>191</v>
      </c>
      <c r="F40" s="4"/>
      <c r="G40" s="4"/>
      <c r="H40" s="156">
        <f>SUM(C40,E40,G40)</f>
        <v>191</v>
      </c>
      <c r="I40" s="156"/>
      <c r="X40" s="26"/>
      <c r="Y40" s="26"/>
      <c r="Z40" s="26"/>
      <c r="AA40" s="26"/>
      <c r="AB40" s="26"/>
      <c r="AC40" s="26"/>
      <c r="AD40" s="26"/>
      <c r="AE40" s="26"/>
      <c r="AF40" s="26"/>
      <c r="AG40" s="26"/>
      <c r="AH40" s="26"/>
      <c r="AI40" s="26"/>
      <c r="AJ40" s="26"/>
      <c r="AK40" s="26"/>
      <c r="AL40" s="26"/>
      <c r="AM40" s="26"/>
      <c r="AN40" s="26"/>
      <c r="AO40" s="26"/>
      <c r="AP40" s="26"/>
      <c r="AQ40" s="26"/>
      <c r="AR40" s="26"/>
      <c r="AS40" s="26"/>
      <c r="AT40" s="26"/>
      <c r="AU40" s="26"/>
      <c r="AV40" s="26"/>
      <c r="AW40" s="26"/>
      <c r="AX40" s="26"/>
      <c r="AY40" s="26"/>
      <c r="AZ40" s="26"/>
      <c r="BA40" s="26"/>
      <c r="BB40" s="26"/>
      <c r="BC40" s="26"/>
      <c r="BD40" s="26"/>
      <c r="BE40" s="26"/>
      <c r="BF40" s="26"/>
      <c r="BG40" s="26"/>
      <c r="BH40" s="26"/>
      <c r="BI40" s="26"/>
      <c r="BJ40" s="26"/>
      <c r="BK40" s="26"/>
      <c r="BL40" s="26"/>
      <c r="BM40" s="26"/>
      <c r="BN40" s="26"/>
      <c r="BO40" s="26"/>
      <c r="BP40" s="26"/>
      <c r="BQ40" s="26"/>
      <c r="BR40" s="26"/>
      <c r="BS40" s="26"/>
      <c r="BT40" s="26"/>
      <c r="BU40" s="26"/>
      <c r="BV40" s="26"/>
      <c r="BW40" s="26"/>
      <c r="BX40" s="26"/>
      <c r="BY40" s="26"/>
    </row>
    <row r="41" spans="1:77" ht="13.5" customHeight="1">
      <c r="A41" s="4" t="s">
        <v>563</v>
      </c>
      <c r="B41" s="4"/>
      <c r="C41" s="4"/>
      <c r="D41" s="4"/>
      <c r="E41" s="4"/>
      <c r="F41" s="4"/>
      <c r="G41" s="4"/>
      <c r="H41" s="156"/>
      <c r="I41" s="15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row>
    <row r="42" spans="1:77" ht="13.5" customHeight="1">
      <c r="A42" s="4" t="s">
        <v>445</v>
      </c>
      <c r="B42" s="4"/>
      <c r="C42" s="4"/>
      <c r="D42" s="4"/>
      <c r="E42" s="4"/>
      <c r="F42" s="4"/>
      <c r="G42" s="4"/>
      <c r="H42" s="156"/>
      <c r="I42" s="15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row>
    <row r="43" spans="1:77" ht="13.5" customHeight="1">
      <c r="A43" s="4" t="s">
        <v>446</v>
      </c>
      <c r="B43" s="4"/>
      <c r="C43" s="4"/>
      <c r="D43" s="4"/>
      <c r="E43" s="4"/>
      <c r="F43" s="4"/>
      <c r="G43" s="4"/>
      <c r="H43" s="156"/>
      <c r="I43" s="15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row>
    <row r="44" spans="1:77" ht="13.5" customHeight="1">
      <c r="A44" s="4" t="s">
        <v>448</v>
      </c>
      <c r="B44" s="4"/>
      <c r="C44" s="4"/>
      <c r="D44" s="4"/>
      <c r="E44" s="4"/>
      <c r="F44" s="4"/>
      <c r="G44" s="4"/>
      <c r="H44" s="156"/>
      <c r="I44" s="15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row>
    <row r="45" spans="1:77" s="122" customFormat="1" ht="13.5" customHeight="1">
      <c r="A45" s="4" t="s">
        <v>533</v>
      </c>
      <c r="B45" s="4"/>
      <c r="C45" s="4"/>
      <c r="D45" s="4">
        <v>3</v>
      </c>
      <c r="E45" s="4">
        <v>76</v>
      </c>
      <c r="F45" s="4"/>
      <c r="G45" s="4"/>
      <c r="H45" s="156">
        <f>SUM(C45,E45,G45)</f>
        <v>76</v>
      </c>
      <c r="I45" s="233"/>
      <c r="Q45" s="299"/>
      <c r="R45" s="299"/>
      <c r="S45" s="299"/>
      <c r="T45" s="299"/>
      <c r="U45" s="299"/>
      <c r="V45" s="299"/>
      <c r="W45" s="299"/>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row>
    <row r="46" spans="1:77" ht="13.5" customHeight="1">
      <c r="A46" s="4" t="s">
        <v>536</v>
      </c>
      <c r="B46" s="4"/>
      <c r="C46" s="4"/>
      <c r="D46" s="4">
        <v>2</v>
      </c>
      <c r="E46" s="4">
        <v>6</v>
      </c>
      <c r="F46" s="4"/>
      <c r="G46" s="4"/>
      <c r="H46" s="156">
        <f>SUM(C46,E46,G46)</f>
        <v>6</v>
      </c>
      <c r="I46" s="156"/>
      <c r="X46" s="26"/>
      <c r="Y46" s="26"/>
      <c r="Z46" s="26"/>
      <c r="AA46" s="26"/>
      <c r="AB46" s="26"/>
      <c r="AC46" s="26"/>
      <c r="AD46" s="26"/>
      <c r="AE46" s="26"/>
      <c r="AF46" s="26"/>
      <c r="AG46" s="26"/>
      <c r="AH46" s="26"/>
      <c r="AI46" s="26"/>
      <c r="AJ46" s="26"/>
      <c r="AK46" s="26"/>
      <c r="AL46" s="26"/>
      <c r="AM46" s="26"/>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row>
    <row r="47" spans="1:77" ht="13.5" customHeight="1">
      <c r="A47" s="4" t="s">
        <v>450</v>
      </c>
      <c r="B47" s="4">
        <v>1</v>
      </c>
      <c r="C47" s="4">
        <v>39.5</v>
      </c>
      <c r="D47" s="4"/>
      <c r="E47" s="4"/>
      <c r="F47" s="4"/>
      <c r="G47" s="4"/>
      <c r="H47" s="156">
        <f>SUM(C47,E47,G47)</f>
        <v>39.5</v>
      </c>
      <c r="I47" s="156"/>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row>
    <row r="48" spans="1:77" ht="13.5" customHeight="1">
      <c r="A48" s="4" t="s">
        <v>451</v>
      </c>
      <c r="B48" s="4">
        <v>1</v>
      </c>
      <c r="C48" s="4">
        <v>56.5</v>
      </c>
      <c r="D48" s="4"/>
      <c r="E48" s="4"/>
      <c r="F48" s="4"/>
      <c r="G48" s="4"/>
      <c r="H48" s="156">
        <f>SUM(C48,E48,G48)</f>
        <v>56.5</v>
      </c>
      <c r="I48" s="156"/>
      <c r="X48" s="26"/>
      <c r="Y48" s="26"/>
      <c r="Z48" s="26"/>
      <c r="AA48" s="26"/>
      <c r="AB48" s="26"/>
      <c r="AC48" s="26"/>
      <c r="AD48" s="26"/>
      <c r="AE48" s="26"/>
      <c r="AF48" s="26"/>
      <c r="AG48" s="26"/>
      <c r="AH48" s="26"/>
      <c r="AI48" s="26"/>
      <c r="AJ48" s="26"/>
      <c r="AK48" s="26"/>
      <c r="AL48" s="26"/>
      <c r="AM48" s="26"/>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row>
    <row r="49" spans="1:77" s="122" customFormat="1" ht="13.5" customHeight="1">
      <c r="A49" s="4" t="s">
        <v>216</v>
      </c>
      <c r="B49" s="4"/>
      <c r="C49" s="4"/>
      <c r="D49" s="4"/>
      <c r="E49" s="4"/>
      <c r="F49" s="4"/>
      <c r="G49" s="4"/>
      <c r="H49" s="156"/>
      <c r="I49" s="233"/>
      <c r="Q49" s="299"/>
      <c r="R49" s="299"/>
      <c r="S49" s="299"/>
      <c r="T49" s="299"/>
      <c r="U49" s="299"/>
      <c r="V49" s="299"/>
      <c r="W49" s="299"/>
      <c r="X49" s="26"/>
      <c r="Y49" s="26"/>
      <c r="Z49" s="26"/>
      <c r="AA49" s="26"/>
      <c r="AB49" s="26"/>
      <c r="AC49" s="26"/>
      <c r="AD49" s="26"/>
      <c r="AE49" s="26"/>
      <c r="AF49" s="26"/>
      <c r="AG49" s="26"/>
      <c r="AH49" s="26"/>
      <c r="AI49" s="26"/>
      <c r="AJ49" s="26"/>
      <c r="AK49" s="26"/>
      <c r="AL49" s="26"/>
      <c r="AM49" s="26"/>
      <c r="AN49" s="26"/>
      <c r="AO49" s="26"/>
      <c r="AP49" s="26"/>
      <c r="AQ49" s="26"/>
      <c r="AR49" s="26"/>
      <c r="AS49" s="26"/>
      <c r="AT49" s="26"/>
      <c r="AU49" s="26"/>
      <c r="AV49" s="26"/>
      <c r="AW49" s="26"/>
      <c r="AX49" s="26"/>
      <c r="AY49" s="26"/>
      <c r="AZ49" s="26"/>
      <c r="BA49" s="26"/>
      <c r="BB49" s="26"/>
      <c r="BC49" s="26"/>
      <c r="BD49" s="26"/>
      <c r="BE49" s="26"/>
      <c r="BF49" s="26"/>
      <c r="BG49" s="26"/>
      <c r="BH49" s="26"/>
      <c r="BI49" s="26"/>
      <c r="BJ49" s="26"/>
      <c r="BK49" s="26"/>
      <c r="BL49" s="26"/>
      <c r="BM49" s="26"/>
      <c r="BN49" s="26"/>
      <c r="BO49" s="26"/>
      <c r="BP49" s="26"/>
      <c r="BQ49" s="26"/>
      <c r="BR49" s="26"/>
      <c r="BS49" s="26"/>
      <c r="BT49" s="26"/>
      <c r="BU49" s="26"/>
      <c r="BV49" s="26"/>
      <c r="BW49" s="26"/>
      <c r="BX49" s="26"/>
      <c r="BY49" s="26"/>
    </row>
    <row r="50" spans="1:77" s="122" customFormat="1" ht="13.5" customHeight="1">
      <c r="A50" s="4" t="s">
        <v>538</v>
      </c>
      <c r="B50" s="4"/>
      <c r="C50" s="4"/>
      <c r="D50" s="4">
        <v>1</v>
      </c>
      <c r="E50" s="4">
        <v>36</v>
      </c>
      <c r="F50" s="4"/>
      <c r="G50" s="4"/>
      <c r="H50" s="156">
        <f>SUM(C50,E50,G50)</f>
        <v>36</v>
      </c>
      <c r="I50" s="233"/>
      <c r="Q50" s="299"/>
      <c r="R50" s="299"/>
      <c r="S50" s="299"/>
      <c r="T50" s="299"/>
      <c r="U50" s="299"/>
      <c r="V50" s="299"/>
      <c r="W50" s="299"/>
      <c r="X50" s="26"/>
      <c r="Y50" s="26"/>
      <c r="Z50" s="26"/>
      <c r="AA50" s="26"/>
      <c r="AB50" s="26"/>
      <c r="AC50" s="26"/>
      <c r="AD50" s="26"/>
      <c r="AE50" s="26"/>
      <c r="AF50" s="26"/>
      <c r="AG50" s="26"/>
      <c r="AH50" s="26"/>
      <c r="AI50" s="26"/>
      <c r="AJ50" s="26"/>
      <c r="AK50" s="26"/>
      <c r="AL50" s="26"/>
      <c r="AM50" s="26"/>
      <c r="AN50" s="26"/>
      <c r="AO50" s="26"/>
      <c r="AP50" s="26"/>
      <c r="AQ50" s="26"/>
      <c r="AR50" s="26"/>
      <c r="AS50" s="26"/>
      <c r="AT50" s="26"/>
      <c r="AU50" s="26"/>
      <c r="AV50" s="26"/>
      <c r="AW50" s="26"/>
      <c r="AX50" s="26"/>
      <c r="AY50" s="26"/>
      <c r="AZ50" s="26"/>
      <c r="BA50" s="26"/>
      <c r="BB50" s="26"/>
      <c r="BC50" s="26"/>
      <c r="BD50" s="26"/>
      <c r="BE50" s="26"/>
      <c r="BF50" s="26"/>
      <c r="BG50" s="26"/>
      <c r="BH50" s="26"/>
      <c r="BI50" s="26"/>
      <c r="BJ50" s="26"/>
      <c r="BK50" s="26"/>
      <c r="BL50" s="26"/>
      <c r="BM50" s="26"/>
      <c r="BN50" s="26"/>
      <c r="BO50" s="26"/>
      <c r="BP50" s="26"/>
      <c r="BQ50" s="26"/>
      <c r="BR50" s="26"/>
      <c r="BS50" s="26"/>
      <c r="BT50" s="26"/>
      <c r="BU50" s="26"/>
      <c r="BV50" s="26"/>
      <c r="BW50" s="26"/>
      <c r="BX50" s="26"/>
      <c r="BY50" s="26"/>
    </row>
    <row r="51" spans="1:77" ht="13.5" customHeight="1">
      <c r="A51" s="4" t="s">
        <v>454</v>
      </c>
      <c r="B51" s="4">
        <v>2</v>
      </c>
      <c r="C51" s="4">
        <v>95</v>
      </c>
      <c r="D51" s="4"/>
      <c r="E51" s="4"/>
      <c r="F51" s="4"/>
      <c r="G51" s="4"/>
      <c r="H51" s="156">
        <f>SUM(C51,E51,G51)</f>
        <v>95</v>
      </c>
      <c r="I51" s="156"/>
      <c r="X51" s="26"/>
      <c r="Y51" s="26"/>
      <c r="Z51" s="26"/>
      <c r="AA51" s="26"/>
      <c r="AB51" s="26"/>
      <c r="AC51" s="26"/>
      <c r="AD51" s="26"/>
      <c r="AE51" s="26"/>
      <c r="AF51" s="26"/>
      <c r="AG51" s="26"/>
      <c r="AH51" s="26"/>
      <c r="AI51" s="26"/>
      <c r="AJ51" s="26"/>
      <c r="AK51" s="26"/>
      <c r="AL51" s="26"/>
      <c r="AM51" s="26"/>
      <c r="AN51" s="26"/>
      <c r="AO51" s="26"/>
      <c r="AP51" s="26"/>
      <c r="AQ51" s="26"/>
      <c r="AR51" s="26"/>
      <c r="AS51" s="26"/>
      <c r="AT51" s="26"/>
      <c r="AU51" s="26"/>
      <c r="AV51" s="26"/>
      <c r="AW51" s="26"/>
      <c r="AX51" s="26"/>
      <c r="AY51" s="26"/>
      <c r="AZ51" s="26"/>
      <c r="BA51" s="26"/>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row>
    <row r="52" spans="1:77">
      <c r="A52" s="4" t="s">
        <v>455</v>
      </c>
      <c r="B52" s="4"/>
      <c r="C52" s="4"/>
      <c r="D52" s="4"/>
      <c r="E52" s="4"/>
      <c r="F52" s="4"/>
      <c r="G52" s="4"/>
      <c r="H52" s="156"/>
      <c r="Q52" s="22"/>
      <c r="R52" s="22"/>
      <c r="S52" s="22"/>
      <c r="T52" s="22"/>
      <c r="U52" s="22"/>
      <c r="V52" s="22"/>
      <c r="W52" s="22"/>
    </row>
    <row r="53" spans="1:77" ht="13.5" customHeight="1">
      <c r="A53" s="4" t="s">
        <v>539</v>
      </c>
      <c r="B53" s="4"/>
      <c r="C53" s="4"/>
      <c r="D53" s="4">
        <v>1</v>
      </c>
      <c r="E53" s="4">
        <v>50</v>
      </c>
      <c r="F53" s="4"/>
      <c r="G53" s="4"/>
      <c r="H53" s="156">
        <f>SUM(C53,E53,G53)</f>
        <v>50</v>
      </c>
      <c r="I53" s="156"/>
      <c r="X53" s="26"/>
      <c r="Y53" s="26"/>
      <c r="Z53" s="26"/>
      <c r="AA53" s="26"/>
      <c r="AB53" s="26"/>
      <c r="AC53" s="26"/>
      <c r="AD53" s="26"/>
      <c r="AE53" s="26"/>
      <c r="AF53" s="26"/>
      <c r="AG53" s="26"/>
      <c r="AH53" s="26"/>
      <c r="AI53" s="26"/>
      <c r="AJ53" s="26"/>
      <c r="AK53" s="26"/>
      <c r="AL53" s="26"/>
      <c r="AM53" s="26"/>
      <c r="AN53" s="26"/>
      <c r="AO53" s="26"/>
      <c r="AP53" s="26"/>
      <c r="AQ53" s="26"/>
      <c r="AR53" s="26"/>
      <c r="AS53" s="26"/>
      <c r="AT53" s="26"/>
      <c r="AU53" s="26"/>
      <c r="AV53" s="26"/>
      <c r="AW53" s="26"/>
      <c r="AX53" s="26"/>
      <c r="AY53" s="26"/>
      <c r="AZ53" s="26"/>
      <c r="BA53" s="26"/>
      <c r="BB53" s="26"/>
      <c r="BC53" s="26"/>
      <c r="BD53" s="26"/>
      <c r="BE53" s="26"/>
      <c r="BF53" s="26"/>
      <c r="BG53" s="26"/>
      <c r="BH53" s="26"/>
      <c r="BI53" s="26"/>
      <c r="BJ53" s="26"/>
      <c r="BK53" s="26"/>
      <c r="BL53" s="26"/>
      <c r="BM53" s="26"/>
      <c r="BN53" s="26"/>
      <c r="BO53" s="26"/>
      <c r="BP53" s="26"/>
      <c r="BQ53" s="26"/>
      <c r="BR53" s="26"/>
      <c r="BS53" s="26"/>
      <c r="BT53" s="26"/>
      <c r="BU53" s="26"/>
      <c r="BV53" s="26"/>
      <c r="BW53" s="26"/>
      <c r="BX53" s="26"/>
      <c r="BY53" s="26"/>
    </row>
    <row r="54" spans="1:77" ht="13.5" customHeight="1">
      <c r="I54" s="156"/>
      <c r="X54" s="26"/>
      <c r="Y54" s="26"/>
      <c r="Z54" s="26"/>
      <c r="AA54" s="26"/>
      <c r="AB54" s="26"/>
      <c r="AC54" s="26"/>
      <c r="AD54" s="26"/>
      <c r="AE54" s="26"/>
      <c r="AF54" s="26"/>
      <c r="AG54" s="26"/>
      <c r="AH54" s="26"/>
      <c r="AI54" s="26"/>
      <c r="AJ54" s="26"/>
      <c r="AK54" s="26"/>
      <c r="AL54" s="26"/>
      <c r="AM54" s="26"/>
      <c r="AN54" s="26"/>
      <c r="AO54" s="26"/>
      <c r="AP54" s="26"/>
      <c r="AQ54" s="26"/>
      <c r="AR54" s="26"/>
      <c r="AS54" s="26"/>
      <c r="AT54" s="26"/>
      <c r="AU54" s="26"/>
      <c r="AV54" s="26"/>
      <c r="AW54" s="26"/>
      <c r="AX54" s="26"/>
      <c r="AY54" s="26"/>
      <c r="AZ54" s="26"/>
      <c r="BA54" s="26"/>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row>
    <row r="55" spans="1:77" ht="13.5" customHeight="1">
      <c r="I55" s="156"/>
      <c r="X55" s="26"/>
      <c r="Y55" s="26"/>
      <c r="Z55" s="26"/>
      <c r="AA55" s="26"/>
      <c r="AB55" s="26"/>
      <c r="AC55" s="26"/>
      <c r="AD55" s="26"/>
      <c r="AE55" s="26"/>
      <c r="AF55" s="26"/>
      <c r="AG55" s="26"/>
      <c r="AH55" s="26"/>
      <c r="AI55" s="26"/>
      <c r="AJ55" s="26"/>
      <c r="AK55" s="26"/>
      <c r="AL55" s="26"/>
      <c r="AM55" s="26"/>
      <c r="AN55" s="26"/>
      <c r="AO55" s="26"/>
      <c r="AP55" s="26"/>
      <c r="AQ55" s="26"/>
      <c r="AR55" s="26"/>
      <c r="AS55" s="26"/>
      <c r="AT55" s="26"/>
      <c r="AU55" s="26"/>
      <c r="AV55" s="26"/>
      <c r="AW55" s="26"/>
      <c r="AX55" s="26"/>
      <c r="AY55" s="26"/>
      <c r="AZ55" s="26"/>
      <c r="BA55" s="26"/>
      <c r="BB55" s="26"/>
      <c r="BC55" s="26"/>
      <c r="BD55" s="26"/>
      <c r="BE55" s="26"/>
      <c r="BF55" s="26"/>
      <c r="BG55" s="26"/>
      <c r="BH55" s="26"/>
      <c r="BI55" s="26"/>
      <c r="BJ55" s="26"/>
      <c r="BK55" s="26"/>
      <c r="BL55" s="26"/>
      <c r="BM55" s="26"/>
      <c r="BN55" s="26"/>
      <c r="BO55" s="26"/>
      <c r="BP55" s="26"/>
      <c r="BQ55" s="26"/>
      <c r="BR55" s="26"/>
      <c r="BS55" s="26"/>
      <c r="BT55" s="26"/>
      <c r="BU55" s="26"/>
      <c r="BV55" s="26"/>
      <c r="BW55" s="26"/>
      <c r="BX55" s="26"/>
      <c r="BY55" s="26"/>
    </row>
    <row r="56" spans="1:77" ht="13.5" customHeight="1">
      <c r="I56" s="156"/>
      <c r="X56" s="26"/>
      <c r="Y56" s="26"/>
      <c r="Z56" s="26"/>
      <c r="AA56" s="26"/>
      <c r="AB56" s="26"/>
      <c r="AC56" s="26"/>
      <c r="AD56" s="26"/>
      <c r="AE56" s="26"/>
      <c r="AF56" s="26"/>
      <c r="AG56" s="26"/>
      <c r="AH56" s="26"/>
      <c r="AI56" s="26"/>
      <c r="AJ56" s="26"/>
      <c r="AK56" s="26"/>
      <c r="AL56" s="26"/>
      <c r="AM56" s="26"/>
      <c r="AN56" s="26"/>
      <c r="AO56" s="26"/>
      <c r="AP56" s="26"/>
      <c r="AQ56" s="26"/>
      <c r="AR56" s="26"/>
      <c r="AS56" s="26"/>
      <c r="AT56" s="26"/>
      <c r="AU56" s="26"/>
      <c r="AV56" s="26"/>
      <c r="AW56" s="26"/>
      <c r="AX56" s="26"/>
      <c r="AY56" s="26"/>
      <c r="AZ56" s="26"/>
      <c r="BA56" s="26"/>
      <c r="BB56" s="26"/>
      <c r="BC56" s="26"/>
      <c r="BD56" s="26"/>
      <c r="BE56" s="26"/>
      <c r="BF56" s="26"/>
      <c r="BG56" s="26"/>
      <c r="BH56" s="26"/>
      <c r="BI56" s="26"/>
      <c r="BJ56" s="26"/>
      <c r="BK56" s="26"/>
      <c r="BL56" s="26"/>
      <c r="BM56" s="26"/>
      <c r="BN56" s="26"/>
      <c r="BO56" s="26"/>
      <c r="BP56" s="26"/>
      <c r="BQ56" s="26"/>
      <c r="BR56" s="26"/>
      <c r="BS56" s="26"/>
      <c r="BT56" s="26"/>
      <c r="BU56" s="26"/>
      <c r="BV56" s="26"/>
      <c r="BW56" s="26"/>
      <c r="BX56" s="26"/>
      <c r="BY56" s="26"/>
    </row>
    <row r="57" spans="1:77" ht="12.95" customHeight="1">
      <c r="I57" s="156"/>
      <c r="X57" s="26"/>
      <c r="Y57" s="26"/>
      <c r="Z57" s="26"/>
      <c r="AA57" s="26"/>
      <c r="AB57" s="26"/>
      <c r="AC57" s="26"/>
      <c r="AD57" s="26"/>
      <c r="AE57" s="26"/>
      <c r="AF57" s="26"/>
      <c r="AG57" s="26"/>
      <c r="AH57" s="26"/>
      <c r="AI57" s="26"/>
      <c r="AJ57" s="26"/>
      <c r="AK57" s="26"/>
      <c r="AL57" s="26"/>
      <c r="AM57" s="26"/>
      <c r="AN57" s="26"/>
      <c r="AO57" s="26"/>
      <c r="AP57" s="26"/>
      <c r="AQ57" s="26"/>
      <c r="AR57" s="26"/>
      <c r="AS57" s="26"/>
      <c r="AT57" s="26"/>
      <c r="AU57" s="26"/>
      <c r="AV57" s="26"/>
      <c r="AW57" s="26"/>
      <c r="AX57" s="26"/>
      <c r="AY57" s="26"/>
      <c r="AZ57" s="26"/>
      <c r="BA57" s="26"/>
      <c r="BB57" s="26"/>
      <c r="BC57" s="26"/>
      <c r="BD57" s="26"/>
      <c r="BE57" s="26"/>
      <c r="BF57" s="26"/>
      <c r="BG57" s="26"/>
      <c r="BH57" s="26"/>
      <c r="BI57" s="26"/>
      <c r="BJ57" s="26"/>
      <c r="BK57" s="26"/>
      <c r="BL57" s="26"/>
      <c r="BM57" s="26"/>
      <c r="BN57" s="26"/>
      <c r="BO57" s="26"/>
      <c r="BP57" s="26"/>
      <c r="BQ57" s="26"/>
      <c r="BR57" s="26"/>
      <c r="BS57" s="26"/>
      <c r="BT57" s="26"/>
      <c r="BU57" s="26"/>
      <c r="BV57" s="26"/>
      <c r="BW57" s="26"/>
      <c r="BX57" s="26"/>
      <c r="BY57" s="26"/>
    </row>
    <row r="58" spans="1:77" ht="12.95" customHeight="1">
      <c r="I58" s="156"/>
      <c r="X58" s="26"/>
      <c r="Y58" s="26"/>
      <c r="Z58" s="26"/>
      <c r="AA58" s="26"/>
      <c r="AB58" s="26"/>
      <c r="AC58" s="26"/>
      <c r="AD58" s="26"/>
      <c r="AE58" s="26"/>
      <c r="AF58" s="26"/>
      <c r="AG58" s="26"/>
      <c r="AH58" s="26"/>
      <c r="AI58" s="26"/>
      <c r="AJ58" s="26"/>
      <c r="AK58" s="26"/>
      <c r="AL58" s="26"/>
      <c r="AM58" s="26"/>
      <c r="AN58" s="26"/>
      <c r="AO58" s="26"/>
      <c r="AP58" s="26"/>
      <c r="AQ58" s="26"/>
      <c r="AR58" s="26"/>
      <c r="AS58" s="26"/>
      <c r="AT58" s="26"/>
      <c r="AU58" s="26"/>
      <c r="AV58" s="26"/>
      <c r="AW58" s="26"/>
      <c r="AX58" s="26"/>
      <c r="AY58" s="26"/>
      <c r="AZ58" s="26"/>
      <c r="BA58" s="26"/>
      <c r="BB58" s="26"/>
      <c r="BC58" s="26"/>
      <c r="BD58" s="26"/>
      <c r="BE58" s="26"/>
      <c r="BF58" s="26"/>
      <c r="BG58" s="26"/>
      <c r="BH58" s="26"/>
      <c r="BI58" s="26"/>
      <c r="BJ58" s="26"/>
      <c r="BK58" s="26"/>
      <c r="BL58" s="26"/>
      <c r="BM58" s="26"/>
      <c r="BN58" s="26"/>
      <c r="BO58" s="26"/>
      <c r="BP58" s="26"/>
      <c r="BQ58" s="26"/>
      <c r="BR58" s="26"/>
      <c r="BS58" s="26"/>
      <c r="BT58" s="26"/>
      <c r="BU58" s="26"/>
      <c r="BV58" s="26"/>
      <c r="BW58" s="26"/>
      <c r="BX58" s="26"/>
      <c r="BY58" s="26"/>
    </row>
    <row r="59" spans="1:77" ht="12.95" customHeight="1">
      <c r="I59" s="156"/>
      <c r="X59" s="26"/>
      <c r="Y59" s="26"/>
      <c r="Z59" s="26"/>
      <c r="AA59" s="26"/>
      <c r="AB59" s="26"/>
      <c r="AC59" s="26"/>
      <c r="AD59" s="26"/>
      <c r="AE59" s="26"/>
      <c r="AF59" s="26"/>
      <c r="AG59" s="26"/>
      <c r="AH59" s="26"/>
      <c r="AI59" s="26"/>
      <c r="AJ59" s="26"/>
      <c r="AK59" s="26"/>
      <c r="AL59" s="26"/>
      <c r="AM59" s="26"/>
      <c r="AN59" s="26"/>
      <c r="AO59" s="26"/>
      <c r="AP59" s="26"/>
      <c r="AQ59" s="26"/>
      <c r="AR59" s="26"/>
      <c r="AS59" s="26"/>
      <c r="AT59" s="26"/>
      <c r="AU59" s="26"/>
      <c r="AV59" s="26"/>
      <c r="AW59" s="26"/>
      <c r="AX59" s="26"/>
      <c r="AY59" s="26"/>
      <c r="AZ59" s="26"/>
      <c r="BA59" s="26"/>
      <c r="BB59" s="26"/>
      <c r="BC59" s="26"/>
      <c r="BD59" s="26"/>
      <c r="BE59" s="26"/>
      <c r="BF59" s="26"/>
      <c r="BG59" s="26"/>
      <c r="BH59" s="26"/>
      <c r="BI59" s="26"/>
      <c r="BJ59" s="26"/>
      <c r="BK59" s="26"/>
      <c r="BL59" s="26"/>
      <c r="BM59" s="26"/>
      <c r="BN59" s="26"/>
      <c r="BO59" s="26"/>
      <c r="BP59" s="26"/>
      <c r="BQ59" s="26"/>
      <c r="BR59" s="26"/>
      <c r="BS59" s="26"/>
      <c r="BT59" s="26"/>
      <c r="BU59" s="26"/>
      <c r="BV59" s="26"/>
      <c r="BW59" s="26"/>
      <c r="BX59" s="26"/>
      <c r="BY59" s="26"/>
    </row>
    <row r="60" spans="1:77" ht="12.95" customHeight="1">
      <c r="I60" s="156"/>
      <c r="X60" s="26"/>
      <c r="Y60" s="26"/>
      <c r="Z60" s="26"/>
      <c r="AA60" s="26"/>
      <c r="AB60" s="26"/>
      <c r="AC60" s="26"/>
      <c r="AD60" s="26"/>
      <c r="AE60" s="26"/>
      <c r="AF60" s="26"/>
      <c r="AG60" s="26"/>
      <c r="AH60" s="26"/>
      <c r="AI60" s="26"/>
      <c r="AJ60" s="26"/>
      <c r="AK60" s="26"/>
      <c r="AL60" s="26"/>
      <c r="AM60" s="26"/>
      <c r="AN60" s="26"/>
      <c r="AO60" s="26"/>
      <c r="AP60" s="26"/>
      <c r="AQ60" s="26"/>
      <c r="AR60" s="26"/>
      <c r="AS60" s="26"/>
      <c r="AT60" s="26"/>
      <c r="AU60" s="26"/>
      <c r="AV60" s="26"/>
      <c r="AW60" s="26"/>
      <c r="AX60" s="26"/>
      <c r="AY60" s="26"/>
      <c r="AZ60" s="26"/>
      <c r="BA60" s="26"/>
      <c r="BB60" s="26"/>
      <c r="BC60" s="26"/>
      <c r="BD60" s="26"/>
      <c r="BE60" s="26"/>
      <c r="BF60" s="26"/>
      <c r="BG60" s="26"/>
      <c r="BH60" s="26"/>
      <c r="BI60" s="26"/>
      <c r="BJ60" s="26"/>
      <c r="BK60" s="26"/>
      <c r="BL60" s="26"/>
      <c r="BM60" s="26"/>
      <c r="BN60" s="26"/>
      <c r="BO60" s="26"/>
      <c r="BP60" s="26"/>
      <c r="BQ60" s="26"/>
      <c r="BR60" s="26"/>
      <c r="BS60" s="26"/>
      <c r="BT60" s="26"/>
      <c r="BU60" s="26"/>
      <c r="BV60" s="26"/>
      <c r="BW60" s="26"/>
      <c r="BX60" s="26"/>
      <c r="BY60" s="26"/>
    </row>
    <row r="61" spans="1:77" ht="12.95" customHeight="1">
      <c r="I61" s="156"/>
      <c r="X61" s="26"/>
      <c r="Y61" s="26"/>
      <c r="Z61" s="26"/>
      <c r="AA61" s="26"/>
      <c r="AB61" s="26"/>
      <c r="AC61" s="26"/>
      <c r="AD61" s="26"/>
      <c r="AE61" s="26"/>
      <c r="AF61" s="26"/>
      <c r="AG61" s="26"/>
      <c r="AH61" s="26"/>
      <c r="AI61" s="26"/>
      <c r="AJ61" s="26"/>
      <c r="AK61" s="26"/>
      <c r="AL61" s="26"/>
      <c r="AM61" s="26"/>
      <c r="AN61" s="26"/>
      <c r="AO61" s="26"/>
      <c r="AP61" s="26"/>
      <c r="AQ61" s="26"/>
      <c r="AR61" s="26"/>
      <c r="AS61" s="26"/>
      <c r="AT61" s="26"/>
      <c r="AU61" s="26"/>
      <c r="AV61" s="26"/>
      <c r="AW61" s="26"/>
      <c r="AX61" s="26"/>
      <c r="AY61" s="26"/>
      <c r="AZ61" s="26"/>
      <c r="BA61" s="26"/>
      <c r="BB61" s="26"/>
      <c r="BC61" s="26"/>
      <c r="BD61" s="26"/>
      <c r="BE61" s="26"/>
      <c r="BF61" s="26"/>
      <c r="BG61" s="26"/>
      <c r="BH61" s="26"/>
      <c r="BI61" s="26"/>
      <c r="BJ61" s="26"/>
      <c r="BK61" s="26"/>
      <c r="BL61" s="26"/>
      <c r="BM61" s="26"/>
      <c r="BN61" s="26"/>
      <c r="BO61" s="26"/>
      <c r="BP61" s="26"/>
      <c r="BQ61" s="26"/>
      <c r="BR61" s="26"/>
      <c r="BS61" s="26"/>
      <c r="BT61" s="26"/>
      <c r="BU61" s="26"/>
      <c r="BV61" s="26"/>
      <c r="BW61" s="26"/>
      <c r="BX61" s="26"/>
      <c r="BY61" s="26"/>
    </row>
    <row r="62" spans="1:77" ht="12.95" customHeight="1">
      <c r="I62" s="156"/>
      <c r="X62" s="26"/>
      <c r="Y62" s="26"/>
      <c r="Z62" s="26"/>
      <c r="AA62" s="26"/>
      <c r="AB62" s="26"/>
      <c r="AC62" s="26"/>
      <c r="AD62" s="26"/>
      <c r="AE62" s="26"/>
      <c r="AF62" s="26"/>
      <c r="AG62" s="26"/>
      <c r="AH62" s="26"/>
      <c r="AI62" s="26"/>
      <c r="AJ62" s="26"/>
      <c r="AK62" s="26"/>
      <c r="AL62" s="26"/>
      <c r="AM62" s="26"/>
      <c r="AN62" s="26"/>
      <c r="AO62" s="26"/>
      <c r="AP62" s="26"/>
      <c r="AQ62" s="26"/>
      <c r="AR62" s="26"/>
      <c r="AS62" s="26"/>
      <c r="AT62" s="26"/>
      <c r="AU62" s="26"/>
      <c r="AV62" s="26"/>
      <c r="AW62" s="26"/>
      <c r="AX62" s="26"/>
      <c r="AY62" s="26"/>
      <c r="AZ62" s="26"/>
      <c r="BA62" s="26"/>
      <c r="BB62" s="26"/>
      <c r="BC62" s="26"/>
      <c r="BD62" s="26"/>
      <c r="BE62" s="26"/>
      <c r="BF62" s="26"/>
      <c r="BG62" s="26"/>
      <c r="BH62" s="26"/>
      <c r="BI62" s="26"/>
      <c r="BJ62" s="26"/>
      <c r="BK62" s="26"/>
      <c r="BL62" s="26"/>
      <c r="BM62" s="26"/>
      <c r="BN62" s="26"/>
      <c r="BO62" s="26"/>
      <c r="BP62" s="26"/>
      <c r="BQ62" s="26"/>
      <c r="BR62" s="26"/>
      <c r="BS62" s="26"/>
      <c r="BT62" s="26"/>
      <c r="BU62" s="26"/>
      <c r="BV62" s="26"/>
      <c r="BW62" s="26"/>
      <c r="BX62" s="26"/>
      <c r="BY62" s="26"/>
    </row>
    <row r="63" spans="1:77" ht="12.95" customHeight="1">
      <c r="I63" s="156"/>
      <c r="X63" s="26"/>
      <c r="Y63" s="26"/>
      <c r="Z63" s="26"/>
      <c r="AA63" s="26"/>
      <c r="AB63" s="26"/>
      <c r="AC63" s="26"/>
      <c r="AD63" s="26"/>
      <c r="AE63" s="26"/>
      <c r="AF63" s="26"/>
      <c r="AG63" s="26"/>
      <c r="AH63" s="26"/>
      <c r="AI63" s="26"/>
      <c r="AJ63" s="26"/>
      <c r="AK63" s="26"/>
      <c r="AL63" s="26"/>
      <c r="AM63" s="26"/>
      <c r="AN63" s="26"/>
      <c r="AO63" s="26"/>
      <c r="AP63" s="26"/>
      <c r="AQ63" s="26"/>
      <c r="AR63" s="26"/>
      <c r="AS63" s="26"/>
      <c r="AT63" s="26"/>
      <c r="AU63" s="26"/>
      <c r="AV63" s="26"/>
      <c r="AW63" s="26"/>
      <c r="AX63" s="26"/>
      <c r="AY63" s="26"/>
      <c r="AZ63" s="26"/>
      <c r="BA63" s="26"/>
      <c r="BB63" s="26"/>
      <c r="BC63" s="26"/>
      <c r="BD63" s="26"/>
      <c r="BE63" s="26"/>
      <c r="BF63" s="26"/>
      <c r="BG63" s="26"/>
      <c r="BH63" s="26"/>
      <c r="BI63" s="26"/>
      <c r="BJ63" s="26"/>
      <c r="BK63" s="26"/>
      <c r="BL63" s="26"/>
      <c r="BM63" s="26"/>
      <c r="BN63" s="26"/>
      <c r="BO63" s="26"/>
      <c r="BP63" s="26"/>
      <c r="BQ63" s="26"/>
      <c r="BR63" s="26"/>
      <c r="BS63" s="26"/>
      <c r="BT63" s="26"/>
      <c r="BU63" s="26"/>
      <c r="BV63" s="26"/>
      <c r="BW63" s="26"/>
      <c r="BX63" s="26"/>
      <c r="BY63" s="26"/>
    </row>
    <row r="64" spans="1:77" ht="12.95" customHeight="1">
      <c r="I64" s="156"/>
      <c r="X64" s="26"/>
      <c r="Y64" s="26"/>
      <c r="Z64" s="26"/>
      <c r="AA64" s="26"/>
      <c r="AB64" s="26"/>
      <c r="AC64" s="26"/>
      <c r="AD64" s="26"/>
      <c r="AE64" s="26"/>
      <c r="AF64" s="26"/>
      <c r="AG64" s="26"/>
      <c r="AH64" s="26"/>
      <c r="AI64" s="26"/>
      <c r="AJ64" s="26"/>
      <c r="AK64" s="26"/>
      <c r="AL64" s="26"/>
      <c r="AM64" s="26"/>
      <c r="AN64" s="26"/>
      <c r="AO64" s="26"/>
      <c r="AP64" s="26"/>
      <c r="AQ64" s="26"/>
      <c r="AR64" s="26"/>
      <c r="AS64" s="26"/>
      <c r="AT64" s="26"/>
      <c r="AU64" s="26"/>
      <c r="AV64" s="26"/>
      <c r="AW64" s="26"/>
      <c r="AX64" s="26"/>
      <c r="AY64" s="26"/>
      <c r="AZ64" s="26"/>
      <c r="BA64" s="26"/>
      <c r="BB64" s="26"/>
      <c r="BC64" s="26"/>
      <c r="BD64" s="26"/>
      <c r="BE64" s="26"/>
      <c r="BF64" s="26"/>
      <c r="BG64" s="26"/>
      <c r="BH64" s="26"/>
      <c r="BI64" s="26"/>
      <c r="BJ64" s="26"/>
      <c r="BK64" s="26"/>
      <c r="BL64" s="26"/>
      <c r="BM64" s="26"/>
      <c r="BN64" s="26"/>
      <c r="BO64" s="26"/>
      <c r="BP64" s="26"/>
      <c r="BQ64" s="26"/>
      <c r="BR64" s="26"/>
      <c r="BS64" s="26"/>
      <c r="BT64" s="26"/>
      <c r="BU64" s="26"/>
      <c r="BV64" s="26"/>
      <c r="BW64" s="26"/>
      <c r="BX64" s="26"/>
      <c r="BY64" s="26"/>
    </row>
    <row r="65" spans="9:77" ht="12.95" customHeight="1">
      <c r="I65" s="156"/>
      <c r="X65" s="26"/>
      <c r="Y65" s="26"/>
      <c r="Z65" s="26"/>
      <c r="AA65" s="26"/>
      <c r="AB65" s="26"/>
      <c r="AC65" s="26"/>
      <c r="AD65" s="26"/>
      <c r="AE65" s="26"/>
      <c r="AF65" s="26"/>
      <c r="AG65" s="26"/>
      <c r="AH65" s="26"/>
      <c r="AI65" s="26"/>
      <c r="AJ65" s="26"/>
      <c r="AK65" s="26"/>
      <c r="AL65" s="26"/>
      <c r="AM65" s="26"/>
      <c r="AN65" s="26"/>
      <c r="AO65" s="26"/>
      <c r="AP65" s="26"/>
      <c r="AQ65" s="26"/>
      <c r="AR65" s="26"/>
      <c r="AS65" s="26"/>
      <c r="AT65" s="26"/>
      <c r="AU65" s="26"/>
      <c r="AV65" s="26"/>
      <c r="AW65" s="26"/>
      <c r="AX65" s="26"/>
      <c r="AY65" s="26"/>
      <c r="AZ65" s="26"/>
      <c r="BA65" s="26"/>
      <c r="BB65" s="26"/>
      <c r="BC65" s="26"/>
      <c r="BD65" s="26"/>
      <c r="BE65" s="26"/>
      <c r="BF65" s="26"/>
      <c r="BG65" s="26"/>
      <c r="BH65" s="26"/>
      <c r="BI65" s="26"/>
      <c r="BJ65" s="26"/>
      <c r="BK65" s="26"/>
      <c r="BL65" s="26"/>
      <c r="BM65" s="26"/>
      <c r="BN65" s="26"/>
      <c r="BO65" s="26"/>
      <c r="BP65" s="26"/>
      <c r="BQ65" s="26"/>
      <c r="BR65" s="26"/>
      <c r="BS65" s="26"/>
      <c r="BT65" s="26"/>
      <c r="BU65" s="26"/>
      <c r="BV65" s="26"/>
      <c r="BW65" s="26"/>
      <c r="BX65" s="26"/>
      <c r="BY65" s="26"/>
    </row>
    <row r="66" spans="9:77" ht="12.95" customHeight="1">
      <c r="I66" s="15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6"/>
      <c r="AW66" s="26"/>
      <c r="AX66" s="26"/>
      <c r="AY66" s="26"/>
      <c r="AZ66" s="26"/>
      <c r="BA66" s="26"/>
      <c r="BB66" s="26"/>
      <c r="BC66" s="26"/>
      <c r="BD66" s="26"/>
      <c r="BE66" s="26"/>
      <c r="BF66" s="26"/>
      <c r="BG66" s="26"/>
      <c r="BH66" s="26"/>
      <c r="BI66" s="26"/>
      <c r="BJ66" s="26"/>
      <c r="BK66" s="26"/>
      <c r="BL66" s="26"/>
      <c r="BM66" s="26"/>
      <c r="BN66" s="26"/>
      <c r="BO66" s="26"/>
      <c r="BP66" s="26"/>
      <c r="BQ66" s="26"/>
      <c r="BR66" s="26"/>
      <c r="BS66" s="26"/>
      <c r="BT66" s="26"/>
      <c r="BU66" s="26"/>
      <c r="BV66" s="26"/>
      <c r="BW66" s="26"/>
      <c r="BX66" s="26"/>
      <c r="BY66" s="26"/>
    </row>
    <row r="67" spans="9:77" ht="12.95" customHeight="1">
      <c r="I67" s="156"/>
      <c r="X67" s="26"/>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c r="BP67" s="26"/>
      <c r="BQ67" s="26"/>
      <c r="BR67" s="26"/>
      <c r="BS67" s="26"/>
      <c r="BT67" s="26"/>
      <c r="BU67" s="26"/>
      <c r="BV67" s="26"/>
      <c r="BW67" s="26"/>
      <c r="BX67" s="26"/>
      <c r="BY67" s="26"/>
    </row>
    <row r="68" spans="9:77" ht="12.95" customHeight="1">
      <c r="I68" s="156"/>
      <c r="X68" s="26"/>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c r="BP68" s="26"/>
      <c r="BQ68" s="26"/>
      <c r="BR68" s="26"/>
      <c r="BS68" s="26"/>
      <c r="BT68" s="26"/>
      <c r="BU68" s="26"/>
      <c r="BV68" s="26"/>
      <c r="BW68" s="26"/>
      <c r="BX68" s="26"/>
      <c r="BY68" s="26"/>
    </row>
    <row r="69" spans="9:77" ht="12.95" customHeight="1">
      <c r="I69" s="156"/>
      <c r="X69" s="26"/>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c r="BP69" s="26"/>
      <c r="BQ69" s="26"/>
      <c r="BR69" s="26"/>
      <c r="BS69" s="26"/>
      <c r="BT69" s="26"/>
      <c r="BU69" s="26"/>
      <c r="BV69" s="26"/>
      <c r="BW69" s="26"/>
      <c r="BX69" s="26"/>
      <c r="BY69" s="26"/>
    </row>
    <row r="70" spans="9:77" ht="12.95" customHeight="1">
      <c r="I70" s="156"/>
      <c r="X70" s="26"/>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c r="BP70" s="26"/>
      <c r="BQ70" s="26"/>
      <c r="BR70" s="26"/>
      <c r="BS70" s="26"/>
      <c r="BT70" s="26"/>
      <c r="BU70" s="26"/>
      <c r="BV70" s="26"/>
      <c r="BW70" s="26"/>
      <c r="BX70" s="26"/>
      <c r="BY70" s="26"/>
    </row>
    <row r="71" spans="9:77" ht="12.95" customHeight="1">
      <c r="I71" s="15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c r="BP71" s="26"/>
      <c r="BQ71" s="26"/>
      <c r="BR71" s="26"/>
      <c r="BS71" s="26"/>
      <c r="BT71" s="26"/>
      <c r="BU71" s="26"/>
      <c r="BV71" s="26"/>
      <c r="BW71" s="26"/>
      <c r="BX71" s="26"/>
      <c r="BY71" s="26"/>
    </row>
    <row r="72" spans="9:77" ht="12.75" customHeight="1">
      <c r="I72" s="156"/>
      <c r="X72" s="26"/>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c r="BP72" s="26"/>
      <c r="BQ72" s="26"/>
      <c r="BR72" s="26"/>
      <c r="BS72" s="26"/>
      <c r="BT72" s="26"/>
      <c r="BU72" s="26"/>
      <c r="BV72" s="26"/>
      <c r="BW72" s="26"/>
      <c r="BX72" s="26"/>
      <c r="BY72" s="26"/>
    </row>
    <row r="73" spans="9:77" ht="12.75" customHeight="1">
      <c r="I73" s="156"/>
      <c r="X73" s="26"/>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c r="BP73" s="26"/>
      <c r="BQ73" s="26"/>
      <c r="BR73" s="26"/>
      <c r="BS73" s="26"/>
      <c r="BT73" s="26"/>
      <c r="BU73" s="26"/>
      <c r="BV73" s="26"/>
      <c r="BW73" s="26"/>
      <c r="BX73" s="26"/>
      <c r="BY73" s="26"/>
    </row>
    <row r="74" spans="9:77" ht="12.75" customHeight="1">
      <c r="I74" s="156"/>
      <c r="X74" s="26"/>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c r="BP74" s="26"/>
      <c r="BQ74" s="26"/>
      <c r="BR74" s="26"/>
      <c r="BS74" s="26"/>
      <c r="BT74" s="26"/>
      <c r="BU74" s="26"/>
      <c r="BV74" s="26"/>
      <c r="BW74" s="26"/>
      <c r="BX74" s="26"/>
      <c r="BY74" s="26"/>
    </row>
    <row r="75" spans="9:77" ht="12.75" customHeight="1">
      <c r="I75" s="156"/>
      <c r="X75" s="26"/>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c r="BP75" s="26"/>
      <c r="BQ75" s="26"/>
      <c r="BR75" s="26"/>
      <c r="BS75" s="26"/>
      <c r="BT75" s="26"/>
      <c r="BU75" s="26"/>
      <c r="BV75" s="26"/>
      <c r="BW75" s="26"/>
      <c r="BX75" s="26"/>
      <c r="BY75" s="26"/>
    </row>
    <row r="76" spans="9:77" ht="12.75" customHeight="1">
      <c r="I76" s="156"/>
      <c r="X76" s="26"/>
      <c r="Y76" s="26"/>
      <c r="Z76" s="26"/>
      <c r="AA76" s="26"/>
      <c r="AB76" s="26"/>
      <c r="AC76" s="26"/>
      <c r="AD76" s="26"/>
      <c r="AE76" s="26"/>
      <c r="AF76" s="26"/>
      <c r="AG76" s="26"/>
      <c r="AH76" s="26"/>
      <c r="AI76" s="26"/>
      <c r="AJ76" s="26"/>
      <c r="AK76" s="26"/>
      <c r="AL76" s="26"/>
      <c r="AM76" s="26"/>
      <c r="AN76" s="26"/>
      <c r="AO76" s="26"/>
      <c r="AP76" s="26"/>
      <c r="AQ76" s="26"/>
      <c r="AR76" s="26"/>
      <c r="AS76" s="26"/>
      <c r="AT76" s="26"/>
      <c r="AU76" s="26"/>
      <c r="AV76" s="26"/>
      <c r="AW76" s="26"/>
      <c r="AX76" s="26"/>
      <c r="AY76" s="26"/>
      <c r="AZ76" s="26"/>
      <c r="BA76" s="26"/>
      <c r="BB76" s="26"/>
      <c r="BC76" s="26"/>
      <c r="BD76" s="26"/>
      <c r="BE76" s="26"/>
      <c r="BF76" s="26"/>
      <c r="BG76" s="26"/>
      <c r="BH76" s="26"/>
      <c r="BI76" s="26"/>
      <c r="BJ76" s="26"/>
      <c r="BK76" s="26"/>
      <c r="BL76" s="26"/>
      <c r="BM76" s="26"/>
      <c r="BN76" s="26"/>
      <c r="BO76" s="26"/>
      <c r="BP76" s="26"/>
      <c r="BQ76" s="26"/>
      <c r="BR76" s="26"/>
      <c r="BS76" s="26"/>
      <c r="BT76" s="26"/>
      <c r="BU76" s="26"/>
      <c r="BV76" s="26"/>
      <c r="BW76" s="26"/>
      <c r="BX76" s="26"/>
      <c r="BY76" s="26"/>
    </row>
    <row r="77" spans="9:77" ht="12.75" customHeight="1">
      <c r="I77" s="156"/>
      <c r="X77" s="26"/>
      <c r="Y77" s="26"/>
      <c r="Z77" s="26"/>
      <c r="AA77" s="26"/>
      <c r="AB77" s="26"/>
      <c r="AC77" s="26"/>
      <c r="AD77" s="26"/>
      <c r="AE77" s="26"/>
      <c r="AF77" s="26"/>
      <c r="AG77" s="26"/>
      <c r="AH77" s="26"/>
      <c r="AI77" s="26"/>
      <c r="AJ77" s="26"/>
      <c r="AK77" s="26"/>
      <c r="AL77" s="26"/>
      <c r="AM77" s="26"/>
      <c r="AN77" s="26"/>
      <c r="AO77" s="26"/>
      <c r="AP77" s="26"/>
      <c r="AQ77" s="26"/>
      <c r="AR77" s="26"/>
      <c r="AS77" s="26"/>
      <c r="AT77" s="26"/>
      <c r="AU77" s="26"/>
      <c r="AV77" s="26"/>
      <c r="AW77" s="26"/>
      <c r="AX77" s="26"/>
      <c r="AY77" s="26"/>
      <c r="AZ77" s="26"/>
      <c r="BA77" s="26"/>
      <c r="BB77" s="26"/>
      <c r="BC77" s="26"/>
      <c r="BD77" s="26"/>
      <c r="BE77" s="26"/>
      <c r="BF77" s="26"/>
      <c r="BG77" s="26"/>
      <c r="BH77" s="26"/>
      <c r="BI77" s="26"/>
      <c r="BJ77" s="26"/>
      <c r="BK77" s="26"/>
      <c r="BL77" s="26"/>
      <c r="BM77" s="26"/>
      <c r="BN77" s="26"/>
      <c r="BO77" s="26"/>
      <c r="BP77" s="26"/>
      <c r="BQ77" s="26"/>
      <c r="BR77" s="26"/>
      <c r="BS77" s="26"/>
      <c r="BT77" s="26"/>
      <c r="BU77" s="26"/>
      <c r="BV77" s="26"/>
      <c r="BW77" s="26"/>
      <c r="BX77" s="26"/>
      <c r="BY77" s="26"/>
    </row>
    <row r="78" spans="9:77" ht="12.75" customHeight="1">
      <c r="I78" s="156"/>
      <c r="X78" s="26"/>
      <c r="Y78" s="26"/>
      <c r="Z78" s="26"/>
      <c r="AA78" s="26"/>
      <c r="AB78" s="26"/>
      <c r="AC78" s="26"/>
      <c r="AD78" s="26"/>
      <c r="AE78" s="26"/>
      <c r="AF78" s="26"/>
      <c r="AG78" s="26"/>
      <c r="AH78" s="26"/>
      <c r="AI78" s="26"/>
      <c r="AJ78" s="26"/>
      <c r="AK78" s="26"/>
      <c r="AL78" s="26"/>
      <c r="AM78" s="26"/>
      <c r="AN78" s="26"/>
      <c r="AO78" s="26"/>
      <c r="AP78" s="26"/>
      <c r="AQ78" s="26"/>
      <c r="AR78" s="26"/>
      <c r="AS78" s="26"/>
      <c r="AT78" s="26"/>
      <c r="AU78" s="26"/>
      <c r="AV78" s="26"/>
      <c r="AW78" s="26"/>
      <c r="AX78" s="26"/>
      <c r="AY78" s="26"/>
      <c r="AZ78" s="26"/>
      <c r="BA78" s="26"/>
      <c r="BB78" s="26"/>
      <c r="BC78" s="26"/>
      <c r="BD78" s="26"/>
      <c r="BE78" s="26"/>
      <c r="BF78" s="26"/>
      <c r="BG78" s="26"/>
      <c r="BH78" s="26"/>
      <c r="BI78" s="26"/>
      <c r="BJ78" s="26"/>
      <c r="BK78" s="26"/>
      <c r="BL78" s="26"/>
      <c r="BM78" s="26"/>
      <c r="BN78" s="26"/>
      <c r="BO78" s="26"/>
      <c r="BP78" s="26"/>
      <c r="BQ78" s="26"/>
      <c r="BR78" s="26"/>
      <c r="BS78" s="26"/>
      <c r="BT78" s="26"/>
      <c r="BU78" s="26"/>
      <c r="BV78" s="26"/>
      <c r="BW78" s="26"/>
      <c r="BX78" s="26"/>
      <c r="BY78" s="26"/>
    </row>
    <row r="79" spans="9:77" ht="12.75" customHeight="1">
      <c r="I79" s="15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c r="BP79" s="26"/>
      <c r="BQ79" s="26"/>
      <c r="BR79" s="26"/>
      <c r="BS79" s="26"/>
      <c r="BT79" s="26"/>
      <c r="BU79" s="26"/>
      <c r="BV79" s="26"/>
      <c r="BW79" s="26"/>
      <c r="BX79" s="26"/>
      <c r="BY79" s="26"/>
    </row>
    <row r="80" spans="9:77" ht="12.75" customHeight="1">
      <c r="I80" s="156"/>
      <c r="X80" s="26"/>
      <c r="Y80" s="26"/>
      <c r="Z80" s="26"/>
      <c r="AA80" s="26"/>
      <c r="AB80" s="26"/>
      <c r="AC80" s="26"/>
      <c r="AD80" s="26"/>
      <c r="AE80" s="26"/>
      <c r="AF80" s="26"/>
      <c r="AG80" s="26"/>
      <c r="AH80" s="26"/>
      <c r="AI80" s="26"/>
      <c r="AJ80" s="26"/>
      <c r="AK80" s="26"/>
      <c r="AL80" s="26"/>
      <c r="AM80" s="26"/>
      <c r="AN80" s="26"/>
      <c r="AO80" s="26"/>
      <c r="AP80" s="26"/>
      <c r="AQ80" s="26"/>
      <c r="AR80" s="26"/>
      <c r="AS80" s="26"/>
      <c r="AT80" s="26"/>
      <c r="AU80" s="26"/>
      <c r="AV80" s="26"/>
      <c r="AW80" s="26"/>
      <c r="AX80" s="26"/>
      <c r="AY80" s="26"/>
      <c r="AZ80" s="26"/>
      <c r="BA80" s="26"/>
      <c r="BB80" s="26"/>
      <c r="BC80" s="26"/>
      <c r="BD80" s="26"/>
      <c r="BE80" s="26"/>
      <c r="BF80" s="26"/>
      <c r="BG80" s="26"/>
      <c r="BH80" s="26"/>
      <c r="BI80" s="26"/>
      <c r="BJ80" s="26"/>
      <c r="BK80" s="26"/>
      <c r="BL80" s="26"/>
      <c r="BM80" s="26"/>
      <c r="BN80" s="26"/>
      <c r="BO80" s="26"/>
      <c r="BP80" s="26"/>
      <c r="BQ80" s="26"/>
      <c r="BR80" s="26"/>
      <c r="BS80" s="26"/>
      <c r="BT80" s="26"/>
      <c r="BU80" s="26"/>
      <c r="BV80" s="26"/>
      <c r="BW80" s="26"/>
      <c r="BX80" s="26"/>
      <c r="BY80" s="26"/>
    </row>
    <row r="81" spans="9:77" ht="12.75" customHeight="1">
      <c r="I81" s="156"/>
      <c r="X81" s="26"/>
      <c r="Y81" s="26"/>
      <c r="Z81" s="26"/>
      <c r="AA81" s="26"/>
      <c r="AB81" s="26"/>
      <c r="AC81" s="26"/>
      <c r="AD81" s="26"/>
      <c r="AE81" s="26"/>
      <c r="AF81" s="26"/>
      <c r="AG81" s="26"/>
      <c r="AH81" s="26"/>
      <c r="AI81" s="26"/>
      <c r="AJ81" s="26"/>
      <c r="AK81" s="26"/>
      <c r="AL81" s="26"/>
      <c r="AM81" s="26"/>
      <c r="AN81" s="26"/>
      <c r="AO81" s="26"/>
      <c r="AP81" s="26"/>
      <c r="AQ81" s="26"/>
      <c r="AR81" s="26"/>
      <c r="AS81" s="26"/>
      <c r="AT81" s="26"/>
      <c r="AU81" s="26"/>
      <c r="AV81" s="26"/>
      <c r="AW81" s="26"/>
      <c r="AX81" s="26"/>
      <c r="AY81" s="26"/>
      <c r="AZ81" s="26"/>
      <c r="BA81" s="26"/>
      <c r="BB81" s="26"/>
      <c r="BC81" s="26"/>
      <c r="BD81" s="26"/>
      <c r="BE81" s="26"/>
      <c r="BF81" s="26"/>
      <c r="BG81" s="26"/>
      <c r="BH81" s="26"/>
      <c r="BI81" s="26"/>
      <c r="BJ81" s="26"/>
      <c r="BK81" s="26"/>
      <c r="BL81" s="26"/>
      <c r="BM81" s="26"/>
      <c r="BN81" s="26"/>
      <c r="BO81" s="26"/>
      <c r="BP81" s="26"/>
      <c r="BQ81" s="26"/>
      <c r="BR81" s="26"/>
      <c r="BS81" s="26"/>
      <c r="BT81" s="26"/>
      <c r="BU81" s="26"/>
      <c r="BV81" s="26"/>
      <c r="BW81" s="26"/>
      <c r="BX81" s="26"/>
      <c r="BY81" s="26"/>
    </row>
    <row r="82" spans="9:77" ht="12.75" customHeight="1">
      <c r="I82" s="156"/>
      <c r="X82" s="26"/>
      <c r="Y82" s="26"/>
      <c r="Z82" s="26"/>
      <c r="AA82" s="26"/>
      <c r="AB82" s="26"/>
      <c r="AC82" s="26"/>
      <c r="AD82" s="26"/>
      <c r="AE82" s="26"/>
      <c r="AF82" s="26"/>
      <c r="AG82" s="26"/>
      <c r="AH82" s="26"/>
      <c r="AI82" s="26"/>
      <c r="AJ82" s="26"/>
      <c r="AK82" s="26"/>
      <c r="AL82" s="26"/>
      <c r="AM82" s="26"/>
      <c r="AN82" s="26"/>
      <c r="AO82" s="26"/>
      <c r="AP82" s="26"/>
      <c r="AQ82" s="26"/>
      <c r="AR82" s="26"/>
      <c r="AS82" s="26"/>
      <c r="AT82" s="26"/>
      <c r="AU82" s="26"/>
      <c r="AV82" s="26"/>
      <c r="AW82" s="26"/>
      <c r="AX82" s="26"/>
      <c r="AY82" s="26"/>
      <c r="AZ82" s="26"/>
      <c r="BA82" s="26"/>
      <c r="BB82" s="26"/>
      <c r="BC82" s="26"/>
      <c r="BD82" s="26"/>
      <c r="BE82" s="26"/>
      <c r="BF82" s="26"/>
      <c r="BG82" s="26"/>
      <c r="BH82" s="26"/>
      <c r="BI82" s="26"/>
      <c r="BJ82" s="26"/>
      <c r="BK82" s="26"/>
      <c r="BL82" s="26"/>
      <c r="BM82" s="26"/>
      <c r="BN82" s="26"/>
      <c r="BO82" s="26"/>
      <c r="BP82" s="26"/>
      <c r="BQ82" s="26"/>
      <c r="BR82" s="26"/>
      <c r="BS82" s="26"/>
      <c r="BT82" s="26"/>
      <c r="BU82" s="26"/>
      <c r="BV82" s="26"/>
      <c r="BW82" s="26"/>
      <c r="BX82" s="26"/>
      <c r="BY82" s="26"/>
    </row>
    <row r="83" spans="9:77" ht="12.75" customHeight="1">
      <c r="I83" s="156"/>
      <c r="X83" s="26"/>
      <c r="Y83" s="26"/>
      <c r="Z83" s="26"/>
      <c r="AA83" s="26"/>
      <c r="AB83" s="26"/>
      <c r="AC83" s="26"/>
      <c r="AD83" s="26"/>
      <c r="AE83" s="26"/>
      <c r="AF83" s="26"/>
      <c r="AG83" s="26"/>
      <c r="AH83" s="26"/>
      <c r="AI83" s="26"/>
      <c r="AJ83" s="26"/>
      <c r="AK83" s="26"/>
      <c r="AL83" s="26"/>
      <c r="AM83" s="26"/>
      <c r="AN83" s="26"/>
      <c r="AO83" s="26"/>
      <c r="AP83" s="26"/>
      <c r="AQ83" s="26"/>
      <c r="AR83" s="26"/>
      <c r="AS83" s="26"/>
      <c r="AT83" s="26"/>
      <c r="AU83" s="26"/>
      <c r="AV83" s="26"/>
      <c r="AW83" s="26"/>
      <c r="AX83" s="26"/>
      <c r="AY83" s="26"/>
      <c r="AZ83" s="26"/>
      <c r="BA83" s="26"/>
      <c r="BB83" s="26"/>
      <c r="BC83" s="26"/>
      <c r="BD83" s="26"/>
      <c r="BE83" s="26"/>
      <c r="BF83" s="26"/>
      <c r="BG83" s="26"/>
      <c r="BH83" s="26"/>
      <c r="BI83" s="26"/>
      <c r="BJ83" s="26"/>
      <c r="BK83" s="26"/>
      <c r="BL83" s="26"/>
      <c r="BM83" s="26"/>
      <c r="BN83" s="26"/>
      <c r="BO83" s="26"/>
      <c r="BP83" s="26"/>
      <c r="BQ83" s="26"/>
      <c r="BR83" s="26"/>
      <c r="BS83" s="26"/>
      <c r="BT83" s="26"/>
      <c r="BU83" s="26"/>
      <c r="BV83" s="26"/>
      <c r="BW83" s="26"/>
      <c r="BX83" s="26"/>
      <c r="BY83" s="26"/>
    </row>
    <row r="84" spans="9:77" ht="12.75" customHeight="1">
      <c r="I84" s="15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c r="BP84" s="26"/>
      <c r="BQ84" s="26"/>
      <c r="BR84" s="26"/>
      <c r="BS84" s="26"/>
      <c r="BT84" s="26"/>
      <c r="BU84" s="26"/>
      <c r="BV84" s="26"/>
      <c r="BW84" s="26"/>
      <c r="BX84" s="26"/>
      <c r="BY84" s="26"/>
    </row>
    <row r="85" spans="9:77" ht="12.75" customHeight="1">
      <c r="I85" s="15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c r="BP85" s="26"/>
      <c r="BQ85" s="26"/>
      <c r="BR85" s="26"/>
      <c r="BS85" s="26"/>
      <c r="BT85" s="26"/>
      <c r="BU85" s="26"/>
      <c r="BV85" s="26"/>
      <c r="BW85" s="26"/>
      <c r="BX85" s="26"/>
      <c r="BY85" s="26"/>
    </row>
    <row r="86" spans="9:77" ht="12.75" customHeight="1">
      <c r="I86" s="156"/>
      <c r="X86" s="26"/>
      <c r="Y86" s="26"/>
      <c r="Z86" s="26"/>
      <c r="AA86" s="26"/>
      <c r="AB86" s="26"/>
      <c r="AC86" s="26"/>
      <c r="AD86" s="26"/>
      <c r="AE86" s="26"/>
      <c r="AF86" s="26"/>
      <c r="AG86" s="26"/>
      <c r="AH86" s="26"/>
      <c r="AI86" s="26"/>
      <c r="AJ86" s="26"/>
      <c r="AK86" s="26"/>
      <c r="AL86" s="26"/>
      <c r="AM86" s="26"/>
      <c r="AN86" s="26"/>
      <c r="AO86" s="26"/>
      <c r="AP86" s="26"/>
      <c r="AQ86" s="26"/>
      <c r="AR86" s="26"/>
      <c r="AS86" s="26"/>
      <c r="AT86" s="26"/>
      <c r="AU86" s="26"/>
      <c r="AV86" s="26"/>
      <c r="AW86" s="26"/>
      <c r="AX86" s="26"/>
      <c r="AY86" s="26"/>
      <c r="AZ86" s="26"/>
      <c r="BA86" s="26"/>
      <c r="BB86" s="26"/>
      <c r="BC86" s="26"/>
      <c r="BD86" s="26"/>
      <c r="BE86" s="26"/>
      <c r="BF86" s="26"/>
      <c r="BG86" s="26"/>
      <c r="BH86" s="26"/>
      <c r="BI86" s="26"/>
      <c r="BJ86" s="26"/>
      <c r="BK86" s="26"/>
      <c r="BL86" s="26"/>
      <c r="BM86" s="26"/>
      <c r="BN86" s="26"/>
      <c r="BO86" s="26"/>
      <c r="BP86" s="26"/>
      <c r="BQ86" s="26"/>
      <c r="BR86" s="26"/>
      <c r="BS86" s="26"/>
      <c r="BT86" s="26"/>
      <c r="BU86" s="26"/>
      <c r="BV86" s="26"/>
      <c r="BW86" s="26"/>
      <c r="BX86" s="26"/>
      <c r="BY86" s="26"/>
    </row>
    <row r="87" spans="9:77" ht="12.75" customHeight="1">
      <c r="I87" s="156"/>
      <c r="X87" s="26"/>
      <c r="Y87" s="26"/>
      <c r="Z87" s="26"/>
      <c r="AA87" s="26"/>
      <c r="AB87" s="26"/>
      <c r="AC87" s="26"/>
      <c r="AD87" s="26"/>
      <c r="AE87" s="26"/>
      <c r="AF87" s="26"/>
      <c r="AG87" s="26"/>
      <c r="AH87" s="26"/>
      <c r="AI87" s="26"/>
      <c r="AJ87" s="26"/>
      <c r="AK87" s="26"/>
      <c r="AL87" s="26"/>
      <c r="AM87" s="26"/>
      <c r="AN87" s="26"/>
      <c r="AO87" s="26"/>
      <c r="AP87" s="26"/>
      <c r="AQ87" s="26"/>
      <c r="AR87" s="26"/>
      <c r="AS87" s="26"/>
      <c r="AT87" s="26"/>
      <c r="AU87" s="26"/>
      <c r="AV87" s="26"/>
      <c r="AW87" s="26"/>
      <c r="AX87" s="26"/>
      <c r="AY87" s="26"/>
      <c r="AZ87" s="26"/>
      <c r="BA87" s="26"/>
      <c r="BB87" s="26"/>
      <c r="BC87" s="26"/>
      <c r="BD87" s="26"/>
      <c r="BE87" s="26"/>
      <c r="BF87" s="26"/>
      <c r="BG87" s="26"/>
      <c r="BH87" s="26"/>
      <c r="BI87" s="26"/>
      <c r="BJ87" s="26"/>
      <c r="BK87" s="26"/>
      <c r="BL87" s="26"/>
      <c r="BM87" s="26"/>
      <c r="BN87" s="26"/>
      <c r="BO87" s="26"/>
      <c r="BP87" s="26"/>
      <c r="BQ87" s="26"/>
      <c r="BR87" s="26"/>
      <c r="BS87" s="26"/>
      <c r="BT87" s="26"/>
      <c r="BU87" s="26"/>
      <c r="BV87" s="26"/>
      <c r="BW87" s="26"/>
      <c r="BX87" s="26"/>
      <c r="BY87" s="26"/>
    </row>
    <row r="88" spans="9:77" ht="12.75" customHeight="1">
      <c r="I88" s="156"/>
      <c r="X88" s="26"/>
      <c r="Y88" s="26"/>
      <c r="Z88" s="26"/>
      <c r="AA88" s="26"/>
      <c r="AB88" s="26"/>
      <c r="AC88" s="26"/>
      <c r="AD88" s="26"/>
      <c r="AE88" s="26"/>
      <c r="AF88" s="26"/>
      <c r="AG88" s="26"/>
      <c r="AH88" s="26"/>
      <c r="AI88" s="26"/>
      <c r="AJ88" s="26"/>
      <c r="AK88" s="26"/>
      <c r="AL88" s="26"/>
      <c r="AM88" s="26"/>
      <c r="AN88" s="26"/>
      <c r="AO88" s="26"/>
      <c r="AP88" s="26"/>
      <c r="AQ88" s="26"/>
      <c r="AR88" s="26"/>
      <c r="AS88" s="26"/>
      <c r="AT88" s="26"/>
      <c r="AU88" s="26"/>
      <c r="AV88" s="26"/>
      <c r="AW88" s="26"/>
      <c r="AX88" s="26"/>
      <c r="AY88" s="26"/>
      <c r="AZ88" s="26"/>
      <c r="BA88" s="26"/>
      <c r="BB88" s="26"/>
      <c r="BC88" s="26"/>
      <c r="BD88" s="26"/>
      <c r="BE88" s="26"/>
      <c r="BF88" s="26"/>
      <c r="BG88" s="26"/>
      <c r="BH88" s="26"/>
      <c r="BI88" s="26"/>
      <c r="BJ88" s="26"/>
      <c r="BK88" s="26"/>
      <c r="BL88" s="26"/>
      <c r="BM88" s="26"/>
      <c r="BN88" s="26"/>
      <c r="BO88" s="26"/>
      <c r="BP88" s="26"/>
      <c r="BQ88" s="26"/>
      <c r="BR88" s="26"/>
      <c r="BS88" s="26"/>
      <c r="BT88" s="26"/>
      <c r="BU88" s="26"/>
      <c r="BV88" s="26"/>
      <c r="BW88" s="26"/>
      <c r="BX88" s="26"/>
      <c r="BY88" s="26"/>
    </row>
    <row r="89" spans="9:77" ht="12.75" customHeight="1">
      <c r="I89" s="156"/>
      <c r="X89" s="26"/>
      <c r="Y89" s="26"/>
      <c r="Z89" s="26"/>
      <c r="AA89" s="26"/>
      <c r="AB89" s="26"/>
      <c r="AC89" s="26"/>
      <c r="AD89" s="26"/>
      <c r="AE89" s="26"/>
      <c r="AF89" s="26"/>
      <c r="AG89" s="26"/>
      <c r="AH89" s="26"/>
      <c r="AI89" s="26"/>
      <c r="AJ89" s="26"/>
      <c r="AK89" s="26"/>
      <c r="AL89" s="26"/>
      <c r="AM89" s="26"/>
      <c r="AN89" s="26"/>
      <c r="AO89" s="26"/>
      <c r="AP89" s="26"/>
      <c r="AQ89" s="26"/>
      <c r="AR89" s="26"/>
      <c r="AS89" s="26"/>
      <c r="AT89" s="26"/>
      <c r="AU89" s="26"/>
      <c r="AV89" s="26"/>
      <c r="AW89" s="26"/>
      <c r="AX89" s="26"/>
      <c r="AY89" s="26"/>
      <c r="AZ89" s="26"/>
      <c r="BA89" s="26"/>
      <c r="BB89" s="26"/>
      <c r="BC89" s="26"/>
      <c r="BD89" s="26"/>
      <c r="BE89" s="26"/>
      <c r="BF89" s="26"/>
      <c r="BG89" s="26"/>
      <c r="BH89" s="26"/>
      <c r="BI89" s="26"/>
      <c r="BJ89" s="26"/>
      <c r="BK89" s="26"/>
      <c r="BL89" s="26"/>
      <c r="BM89" s="26"/>
      <c r="BN89" s="26"/>
      <c r="BO89" s="26"/>
      <c r="BP89" s="26"/>
      <c r="BQ89" s="26"/>
      <c r="BR89" s="26"/>
      <c r="BS89" s="26"/>
      <c r="BT89" s="26"/>
      <c r="BU89" s="26"/>
      <c r="BV89" s="26"/>
      <c r="BW89" s="26"/>
      <c r="BX89" s="26"/>
      <c r="BY89" s="26"/>
    </row>
    <row r="90" spans="9:77" ht="12.75" customHeight="1">
      <c r="I90" s="156"/>
      <c r="X90" s="26"/>
      <c r="Y90" s="26"/>
      <c r="Z90" s="26"/>
      <c r="AA90" s="26"/>
      <c r="AB90" s="26"/>
      <c r="AC90" s="26"/>
      <c r="AD90" s="26"/>
      <c r="AE90" s="26"/>
      <c r="AF90" s="26"/>
      <c r="AG90" s="26"/>
      <c r="AH90" s="26"/>
      <c r="AI90" s="26"/>
      <c r="AJ90" s="26"/>
      <c r="AK90" s="26"/>
      <c r="AL90" s="26"/>
      <c r="AM90" s="26"/>
      <c r="AN90" s="26"/>
      <c r="AO90" s="26"/>
      <c r="AP90" s="26"/>
      <c r="AQ90" s="26"/>
      <c r="AR90" s="26"/>
      <c r="AS90" s="26"/>
      <c r="AT90" s="26"/>
      <c r="AU90" s="26"/>
      <c r="AV90" s="26"/>
      <c r="AW90" s="26"/>
      <c r="AX90" s="26"/>
      <c r="AY90" s="26"/>
      <c r="AZ90" s="26"/>
      <c r="BA90" s="26"/>
      <c r="BB90" s="26"/>
      <c r="BC90" s="26"/>
      <c r="BD90" s="26"/>
      <c r="BE90" s="26"/>
      <c r="BF90" s="26"/>
      <c r="BG90" s="26"/>
      <c r="BH90" s="26"/>
      <c r="BI90" s="26"/>
      <c r="BJ90" s="26"/>
      <c r="BK90" s="26"/>
      <c r="BL90" s="26"/>
      <c r="BM90" s="26"/>
      <c r="BN90" s="26"/>
      <c r="BO90" s="26"/>
      <c r="BP90" s="26"/>
      <c r="BQ90" s="26"/>
      <c r="BR90" s="26"/>
      <c r="BS90" s="26"/>
      <c r="BT90" s="26"/>
      <c r="BU90" s="26"/>
      <c r="BV90" s="26"/>
      <c r="BW90" s="26"/>
      <c r="BX90" s="26"/>
      <c r="BY90" s="26"/>
    </row>
    <row r="91" spans="9:77" ht="12.75" customHeight="1">
      <c r="I91" s="156"/>
      <c r="X91" s="26"/>
      <c r="Y91" s="26"/>
      <c r="Z91" s="26"/>
      <c r="AA91" s="26"/>
      <c r="AB91" s="26"/>
      <c r="AC91" s="26"/>
      <c r="AD91" s="26"/>
      <c r="AE91" s="26"/>
      <c r="AF91" s="26"/>
      <c r="AG91" s="26"/>
      <c r="AH91" s="26"/>
      <c r="AI91" s="26"/>
      <c r="AJ91" s="26"/>
      <c r="AK91" s="26"/>
      <c r="AL91" s="26"/>
      <c r="AM91" s="26"/>
      <c r="AN91" s="26"/>
      <c r="AO91" s="26"/>
      <c r="AP91" s="26"/>
      <c r="AQ91" s="26"/>
      <c r="AR91" s="26"/>
      <c r="AS91" s="26"/>
      <c r="AT91" s="26"/>
      <c r="AU91" s="26"/>
      <c r="AV91" s="26"/>
      <c r="AW91" s="26"/>
      <c r="AX91" s="26"/>
      <c r="AY91" s="26"/>
      <c r="AZ91" s="26"/>
      <c r="BA91" s="26"/>
      <c r="BB91" s="26"/>
      <c r="BC91" s="26"/>
      <c r="BD91" s="26"/>
      <c r="BE91" s="26"/>
      <c r="BF91" s="26"/>
      <c r="BG91" s="26"/>
      <c r="BH91" s="26"/>
      <c r="BI91" s="26"/>
      <c r="BJ91" s="26"/>
      <c r="BK91" s="26"/>
      <c r="BL91" s="26"/>
      <c r="BM91" s="26"/>
      <c r="BN91" s="26"/>
      <c r="BO91" s="26"/>
      <c r="BP91" s="26"/>
      <c r="BQ91" s="26"/>
      <c r="BR91" s="26"/>
      <c r="BS91" s="26"/>
      <c r="BT91" s="26"/>
      <c r="BU91" s="26"/>
      <c r="BV91" s="26"/>
      <c r="BW91" s="26"/>
      <c r="BX91" s="26"/>
      <c r="BY91" s="26"/>
    </row>
    <row r="92" spans="9:77" ht="12.75" customHeight="1">
      <c r="I92" s="156"/>
      <c r="X92" s="26"/>
      <c r="Y92" s="26"/>
      <c r="Z92" s="26"/>
      <c r="AA92" s="26"/>
      <c r="AB92" s="26"/>
      <c r="AC92" s="26"/>
      <c r="AD92" s="26"/>
      <c r="AE92" s="26"/>
      <c r="AF92" s="26"/>
      <c r="AG92" s="26"/>
      <c r="AH92" s="26"/>
      <c r="AI92" s="26"/>
      <c r="AJ92" s="26"/>
      <c r="AK92" s="26"/>
      <c r="AL92" s="26"/>
      <c r="AM92" s="26"/>
      <c r="AN92" s="26"/>
      <c r="AO92" s="26"/>
      <c r="AP92" s="26"/>
      <c r="AQ92" s="26"/>
      <c r="AR92" s="26"/>
      <c r="AS92" s="26"/>
      <c r="AT92" s="26"/>
      <c r="AU92" s="26"/>
      <c r="AV92" s="26"/>
      <c r="AW92" s="26"/>
      <c r="AX92" s="26"/>
      <c r="AY92" s="26"/>
      <c r="AZ92" s="26"/>
      <c r="BA92" s="26"/>
      <c r="BB92" s="26"/>
      <c r="BC92" s="26"/>
      <c r="BD92" s="26"/>
      <c r="BE92" s="26"/>
      <c r="BF92" s="26"/>
      <c r="BG92" s="26"/>
      <c r="BH92" s="26"/>
      <c r="BI92" s="26"/>
      <c r="BJ92" s="26"/>
      <c r="BK92" s="26"/>
      <c r="BL92" s="26"/>
      <c r="BM92" s="26"/>
      <c r="BN92" s="26"/>
      <c r="BO92" s="26"/>
      <c r="BP92" s="26"/>
      <c r="BQ92" s="26"/>
      <c r="BR92" s="26"/>
      <c r="BS92" s="26"/>
      <c r="BT92" s="26"/>
      <c r="BU92" s="26"/>
      <c r="BV92" s="26"/>
      <c r="BW92" s="26"/>
      <c r="BX92" s="26"/>
      <c r="BY92" s="26"/>
    </row>
    <row r="93" spans="9:77" ht="12.75" customHeight="1">
      <c r="I93" s="156"/>
      <c r="X93" s="26"/>
      <c r="Y93" s="26"/>
      <c r="Z93" s="26"/>
      <c r="AA93" s="26"/>
      <c r="AB93" s="26"/>
      <c r="AC93" s="26"/>
      <c r="AD93" s="26"/>
      <c r="AE93" s="26"/>
      <c r="AF93" s="26"/>
      <c r="AG93" s="26"/>
      <c r="AH93" s="26"/>
      <c r="AI93" s="26"/>
      <c r="AJ93" s="26"/>
      <c r="AK93" s="26"/>
      <c r="AL93" s="26"/>
      <c r="AM93" s="26"/>
      <c r="AN93" s="26"/>
      <c r="AO93" s="26"/>
      <c r="AP93" s="26"/>
      <c r="AQ93" s="26"/>
      <c r="AR93" s="26"/>
      <c r="AS93" s="26"/>
      <c r="AT93" s="26"/>
      <c r="AU93" s="26"/>
      <c r="AV93" s="26"/>
      <c r="AW93" s="26"/>
      <c r="AX93" s="26"/>
      <c r="AY93" s="26"/>
      <c r="AZ93" s="26"/>
      <c r="BA93" s="26"/>
      <c r="BB93" s="26"/>
      <c r="BC93" s="26"/>
      <c r="BD93" s="26"/>
      <c r="BE93" s="26"/>
      <c r="BF93" s="26"/>
      <c r="BG93" s="26"/>
      <c r="BH93" s="26"/>
      <c r="BI93" s="26"/>
      <c r="BJ93" s="26"/>
      <c r="BK93" s="26"/>
      <c r="BL93" s="26"/>
      <c r="BM93" s="26"/>
      <c r="BN93" s="26"/>
      <c r="BO93" s="26"/>
      <c r="BP93" s="26"/>
      <c r="BQ93" s="26"/>
      <c r="BR93" s="26"/>
      <c r="BS93" s="26"/>
      <c r="BT93" s="26"/>
      <c r="BU93" s="26"/>
      <c r="BV93" s="26"/>
      <c r="BW93" s="26"/>
      <c r="BX93" s="26"/>
      <c r="BY93" s="26"/>
    </row>
    <row r="94" spans="9:77" ht="12.75" customHeight="1">
      <c r="I94" s="15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row>
    <row r="95" spans="9:77" ht="12.75" customHeight="1">
      <c r="I95" s="156"/>
      <c r="X95" s="26"/>
      <c r="Y95" s="26"/>
      <c r="Z95" s="26"/>
      <c r="AA95" s="26"/>
      <c r="AB95" s="26"/>
      <c r="AC95" s="26"/>
      <c r="AD95" s="26"/>
      <c r="AE95" s="26"/>
      <c r="AF95" s="26"/>
      <c r="AG95" s="26"/>
      <c r="AH95" s="26"/>
      <c r="AI95" s="26"/>
      <c r="AJ95" s="26"/>
      <c r="AK95" s="26"/>
      <c r="AL95" s="26"/>
      <c r="AM95" s="26"/>
      <c r="AN95" s="26"/>
      <c r="AO95" s="26"/>
      <c r="AP95" s="26"/>
      <c r="AQ95" s="26"/>
      <c r="AR95" s="26"/>
      <c r="AS95" s="26"/>
      <c r="AT95" s="26"/>
      <c r="AU95" s="26"/>
      <c r="AV95" s="26"/>
      <c r="AW95" s="26"/>
      <c r="AX95" s="26"/>
      <c r="AY95" s="26"/>
      <c r="AZ95" s="26"/>
      <c r="BA95" s="26"/>
      <c r="BB95" s="26"/>
      <c r="BC95" s="26"/>
      <c r="BD95" s="26"/>
      <c r="BE95" s="26"/>
      <c r="BF95" s="26"/>
      <c r="BG95" s="26"/>
      <c r="BH95" s="26"/>
      <c r="BI95" s="26"/>
      <c r="BJ95" s="26"/>
      <c r="BK95" s="26"/>
      <c r="BL95" s="26"/>
      <c r="BM95" s="26"/>
      <c r="BN95" s="26"/>
      <c r="BO95" s="26"/>
      <c r="BP95" s="26"/>
      <c r="BQ95" s="26"/>
      <c r="BR95" s="26"/>
      <c r="BS95" s="26"/>
      <c r="BT95" s="26"/>
      <c r="BU95" s="26"/>
      <c r="BV95" s="26"/>
      <c r="BW95" s="26"/>
      <c r="BX95" s="26"/>
      <c r="BY95" s="26"/>
    </row>
    <row r="96" spans="9:77" ht="12.75" customHeight="1">
      <c r="I96" s="156"/>
      <c r="Q96" s="407"/>
      <c r="R96" s="407"/>
      <c r="X96" s="26"/>
      <c r="Y96" s="26"/>
      <c r="Z96" s="26"/>
      <c r="AA96" s="26"/>
      <c r="AB96" s="26"/>
      <c r="AC96" s="26"/>
      <c r="AD96" s="26"/>
      <c r="AE96" s="26"/>
      <c r="AF96" s="26"/>
      <c r="AG96" s="26"/>
      <c r="AH96" s="26"/>
      <c r="AI96" s="26"/>
      <c r="AJ96" s="26"/>
      <c r="AK96" s="26"/>
      <c r="AL96" s="26"/>
      <c r="AM96" s="26"/>
      <c r="AN96" s="26"/>
      <c r="AO96" s="26"/>
      <c r="AP96" s="26"/>
      <c r="AQ96" s="26"/>
      <c r="AR96" s="26"/>
      <c r="AS96" s="26"/>
      <c r="AT96" s="26"/>
      <c r="AU96" s="26"/>
      <c r="AV96" s="26"/>
      <c r="AW96" s="26"/>
      <c r="AX96" s="26"/>
      <c r="AY96" s="26"/>
      <c r="AZ96" s="26"/>
      <c r="BA96" s="26"/>
      <c r="BB96" s="26"/>
      <c r="BC96" s="26"/>
      <c r="BD96" s="26"/>
      <c r="BE96" s="26"/>
      <c r="BF96" s="26"/>
      <c r="BG96" s="26"/>
      <c r="BH96" s="26"/>
      <c r="BI96" s="26"/>
      <c r="BJ96" s="26"/>
      <c r="BK96" s="26"/>
      <c r="BL96" s="26"/>
      <c r="BM96" s="26"/>
      <c r="BN96" s="26"/>
      <c r="BO96" s="26"/>
      <c r="BP96" s="26"/>
      <c r="BQ96" s="26"/>
      <c r="BR96" s="26"/>
      <c r="BS96" s="26"/>
      <c r="BT96" s="26"/>
      <c r="BU96" s="26"/>
      <c r="BV96" s="26"/>
      <c r="BW96" s="26"/>
      <c r="BX96" s="26"/>
      <c r="BY96" s="26"/>
    </row>
    <row r="97" spans="1:77" ht="12.75" customHeight="1">
      <c r="I97" s="156"/>
      <c r="Q97" s="407"/>
      <c r="R97" s="407"/>
      <c r="X97" s="26"/>
      <c r="Y97" s="26"/>
      <c r="Z97" s="26"/>
      <c r="AA97" s="26"/>
      <c r="AB97" s="26"/>
      <c r="AC97" s="26"/>
      <c r="AD97" s="26"/>
      <c r="AE97" s="26"/>
      <c r="AF97" s="26"/>
      <c r="AG97" s="26"/>
      <c r="AH97" s="26"/>
      <c r="AI97" s="26"/>
      <c r="AJ97" s="26"/>
      <c r="AK97" s="26"/>
      <c r="AL97" s="26"/>
      <c r="AM97" s="26"/>
      <c r="AN97" s="26"/>
      <c r="AO97" s="26"/>
      <c r="AP97" s="26"/>
      <c r="AQ97" s="26"/>
      <c r="AR97" s="26"/>
      <c r="AS97" s="26"/>
      <c r="AT97" s="26"/>
      <c r="AU97" s="26"/>
      <c r="AV97" s="26"/>
      <c r="AW97" s="26"/>
      <c r="AX97" s="26"/>
      <c r="AY97" s="26"/>
      <c r="AZ97" s="26"/>
      <c r="BA97" s="26"/>
      <c r="BB97" s="26"/>
      <c r="BC97" s="26"/>
      <c r="BD97" s="26"/>
      <c r="BE97" s="26"/>
      <c r="BF97" s="26"/>
      <c r="BG97" s="26"/>
      <c r="BH97" s="26"/>
      <c r="BI97" s="26"/>
      <c r="BJ97" s="26"/>
      <c r="BK97" s="26"/>
      <c r="BL97" s="26"/>
      <c r="BM97" s="26"/>
      <c r="BN97" s="26"/>
      <c r="BO97" s="26"/>
      <c r="BP97" s="26"/>
      <c r="BQ97" s="26"/>
      <c r="BR97" s="26"/>
      <c r="BS97" s="26"/>
      <c r="BT97" s="26"/>
      <c r="BU97" s="26"/>
      <c r="BV97" s="26"/>
      <c r="BW97" s="26"/>
      <c r="BX97" s="26"/>
      <c r="BY97" s="26"/>
    </row>
    <row r="98" spans="1:77" ht="12.75" customHeight="1">
      <c r="I98" s="86"/>
      <c r="Q98" s="407"/>
      <c r="R98" s="407"/>
      <c r="X98" s="26"/>
      <c r="Y98" s="26"/>
      <c r="Z98" s="26"/>
      <c r="AA98" s="26"/>
      <c r="AB98" s="26"/>
      <c r="AC98" s="26"/>
      <c r="AD98" s="26"/>
      <c r="AE98" s="26"/>
      <c r="AF98" s="26"/>
      <c r="AG98" s="26"/>
      <c r="AH98" s="26"/>
      <c r="AI98" s="26"/>
      <c r="AJ98" s="26"/>
      <c r="AK98" s="26"/>
      <c r="AL98" s="26"/>
      <c r="AM98" s="26"/>
      <c r="AN98" s="26"/>
      <c r="AO98" s="26"/>
      <c r="AP98" s="26"/>
      <c r="AQ98" s="26"/>
      <c r="AR98" s="26"/>
      <c r="AS98" s="26"/>
      <c r="AT98" s="26"/>
      <c r="AU98" s="26"/>
      <c r="AV98" s="26"/>
      <c r="AW98" s="26"/>
      <c r="AX98" s="26"/>
      <c r="AY98" s="26"/>
      <c r="AZ98" s="26"/>
      <c r="BA98" s="26"/>
      <c r="BB98" s="26"/>
      <c r="BC98" s="26"/>
      <c r="BD98" s="26"/>
      <c r="BE98" s="26"/>
      <c r="BF98" s="26"/>
      <c r="BG98" s="26"/>
      <c r="BH98" s="26"/>
      <c r="BI98" s="26"/>
      <c r="BJ98" s="26"/>
      <c r="BK98" s="26"/>
      <c r="BL98" s="26"/>
      <c r="BM98" s="26"/>
      <c r="BN98" s="26"/>
      <c r="BO98" s="26"/>
      <c r="BP98" s="26"/>
      <c r="BQ98" s="26"/>
      <c r="BR98" s="26"/>
      <c r="BS98" s="26"/>
      <c r="BT98" s="26"/>
      <c r="BU98" s="26"/>
      <c r="BV98" s="26"/>
      <c r="BW98" s="26"/>
      <c r="BX98" s="26"/>
      <c r="BY98" s="26"/>
    </row>
    <row r="99" spans="1:77" ht="12.75" customHeight="1">
      <c r="I99" s="86"/>
      <c r="X99" s="26"/>
      <c r="Y99" s="26"/>
      <c r="Z99" s="26"/>
      <c r="AA99" s="26"/>
      <c r="AB99" s="26"/>
      <c r="AC99" s="26"/>
      <c r="AD99" s="26"/>
      <c r="AE99" s="26"/>
      <c r="AF99" s="26"/>
      <c r="AG99" s="26"/>
      <c r="AH99" s="26"/>
      <c r="AI99" s="26"/>
      <c r="AJ99" s="26"/>
      <c r="AK99" s="26"/>
      <c r="AL99" s="26"/>
      <c r="AM99" s="26"/>
      <c r="AN99" s="26"/>
      <c r="AO99" s="26"/>
      <c r="AP99" s="26"/>
      <c r="AQ99" s="26"/>
      <c r="AR99" s="26"/>
      <c r="AS99" s="26"/>
      <c r="AT99" s="26"/>
      <c r="AU99" s="26"/>
      <c r="AV99" s="26"/>
      <c r="AW99" s="26"/>
      <c r="AX99" s="26"/>
      <c r="AY99" s="26"/>
      <c r="AZ99" s="26"/>
      <c r="BA99" s="26"/>
      <c r="BB99" s="26"/>
      <c r="BC99" s="26"/>
      <c r="BD99" s="26"/>
      <c r="BE99" s="26"/>
      <c r="BF99" s="26"/>
      <c r="BG99" s="26"/>
      <c r="BH99" s="26"/>
      <c r="BI99" s="26"/>
      <c r="BJ99" s="26"/>
      <c r="BK99" s="26"/>
      <c r="BL99" s="26"/>
      <c r="BM99" s="26"/>
      <c r="BN99" s="26"/>
      <c r="BO99" s="26"/>
      <c r="BP99" s="26"/>
      <c r="BQ99" s="26"/>
      <c r="BR99" s="26"/>
      <c r="BS99" s="26"/>
      <c r="BT99" s="26"/>
      <c r="BU99" s="26"/>
      <c r="BV99" s="26"/>
      <c r="BW99" s="26"/>
      <c r="BX99" s="26"/>
      <c r="BY99" s="26"/>
    </row>
    <row r="100" spans="1:77" ht="12.75" customHeight="1">
      <c r="B100" s="86"/>
      <c r="C100" s="86"/>
      <c r="D100" s="86"/>
      <c r="E100" s="86"/>
      <c r="F100" s="86"/>
      <c r="G100" s="86"/>
      <c r="H100" s="499"/>
      <c r="I100" s="86"/>
      <c r="X100" s="26"/>
      <c r="Y100" s="26"/>
      <c r="Z100" s="26"/>
      <c r="AA100" s="26"/>
      <c r="AB100" s="26"/>
      <c r="AC100" s="26"/>
      <c r="AD100" s="26"/>
      <c r="AE100" s="26"/>
      <c r="AF100" s="26"/>
      <c r="AG100" s="26"/>
      <c r="AH100" s="26"/>
      <c r="AI100" s="26"/>
      <c r="AJ100" s="26"/>
      <c r="AK100" s="26"/>
      <c r="AL100" s="26"/>
      <c r="AM100" s="26"/>
      <c r="AN100" s="26"/>
      <c r="AO100" s="26"/>
      <c r="AP100" s="26"/>
      <c r="AQ100" s="26"/>
      <c r="AR100" s="26"/>
      <c r="AS100" s="26"/>
      <c r="AT100" s="26"/>
      <c r="AU100" s="26"/>
      <c r="AV100" s="26"/>
      <c r="AW100" s="26"/>
      <c r="AX100" s="26"/>
      <c r="AY100" s="26"/>
      <c r="AZ100" s="26"/>
      <c r="BA100" s="26"/>
      <c r="BB100" s="26"/>
      <c r="BC100" s="26"/>
      <c r="BD100" s="26"/>
      <c r="BE100" s="26"/>
      <c r="BF100" s="26"/>
      <c r="BG100" s="26"/>
      <c r="BH100" s="26"/>
      <c r="BI100" s="26"/>
      <c r="BJ100" s="26"/>
      <c r="BK100" s="26"/>
      <c r="BL100" s="26"/>
      <c r="BM100" s="26"/>
      <c r="BN100" s="26"/>
      <c r="BO100" s="26"/>
      <c r="BP100" s="26"/>
      <c r="BQ100" s="26"/>
      <c r="BR100" s="26"/>
      <c r="BS100" s="26"/>
      <c r="BT100" s="26"/>
      <c r="BU100" s="26"/>
      <c r="BV100" s="26"/>
      <c r="BW100" s="26"/>
      <c r="BX100" s="26"/>
      <c r="BY100" s="26"/>
    </row>
    <row r="101" spans="1:77" ht="12.75" customHeight="1">
      <c r="B101" s="169"/>
      <c r="C101" s="169"/>
      <c r="D101" s="127"/>
      <c r="E101" s="127"/>
      <c r="F101" s="127"/>
      <c r="G101" s="127"/>
      <c r="H101" s="169"/>
      <c r="I101" s="127"/>
      <c r="X101" s="26"/>
      <c r="Y101" s="26"/>
      <c r="Z101" s="26"/>
      <c r="AA101" s="26"/>
      <c r="AB101" s="26"/>
      <c r="AC101" s="26"/>
      <c r="AD101" s="26"/>
      <c r="AE101" s="26"/>
      <c r="AF101" s="26"/>
      <c r="AG101" s="26"/>
      <c r="AH101" s="26"/>
      <c r="AI101" s="26"/>
      <c r="AJ101" s="26"/>
      <c r="AK101" s="26"/>
      <c r="AL101" s="26"/>
      <c r="AM101" s="26"/>
      <c r="AN101" s="26"/>
      <c r="AO101" s="26"/>
      <c r="AP101" s="26"/>
      <c r="AQ101" s="26"/>
      <c r="AR101" s="26"/>
      <c r="AS101" s="26"/>
      <c r="AT101" s="26"/>
      <c r="AU101" s="26"/>
      <c r="AV101" s="26"/>
      <c r="AW101" s="26"/>
      <c r="AX101" s="26"/>
      <c r="AY101" s="26"/>
      <c r="AZ101" s="26"/>
      <c r="BA101" s="26"/>
      <c r="BB101" s="26"/>
      <c r="BC101" s="26"/>
      <c r="BD101" s="26"/>
      <c r="BE101" s="26"/>
      <c r="BF101" s="26"/>
      <c r="BG101" s="26"/>
      <c r="BH101" s="26"/>
      <c r="BI101" s="26"/>
      <c r="BJ101" s="26"/>
      <c r="BK101" s="26"/>
      <c r="BL101" s="26"/>
      <c r="BM101" s="26"/>
      <c r="BN101" s="26"/>
      <c r="BO101" s="26"/>
      <c r="BP101" s="26"/>
      <c r="BQ101" s="26"/>
      <c r="BR101" s="26"/>
      <c r="BS101" s="26"/>
      <c r="BT101" s="26"/>
      <c r="BU101" s="26"/>
      <c r="BV101" s="26"/>
      <c r="BW101" s="26"/>
      <c r="BX101" s="26"/>
      <c r="BY101" s="26"/>
    </row>
    <row r="102" spans="1:77" ht="12.75" customHeight="1">
      <c r="B102" s="32"/>
      <c r="C102" s="32"/>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row>
    <row r="103" spans="1:77" ht="12.75" customHeight="1">
      <c r="B103" s="32"/>
      <c r="C103" s="32"/>
      <c r="X103" s="26"/>
      <c r="Y103" s="26"/>
      <c r="Z103" s="26"/>
      <c r="AA103" s="26"/>
      <c r="AB103" s="26"/>
      <c r="AC103" s="26"/>
      <c r="AD103" s="26"/>
      <c r="AE103" s="26"/>
      <c r="AF103" s="26"/>
      <c r="AG103" s="26"/>
      <c r="AH103" s="26"/>
      <c r="AI103" s="26"/>
      <c r="AJ103" s="26"/>
      <c r="AK103" s="26"/>
      <c r="AL103" s="26"/>
      <c r="AM103" s="26"/>
      <c r="AN103" s="26"/>
      <c r="AO103" s="26"/>
      <c r="AP103" s="26"/>
      <c r="AQ103" s="26"/>
      <c r="AR103" s="26"/>
      <c r="AS103" s="26"/>
      <c r="AT103" s="26"/>
      <c r="AU103" s="26"/>
      <c r="AV103" s="26"/>
      <c r="AW103" s="26"/>
      <c r="AX103" s="26"/>
      <c r="AY103" s="26"/>
      <c r="AZ103" s="26"/>
      <c r="BA103" s="26"/>
      <c r="BB103" s="26"/>
      <c r="BC103" s="26"/>
      <c r="BD103" s="26"/>
      <c r="BE103" s="26"/>
      <c r="BF103" s="26"/>
      <c r="BG103" s="26"/>
      <c r="BH103" s="26"/>
      <c r="BI103" s="26"/>
      <c r="BJ103" s="26"/>
      <c r="BK103" s="26"/>
      <c r="BL103" s="26"/>
      <c r="BM103" s="26"/>
      <c r="BN103" s="26"/>
      <c r="BO103" s="26"/>
      <c r="BP103" s="26"/>
      <c r="BQ103" s="26"/>
      <c r="BR103" s="26"/>
      <c r="BS103" s="26"/>
      <c r="BT103" s="26"/>
      <c r="BU103" s="26"/>
      <c r="BV103" s="26"/>
      <c r="BW103" s="26"/>
      <c r="BX103" s="26"/>
      <c r="BY103" s="26"/>
    </row>
    <row r="104" spans="1:77" ht="12.75" customHeight="1">
      <c r="B104" s="32"/>
      <c r="C104" s="32"/>
      <c r="X104" s="26"/>
      <c r="Y104" s="26"/>
      <c r="Z104" s="26"/>
      <c r="AA104" s="26"/>
      <c r="AB104" s="26"/>
      <c r="AC104" s="26"/>
      <c r="AD104" s="26"/>
      <c r="AE104" s="26"/>
      <c r="AF104" s="26"/>
      <c r="AG104" s="26"/>
      <c r="AH104" s="26"/>
      <c r="AI104" s="26"/>
      <c r="AJ104" s="26"/>
      <c r="AK104" s="26"/>
      <c r="AL104" s="26"/>
      <c r="AM104" s="26"/>
      <c r="AN104" s="26"/>
      <c r="AO104" s="26"/>
      <c r="AP104" s="26"/>
      <c r="AQ104" s="26"/>
      <c r="AR104" s="26"/>
      <c r="AS104" s="26"/>
      <c r="AT104" s="26"/>
      <c r="AU104" s="26"/>
      <c r="AV104" s="26"/>
      <c r="AW104" s="26"/>
      <c r="AX104" s="26"/>
      <c r="AY104" s="26"/>
      <c r="AZ104" s="26"/>
      <c r="BA104" s="26"/>
      <c r="BB104" s="26"/>
      <c r="BC104" s="26"/>
      <c r="BD104" s="26"/>
      <c r="BE104" s="26"/>
      <c r="BF104" s="26"/>
      <c r="BG104" s="26"/>
      <c r="BH104" s="26"/>
      <c r="BI104" s="26"/>
      <c r="BJ104" s="26"/>
      <c r="BK104" s="26"/>
      <c r="BL104" s="26"/>
      <c r="BM104" s="26"/>
      <c r="BN104" s="26"/>
      <c r="BO104" s="26"/>
      <c r="BP104" s="26"/>
      <c r="BQ104" s="26"/>
      <c r="BR104" s="26"/>
      <c r="BS104" s="26"/>
      <c r="BT104" s="26"/>
      <c r="BU104" s="26"/>
      <c r="BV104" s="26"/>
      <c r="BW104" s="26"/>
      <c r="BX104" s="26"/>
      <c r="BY104" s="26"/>
    </row>
    <row r="105" spans="1:77" ht="12.75" customHeight="1">
      <c r="A105" s="62"/>
      <c r="B105" s="32"/>
      <c r="C105" s="32"/>
      <c r="D105" s="50"/>
      <c r="E105" s="50"/>
      <c r="F105" s="50"/>
      <c r="G105" s="50"/>
      <c r="H105" s="240"/>
      <c r="I105" s="50"/>
      <c r="X105" s="26"/>
      <c r="Y105" s="26"/>
      <c r="Z105" s="26"/>
      <c r="AA105" s="26"/>
      <c r="AB105" s="26"/>
      <c r="AC105" s="26"/>
      <c r="AD105" s="26"/>
      <c r="AE105" s="26"/>
      <c r="AF105" s="26"/>
      <c r="AG105" s="26"/>
      <c r="AH105" s="26"/>
      <c r="AI105" s="26"/>
      <c r="AJ105" s="26"/>
      <c r="AK105" s="26"/>
      <c r="AL105" s="26"/>
      <c r="AM105" s="26"/>
      <c r="AN105" s="26"/>
      <c r="AO105" s="26"/>
      <c r="AP105" s="26"/>
      <c r="AQ105" s="26"/>
      <c r="AR105" s="26"/>
      <c r="AS105" s="26"/>
      <c r="AT105" s="26"/>
      <c r="AU105" s="26"/>
      <c r="AV105" s="26"/>
      <c r="AW105" s="26"/>
      <c r="AX105" s="26"/>
      <c r="AY105" s="26"/>
      <c r="AZ105" s="26"/>
      <c r="BA105" s="26"/>
      <c r="BB105" s="26"/>
      <c r="BC105" s="26"/>
      <c r="BD105" s="26"/>
      <c r="BE105" s="26"/>
      <c r="BF105" s="26"/>
      <c r="BG105" s="26"/>
      <c r="BH105" s="26"/>
      <c r="BI105" s="26"/>
      <c r="BJ105" s="26"/>
      <c r="BK105" s="26"/>
      <c r="BL105" s="26"/>
      <c r="BM105" s="26"/>
      <c r="BN105" s="26"/>
      <c r="BO105" s="26"/>
      <c r="BP105" s="26"/>
      <c r="BQ105" s="26"/>
      <c r="BR105" s="26"/>
      <c r="BS105" s="26"/>
      <c r="BT105" s="26"/>
      <c r="BU105" s="26"/>
      <c r="BV105" s="26"/>
      <c r="BW105" s="26"/>
      <c r="BX105" s="26"/>
      <c r="BY105" s="26"/>
    </row>
    <row r="106" spans="1:77" ht="12.75" customHeight="1">
      <c r="A106" s="62"/>
      <c r="B106" s="32"/>
      <c r="C106" s="32"/>
      <c r="D106" s="50"/>
      <c r="E106" s="50"/>
      <c r="F106" s="50"/>
      <c r="G106" s="50"/>
      <c r="H106" s="240"/>
      <c r="I106" s="50"/>
      <c r="X106" s="26"/>
      <c r="Y106" s="26"/>
      <c r="Z106" s="26"/>
      <c r="AA106" s="26"/>
      <c r="AB106" s="26"/>
      <c r="AC106" s="26"/>
      <c r="AD106" s="26"/>
      <c r="AE106" s="26"/>
      <c r="AF106" s="26"/>
      <c r="AG106" s="26"/>
      <c r="AH106" s="26"/>
      <c r="AI106" s="26"/>
      <c r="AJ106" s="26"/>
      <c r="AK106" s="26"/>
      <c r="AL106" s="26"/>
      <c r="AM106" s="26"/>
      <c r="AN106" s="26"/>
      <c r="AO106" s="26"/>
      <c r="AP106" s="26"/>
      <c r="AQ106" s="26"/>
      <c r="AR106" s="26"/>
      <c r="AS106" s="26"/>
      <c r="AT106" s="26"/>
      <c r="AU106" s="26"/>
      <c r="AV106" s="26"/>
      <c r="AW106" s="26"/>
      <c r="AX106" s="26"/>
      <c r="AY106" s="26"/>
      <c r="AZ106" s="26"/>
      <c r="BA106" s="26"/>
      <c r="BB106" s="26"/>
      <c r="BC106" s="26"/>
      <c r="BD106" s="26"/>
      <c r="BE106" s="26"/>
      <c r="BF106" s="26"/>
      <c r="BG106" s="26"/>
      <c r="BH106" s="26"/>
      <c r="BI106" s="26"/>
      <c r="BJ106" s="26"/>
      <c r="BK106" s="26"/>
      <c r="BL106" s="26"/>
      <c r="BM106" s="26"/>
      <c r="BN106" s="26"/>
      <c r="BO106" s="26"/>
      <c r="BP106" s="26"/>
      <c r="BQ106" s="26"/>
      <c r="BR106" s="26"/>
      <c r="BS106" s="26"/>
      <c r="BT106" s="26"/>
      <c r="BU106" s="26"/>
      <c r="BV106" s="26"/>
      <c r="BW106" s="26"/>
      <c r="BX106" s="26"/>
      <c r="BY106" s="26"/>
    </row>
    <row r="107" spans="1:77" ht="12.75" customHeight="1">
      <c r="B107" s="32"/>
      <c r="C107" s="32"/>
      <c r="D107" s="50"/>
      <c r="E107" s="50"/>
      <c r="F107" s="50"/>
      <c r="G107" s="50"/>
      <c r="H107" s="240"/>
      <c r="I107" s="50"/>
      <c r="X107" s="26"/>
      <c r="Y107" s="26"/>
      <c r="Z107" s="26"/>
      <c r="AA107" s="26"/>
      <c r="AB107" s="26"/>
      <c r="AC107" s="26"/>
      <c r="AD107" s="26"/>
      <c r="AE107" s="26"/>
      <c r="AF107" s="26"/>
      <c r="AG107" s="26"/>
      <c r="AH107" s="26"/>
      <c r="AI107" s="26"/>
      <c r="AJ107" s="26"/>
      <c r="AK107" s="26"/>
      <c r="AL107" s="26"/>
      <c r="AM107" s="26"/>
      <c r="AN107" s="26"/>
      <c r="AO107" s="26"/>
      <c r="AP107" s="26"/>
      <c r="AQ107" s="26"/>
      <c r="AR107" s="26"/>
      <c r="AS107" s="26"/>
      <c r="AT107" s="26"/>
      <c r="AU107" s="26"/>
      <c r="AV107" s="26"/>
      <c r="AW107" s="26"/>
      <c r="AX107" s="26"/>
      <c r="AY107" s="26"/>
      <c r="AZ107" s="26"/>
      <c r="BA107" s="26"/>
      <c r="BB107" s="26"/>
      <c r="BC107" s="26"/>
      <c r="BD107" s="26"/>
      <c r="BE107" s="26"/>
      <c r="BF107" s="26"/>
      <c r="BG107" s="26"/>
      <c r="BH107" s="26"/>
      <c r="BI107" s="26"/>
      <c r="BJ107" s="26"/>
      <c r="BK107" s="26"/>
      <c r="BL107" s="26"/>
      <c r="BM107" s="26"/>
      <c r="BN107" s="26"/>
      <c r="BO107" s="26"/>
      <c r="BP107" s="26"/>
      <c r="BQ107" s="26"/>
      <c r="BR107" s="26"/>
      <c r="BS107" s="26"/>
      <c r="BT107" s="26"/>
      <c r="BU107" s="26"/>
      <c r="BV107" s="26"/>
      <c r="BW107" s="26"/>
      <c r="BX107" s="26"/>
      <c r="BY107" s="26"/>
    </row>
    <row r="108" spans="1:77" ht="12.75" customHeight="1">
      <c r="B108" s="32"/>
      <c r="C108" s="32"/>
      <c r="D108" s="50"/>
      <c r="E108" s="50"/>
      <c r="F108" s="50"/>
      <c r="G108" s="50"/>
      <c r="H108" s="240"/>
      <c r="I108" s="50"/>
      <c r="X108" s="26"/>
      <c r="Y108" s="26"/>
      <c r="Z108" s="26"/>
      <c r="AA108" s="26"/>
      <c r="AB108" s="26"/>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6"/>
      <c r="BA108" s="26"/>
      <c r="BB108" s="26"/>
      <c r="BC108" s="26"/>
      <c r="BD108" s="26"/>
      <c r="BE108" s="26"/>
      <c r="BF108" s="26"/>
      <c r="BG108" s="26"/>
      <c r="BH108" s="26"/>
      <c r="BI108" s="26"/>
      <c r="BJ108" s="26"/>
      <c r="BK108" s="26"/>
      <c r="BL108" s="26"/>
      <c r="BM108" s="26"/>
      <c r="BN108" s="26"/>
      <c r="BO108" s="26"/>
      <c r="BP108" s="26"/>
      <c r="BQ108" s="26"/>
      <c r="BR108" s="26"/>
      <c r="BS108" s="26"/>
      <c r="BT108" s="26"/>
      <c r="BU108" s="26"/>
      <c r="BV108" s="26"/>
      <c r="BW108" s="26"/>
      <c r="BX108" s="26"/>
      <c r="BY108" s="26"/>
    </row>
    <row r="109" spans="1:77" ht="12.75" customHeight="1">
      <c r="B109" s="32"/>
      <c r="C109" s="32"/>
      <c r="D109" s="50"/>
      <c r="E109" s="50"/>
      <c r="F109" s="50"/>
      <c r="G109" s="50"/>
      <c r="H109" s="240"/>
      <c r="I109" s="50"/>
      <c r="X109" s="26"/>
      <c r="Y109" s="26"/>
      <c r="Z109" s="26"/>
      <c r="AA109" s="26"/>
      <c r="AB109" s="26"/>
      <c r="AC109" s="26"/>
      <c r="AD109" s="26"/>
      <c r="AE109" s="26"/>
      <c r="AF109" s="26"/>
      <c r="AG109" s="26"/>
      <c r="AH109" s="26"/>
      <c r="AI109" s="26"/>
      <c r="AJ109" s="26"/>
      <c r="AK109" s="26"/>
      <c r="AL109" s="26"/>
      <c r="AM109" s="26"/>
      <c r="AN109" s="26"/>
      <c r="AO109" s="26"/>
      <c r="AP109" s="26"/>
      <c r="AQ109" s="26"/>
      <c r="AR109" s="26"/>
      <c r="AS109" s="26"/>
      <c r="AT109" s="26"/>
      <c r="AU109" s="26"/>
      <c r="AV109" s="26"/>
      <c r="AW109" s="26"/>
      <c r="AX109" s="26"/>
      <c r="AY109" s="26"/>
      <c r="AZ109" s="26"/>
      <c r="BA109" s="26"/>
      <c r="BB109" s="26"/>
      <c r="BC109" s="26"/>
      <c r="BD109" s="26"/>
      <c r="BE109" s="26"/>
      <c r="BF109" s="26"/>
      <c r="BG109" s="26"/>
      <c r="BH109" s="26"/>
      <c r="BI109" s="26"/>
      <c r="BJ109" s="26"/>
      <c r="BK109" s="26"/>
      <c r="BL109" s="26"/>
      <c r="BM109" s="26"/>
      <c r="BN109" s="26"/>
      <c r="BO109" s="26"/>
      <c r="BP109" s="26"/>
      <c r="BQ109" s="26"/>
      <c r="BR109" s="26"/>
      <c r="BS109" s="26"/>
      <c r="BT109" s="26"/>
      <c r="BU109" s="26"/>
      <c r="BV109" s="26"/>
      <c r="BW109" s="26"/>
      <c r="BX109" s="26"/>
      <c r="BY109" s="26"/>
    </row>
    <row r="110" spans="1:77" ht="12.75" customHeight="1">
      <c r="B110" s="32"/>
      <c r="C110" s="32"/>
      <c r="D110" s="50"/>
      <c r="E110" s="50"/>
      <c r="F110" s="50"/>
      <c r="G110" s="50"/>
      <c r="H110" s="240"/>
      <c r="I110" s="50"/>
      <c r="X110" s="26"/>
      <c r="Y110" s="26"/>
      <c r="Z110" s="26"/>
      <c r="AA110" s="26"/>
      <c r="AB110" s="26"/>
      <c r="AC110" s="26"/>
      <c r="AD110" s="26"/>
      <c r="AE110" s="26"/>
      <c r="AF110" s="26"/>
      <c r="AG110" s="26"/>
      <c r="AH110" s="26"/>
      <c r="AI110" s="26"/>
      <c r="AJ110" s="26"/>
      <c r="AK110" s="26"/>
      <c r="AL110" s="26"/>
      <c r="AM110" s="26"/>
      <c r="AN110" s="26"/>
      <c r="AO110" s="26"/>
      <c r="AP110" s="26"/>
      <c r="AQ110" s="26"/>
      <c r="AR110" s="26"/>
      <c r="AS110" s="26"/>
      <c r="AT110" s="26"/>
      <c r="AU110" s="26"/>
      <c r="AV110" s="26"/>
      <c r="AW110" s="26"/>
      <c r="AX110" s="26"/>
      <c r="AY110" s="26"/>
      <c r="AZ110" s="26"/>
      <c r="BA110" s="26"/>
      <c r="BB110" s="26"/>
      <c r="BC110" s="26"/>
      <c r="BD110" s="26"/>
      <c r="BE110" s="26"/>
      <c r="BF110" s="26"/>
      <c r="BG110" s="26"/>
      <c r="BH110" s="26"/>
      <c r="BI110" s="26"/>
      <c r="BJ110" s="26"/>
      <c r="BK110" s="26"/>
      <c r="BL110" s="26"/>
      <c r="BM110" s="26"/>
      <c r="BN110" s="26"/>
      <c r="BO110" s="26"/>
      <c r="BP110" s="26"/>
      <c r="BQ110" s="26"/>
      <c r="BR110" s="26"/>
      <c r="BS110" s="26"/>
      <c r="BT110" s="26"/>
      <c r="BU110" s="26"/>
      <c r="BV110" s="26"/>
      <c r="BW110" s="26"/>
      <c r="BX110" s="26"/>
      <c r="BY110" s="26"/>
    </row>
    <row r="111" spans="1:77" ht="12.75" customHeight="1">
      <c r="B111" s="32"/>
      <c r="C111" s="32"/>
      <c r="D111" s="50"/>
      <c r="E111" s="50"/>
      <c r="F111" s="50"/>
      <c r="G111" s="50"/>
      <c r="H111" s="240"/>
      <c r="I111" s="50"/>
      <c r="X111" s="26"/>
      <c r="Y111" s="26"/>
      <c r="Z111" s="26"/>
      <c r="AA111" s="26"/>
      <c r="AB111" s="26"/>
      <c r="AC111" s="26"/>
      <c r="AD111" s="26"/>
      <c r="AE111" s="26"/>
      <c r="AF111" s="26"/>
      <c r="AG111" s="26"/>
      <c r="AH111" s="26"/>
      <c r="AI111" s="26"/>
      <c r="AJ111" s="26"/>
      <c r="AK111" s="26"/>
      <c r="AL111" s="26"/>
      <c r="AM111" s="26"/>
      <c r="AN111" s="26"/>
      <c r="AO111" s="26"/>
      <c r="AP111" s="26"/>
      <c r="AQ111" s="26"/>
      <c r="AR111" s="26"/>
      <c r="AS111" s="26"/>
      <c r="AT111" s="26"/>
      <c r="AU111" s="26"/>
      <c r="AV111" s="26"/>
      <c r="AW111" s="26"/>
      <c r="AX111" s="26"/>
      <c r="AY111" s="26"/>
      <c r="AZ111" s="26"/>
      <c r="BA111" s="26"/>
      <c r="BB111" s="26"/>
      <c r="BC111" s="26"/>
      <c r="BD111" s="26"/>
      <c r="BE111" s="26"/>
      <c r="BF111" s="26"/>
      <c r="BG111" s="26"/>
      <c r="BH111" s="26"/>
      <c r="BI111" s="26"/>
      <c r="BJ111" s="26"/>
      <c r="BK111" s="26"/>
      <c r="BL111" s="26"/>
      <c r="BM111" s="26"/>
      <c r="BN111" s="26"/>
      <c r="BO111" s="26"/>
      <c r="BP111" s="26"/>
      <c r="BQ111" s="26"/>
      <c r="BR111" s="26"/>
      <c r="BS111" s="26"/>
      <c r="BT111" s="26"/>
      <c r="BU111" s="26"/>
      <c r="BV111" s="26"/>
      <c r="BW111" s="26"/>
      <c r="BX111" s="26"/>
      <c r="BY111" s="26"/>
    </row>
    <row r="112" spans="1:77" ht="12.75" customHeight="1">
      <c r="D112" s="50"/>
      <c r="E112" s="50"/>
      <c r="F112" s="50"/>
      <c r="G112" s="50"/>
      <c r="H112" s="240"/>
      <c r="I112" s="50"/>
      <c r="X112" s="26"/>
      <c r="Y112" s="26"/>
      <c r="Z112" s="26"/>
      <c r="AA112" s="26"/>
      <c r="AB112" s="26"/>
      <c r="AC112" s="26"/>
      <c r="AD112" s="26"/>
      <c r="AE112" s="26"/>
      <c r="AF112" s="26"/>
      <c r="AG112" s="26"/>
      <c r="AH112" s="26"/>
      <c r="AI112" s="26"/>
      <c r="AJ112" s="26"/>
      <c r="AK112" s="26"/>
      <c r="AL112" s="26"/>
      <c r="AM112" s="26"/>
      <c r="AN112" s="26"/>
      <c r="AO112" s="26"/>
      <c r="AP112" s="26"/>
      <c r="AQ112" s="26"/>
      <c r="AR112" s="26"/>
      <c r="AS112" s="26"/>
      <c r="AT112" s="26"/>
      <c r="AU112" s="26"/>
      <c r="AV112" s="26"/>
      <c r="AW112" s="26"/>
      <c r="AX112" s="26"/>
      <c r="AY112" s="26"/>
      <c r="AZ112" s="26"/>
      <c r="BA112" s="26"/>
      <c r="BB112" s="26"/>
      <c r="BC112" s="26"/>
      <c r="BD112" s="26"/>
      <c r="BE112" s="26"/>
      <c r="BF112" s="26"/>
      <c r="BG112" s="26"/>
      <c r="BH112" s="26"/>
      <c r="BI112" s="26"/>
      <c r="BJ112" s="26"/>
      <c r="BK112" s="26"/>
      <c r="BL112" s="26"/>
      <c r="BM112" s="26"/>
      <c r="BN112" s="26"/>
      <c r="BO112" s="26"/>
      <c r="BP112" s="26"/>
      <c r="BQ112" s="26"/>
      <c r="BR112" s="26"/>
      <c r="BS112" s="26"/>
      <c r="BT112" s="26"/>
      <c r="BU112" s="26"/>
      <c r="BV112" s="26"/>
      <c r="BW112" s="26"/>
      <c r="BX112" s="26"/>
      <c r="BY112" s="26"/>
    </row>
    <row r="113" spans="4:77" ht="12.75" customHeight="1">
      <c r="D113" s="50"/>
      <c r="E113" s="50"/>
      <c r="F113" s="50"/>
      <c r="G113" s="50"/>
      <c r="H113" s="240"/>
      <c r="I113" s="50"/>
      <c r="X113" s="26"/>
      <c r="Y113" s="26"/>
      <c r="Z113" s="26"/>
      <c r="AA113" s="26"/>
      <c r="AB113" s="26"/>
      <c r="AC113" s="26"/>
      <c r="AD113" s="26"/>
      <c r="AE113" s="26"/>
      <c r="AF113" s="26"/>
      <c r="AG113" s="26"/>
      <c r="AH113" s="26"/>
      <c r="AI113" s="26"/>
      <c r="AJ113" s="26"/>
      <c r="AK113" s="26"/>
      <c r="AL113" s="26"/>
      <c r="AM113" s="26"/>
      <c r="AN113" s="26"/>
      <c r="AO113" s="26"/>
      <c r="AP113" s="26"/>
      <c r="AQ113" s="26"/>
      <c r="AR113" s="26"/>
      <c r="AS113" s="26"/>
      <c r="AT113" s="26"/>
      <c r="AU113" s="26"/>
      <c r="AV113" s="26"/>
      <c r="AW113" s="26"/>
      <c r="AX113" s="26"/>
      <c r="AY113" s="26"/>
      <c r="AZ113" s="26"/>
      <c r="BA113" s="26"/>
      <c r="BB113" s="26"/>
      <c r="BC113" s="26"/>
      <c r="BD113" s="26"/>
      <c r="BE113" s="26"/>
      <c r="BF113" s="26"/>
      <c r="BG113" s="26"/>
      <c r="BH113" s="26"/>
      <c r="BI113" s="26"/>
      <c r="BJ113" s="26"/>
      <c r="BK113" s="26"/>
      <c r="BL113" s="26"/>
      <c r="BM113" s="26"/>
      <c r="BN113" s="26"/>
      <c r="BO113" s="26"/>
      <c r="BP113" s="26"/>
      <c r="BQ113" s="26"/>
      <c r="BR113" s="26"/>
      <c r="BS113" s="26"/>
      <c r="BT113" s="26"/>
      <c r="BU113" s="26"/>
      <c r="BV113" s="26"/>
      <c r="BW113" s="26"/>
      <c r="BX113" s="26"/>
      <c r="BY113" s="26"/>
    </row>
    <row r="114" spans="4:77" ht="12.75" customHeight="1">
      <c r="D114" s="50"/>
      <c r="E114" s="50"/>
      <c r="F114" s="50"/>
      <c r="G114" s="50"/>
      <c r="H114" s="240"/>
      <c r="I114" s="50"/>
      <c r="X114" s="26"/>
      <c r="Y114" s="26"/>
      <c r="Z114" s="26"/>
      <c r="AA114" s="26"/>
      <c r="AB114" s="26"/>
      <c r="AC114" s="26"/>
      <c r="AD114" s="26"/>
      <c r="AE114" s="26"/>
      <c r="AF114" s="26"/>
      <c r="AG114" s="26"/>
      <c r="AH114" s="26"/>
      <c r="AI114" s="26"/>
      <c r="AJ114" s="26"/>
      <c r="AK114" s="26"/>
      <c r="AL114" s="26"/>
      <c r="AM114" s="26"/>
      <c r="AN114" s="26"/>
      <c r="AO114" s="26"/>
      <c r="AP114" s="26"/>
      <c r="AQ114" s="26"/>
      <c r="AR114" s="26"/>
      <c r="AS114" s="26"/>
      <c r="AT114" s="26"/>
      <c r="AU114" s="26"/>
      <c r="AV114" s="26"/>
      <c r="AW114" s="26"/>
      <c r="AX114" s="26"/>
      <c r="AY114" s="26"/>
      <c r="AZ114" s="26"/>
      <c r="BA114" s="26"/>
      <c r="BB114" s="26"/>
      <c r="BC114" s="26"/>
      <c r="BD114" s="26"/>
      <c r="BE114" s="26"/>
      <c r="BF114" s="26"/>
      <c r="BG114" s="26"/>
      <c r="BH114" s="26"/>
      <c r="BI114" s="26"/>
      <c r="BJ114" s="26"/>
      <c r="BK114" s="26"/>
      <c r="BL114" s="26"/>
      <c r="BM114" s="26"/>
      <c r="BN114" s="26"/>
      <c r="BO114" s="26"/>
      <c r="BP114" s="26"/>
      <c r="BQ114" s="26"/>
      <c r="BR114" s="26"/>
      <c r="BS114" s="26"/>
      <c r="BT114" s="26"/>
      <c r="BU114" s="26"/>
      <c r="BV114" s="26"/>
      <c r="BW114" s="26"/>
      <c r="BX114" s="26"/>
      <c r="BY114" s="26"/>
    </row>
    <row r="115" spans="4:77" ht="12.75" customHeight="1">
      <c r="D115" s="50"/>
      <c r="E115" s="50"/>
      <c r="F115" s="50"/>
      <c r="G115" s="50"/>
      <c r="H115" s="240"/>
      <c r="I115" s="50"/>
      <c r="X115" s="26"/>
      <c r="Y115" s="26"/>
      <c r="Z115" s="26"/>
      <c r="AA115" s="26"/>
      <c r="AB115" s="26"/>
      <c r="AC115" s="26"/>
      <c r="AD115" s="26"/>
      <c r="AE115" s="26"/>
      <c r="AF115" s="26"/>
      <c r="AG115" s="26"/>
      <c r="AH115" s="26"/>
      <c r="AI115" s="26"/>
      <c r="AJ115" s="26"/>
      <c r="AK115" s="26"/>
      <c r="AL115" s="26"/>
      <c r="AM115" s="26"/>
      <c r="AN115" s="26"/>
      <c r="AO115" s="26"/>
      <c r="AP115" s="26"/>
      <c r="AQ115" s="26"/>
      <c r="AR115" s="26"/>
      <c r="AS115" s="26"/>
      <c r="AT115" s="26"/>
      <c r="AU115" s="26"/>
      <c r="AV115" s="26"/>
      <c r="AW115" s="26"/>
      <c r="AX115" s="26"/>
      <c r="AY115" s="26"/>
      <c r="AZ115" s="26"/>
      <c r="BA115" s="26"/>
      <c r="BB115" s="26"/>
      <c r="BC115" s="26"/>
      <c r="BD115" s="26"/>
      <c r="BE115" s="26"/>
      <c r="BF115" s="26"/>
      <c r="BG115" s="26"/>
      <c r="BH115" s="26"/>
      <c r="BI115" s="26"/>
      <c r="BJ115" s="26"/>
      <c r="BK115" s="26"/>
      <c r="BL115" s="26"/>
      <c r="BM115" s="26"/>
      <c r="BN115" s="26"/>
      <c r="BO115" s="26"/>
      <c r="BP115" s="26"/>
      <c r="BQ115" s="26"/>
      <c r="BR115" s="26"/>
      <c r="BS115" s="26"/>
      <c r="BT115" s="26"/>
      <c r="BU115" s="26"/>
      <c r="BV115" s="26"/>
      <c r="BW115" s="26"/>
      <c r="BX115" s="26"/>
      <c r="BY115" s="26"/>
    </row>
    <row r="116" spans="4:77" ht="12.75" customHeight="1">
      <c r="D116" s="50"/>
      <c r="E116" s="50"/>
      <c r="F116" s="50"/>
      <c r="G116" s="50"/>
      <c r="H116" s="240"/>
      <c r="I116" s="50"/>
      <c r="X116" s="26"/>
      <c r="Y116" s="26"/>
      <c r="Z116" s="26"/>
      <c r="AA116" s="26"/>
      <c r="AB116" s="26"/>
      <c r="AC116" s="26"/>
      <c r="AD116" s="26"/>
      <c r="AE116" s="26"/>
      <c r="AF116" s="26"/>
      <c r="AG116" s="26"/>
      <c r="AH116" s="26"/>
      <c r="AI116" s="26"/>
      <c r="AJ116" s="26"/>
      <c r="AK116" s="26"/>
      <c r="AL116" s="26"/>
      <c r="AM116" s="26"/>
      <c r="AN116" s="26"/>
      <c r="AO116" s="26"/>
      <c r="AP116" s="26"/>
      <c r="AQ116" s="26"/>
      <c r="AR116" s="26"/>
      <c r="AS116" s="26"/>
      <c r="AT116" s="26"/>
      <c r="AU116" s="26"/>
      <c r="AV116" s="26"/>
      <c r="AW116" s="26"/>
      <c r="AX116" s="26"/>
      <c r="AY116" s="26"/>
      <c r="AZ116" s="26"/>
      <c r="BA116" s="26"/>
      <c r="BB116" s="26"/>
      <c r="BC116" s="26"/>
      <c r="BD116" s="26"/>
      <c r="BE116" s="26"/>
      <c r="BF116" s="26"/>
      <c r="BG116" s="26"/>
      <c r="BH116" s="26"/>
      <c r="BI116" s="26"/>
      <c r="BJ116" s="26"/>
      <c r="BK116" s="26"/>
      <c r="BL116" s="26"/>
      <c r="BM116" s="26"/>
      <c r="BN116" s="26"/>
      <c r="BO116" s="26"/>
      <c r="BP116" s="26"/>
      <c r="BQ116" s="26"/>
      <c r="BR116" s="26"/>
      <c r="BS116" s="26"/>
      <c r="BT116" s="26"/>
      <c r="BU116" s="26"/>
      <c r="BV116" s="26"/>
      <c r="BW116" s="26"/>
      <c r="BX116" s="26"/>
      <c r="BY116" s="26"/>
    </row>
    <row r="117" spans="4:77" ht="12.75" customHeight="1">
      <c r="D117" s="50"/>
      <c r="E117" s="50"/>
      <c r="F117" s="50"/>
      <c r="G117" s="50"/>
      <c r="H117" s="240"/>
      <c r="I117" s="50"/>
      <c r="X117" s="26"/>
      <c r="Y117" s="26"/>
      <c r="Z117" s="26"/>
      <c r="AA117" s="26"/>
      <c r="AB117" s="26"/>
      <c r="AC117" s="26"/>
      <c r="AD117" s="26"/>
      <c r="AE117" s="26"/>
      <c r="AF117" s="26"/>
      <c r="AG117" s="26"/>
      <c r="AH117" s="26"/>
      <c r="AI117" s="26"/>
      <c r="AJ117" s="26"/>
      <c r="AK117" s="26"/>
      <c r="AL117" s="26"/>
      <c r="AM117" s="26"/>
      <c r="AN117" s="26"/>
      <c r="AO117" s="26"/>
      <c r="AP117" s="26"/>
      <c r="AQ117" s="26"/>
      <c r="AR117" s="26"/>
      <c r="AS117" s="26"/>
      <c r="AT117" s="26"/>
      <c r="AU117" s="26"/>
      <c r="AV117" s="26"/>
      <c r="AW117" s="26"/>
      <c r="AX117" s="26"/>
      <c r="AY117" s="26"/>
      <c r="AZ117" s="26"/>
      <c r="BA117" s="26"/>
      <c r="BB117" s="26"/>
      <c r="BC117" s="26"/>
      <c r="BD117" s="26"/>
      <c r="BE117" s="26"/>
      <c r="BF117" s="26"/>
      <c r="BG117" s="26"/>
      <c r="BH117" s="26"/>
      <c r="BI117" s="26"/>
      <c r="BJ117" s="26"/>
      <c r="BK117" s="26"/>
      <c r="BL117" s="26"/>
      <c r="BM117" s="26"/>
      <c r="BN117" s="26"/>
      <c r="BO117" s="26"/>
      <c r="BP117" s="26"/>
      <c r="BQ117" s="26"/>
      <c r="BR117" s="26"/>
      <c r="BS117" s="26"/>
      <c r="BT117" s="26"/>
      <c r="BU117" s="26"/>
      <c r="BV117" s="26"/>
      <c r="BW117" s="26"/>
      <c r="BX117" s="26"/>
      <c r="BY117" s="26"/>
    </row>
    <row r="118" spans="4:77" ht="12.75" customHeight="1">
      <c r="D118" s="50"/>
      <c r="E118" s="50"/>
      <c r="F118" s="50"/>
      <c r="G118" s="50"/>
      <c r="H118" s="240"/>
      <c r="I118" s="50"/>
      <c r="X118" s="26"/>
      <c r="Y118" s="26"/>
      <c r="Z118" s="26"/>
      <c r="AA118" s="26"/>
      <c r="AB118" s="26"/>
      <c r="AC118" s="26"/>
      <c r="AD118" s="26"/>
      <c r="AE118" s="26"/>
      <c r="AF118" s="26"/>
      <c r="AG118" s="26"/>
      <c r="AH118" s="26"/>
      <c r="AI118" s="26"/>
      <c r="AJ118" s="26"/>
      <c r="AK118" s="26"/>
      <c r="AL118" s="26"/>
      <c r="AM118" s="26"/>
      <c r="AN118" s="26"/>
      <c r="AO118" s="26"/>
      <c r="AP118" s="26"/>
      <c r="AQ118" s="26"/>
      <c r="AR118" s="26"/>
      <c r="AS118" s="26"/>
      <c r="AT118" s="26"/>
      <c r="AU118" s="26"/>
      <c r="AV118" s="26"/>
      <c r="AW118" s="26"/>
      <c r="AX118" s="26"/>
      <c r="AY118" s="26"/>
      <c r="AZ118" s="26"/>
      <c r="BA118" s="26"/>
      <c r="BB118" s="26"/>
      <c r="BC118" s="26"/>
      <c r="BD118" s="26"/>
      <c r="BE118" s="26"/>
      <c r="BF118" s="26"/>
      <c r="BG118" s="26"/>
      <c r="BH118" s="26"/>
      <c r="BI118" s="26"/>
      <c r="BJ118" s="26"/>
      <c r="BK118" s="26"/>
      <c r="BL118" s="26"/>
      <c r="BM118" s="26"/>
      <c r="BN118" s="26"/>
      <c r="BO118" s="26"/>
      <c r="BP118" s="26"/>
      <c r="BQ118" s="26"/>
      <c r="BR118" s="26"/>
      <c r="BS118" s="26"/>
      <c r="BT118" s="26"/>
      <c r="BU118" s="26"/>
      <c r="BV118" s="26"/>
      <c r="BW118" s="26"/>
      <c r="BX118" s="26"/>
      <c r="BY118" s="26"/>
    </row>
    <row r="119" spans="4:77" ht="12.75" customHeight="1">
      <c r="D119" s="50"/>
      <c r="E119" s="50"/>
      <c r="F119" s="50"/>
      <c r="G119" s="50"/>
      <c r="H119" s="240"/>
      <c r="I119" s="50"/>
      <c r="X119" s="26"/>
      <c r="Y119" s="26"/>
      <c r="Z119" s="26"/>
      <c r="AA119" s="26"/>
      <c r="AB119" s="26"/>
      <c r="AC119" s="26"/>
      <c r="AD119" s="26"/>
      <c r="AE119" s="26"/>
      <c r="AF119" s="26"/>
      <c r="AG119" s="26"/>
      <c r="AH119" s="26"/>
      <c r="AI119" s="26"/>
      <c r="AJ119" s="26"/>
      <c r="AK119" s="26"/>
      <c r="AL119" s="26"/>
      <c r="AM119" s="26"/>
      <c r="AN119" s="26"/>
      <c r="AO119" s="26"/>
      <c r="AP119" s="26"/>
      <c r="AQ119" s="26"/>
      <c r="AR119" s="26"/>
      <c r="AS119" s="26"/>
      <c r="AT119" s="26"/>
      <c r="AU119" s="26"/>
      <c r="AV119" s="26"/>
      <c r="AW119" s="26"/>
      <c r="AX119" s="26"/>
      <c r="AY119" s="26"/>
      <c r="AZ119" s="26"/>
      <c r="BA119" s="26"/>
      <c r="BB119" s="26"/>
      <c r="BC119" s="26"/>
      <c r="BD119" s="26"/>
      <c r="BE119" s="26"/>
      <c r="BF119" s="26"/>
      <c r="BG119" s="26"/>
      <c r="BH119" s="26"/>
      <c r="BI119" s="26"/>
      <c r="BJ119" s="26"/>
      <c r="BK119" s="26"/>
      <c r="BL119" s="26"/>
      <c r="BM119" s="26"/>
      <c r="BN119" s="26"/>
      <c r="BO119" s="26"/>
      <c r="BP119" s="26"/>
      <c r="BQ119" s="26"/>
      <c r="BR119" s="26"/>
      <c r="BS119" s="26"/>
      <c r="BT119" s="26"/>
      <c r="BU119" s="26"/>
      <c r="BV119" s="26"/>
      <c r="BW119" s="26"/>
      <c r="BX119" s="26"/>
      <c r="BY119" s="26"/>
    </row>
    <row r="120" spans="4:77" ht="12.75" customHeight="1">
      <c r="D120" s="50"/>
      <c r="E120" s="50"/>
      <c r="F120" s="50"/>
      <c r="G120" s="50"/>
      <c r="H120" s="240"/>
      <c r="I120" s="50"/>
      <c r="X120" s="26"/>
      <c r="Y120" s="26"/>
      <c r="Z120" s="26"/>
      <c r="AA120" s="26"/>
      <c r="AB120" s="26"/>
      <c r="AC120" s="26"/>
      <c r="AD120" s="26"/>
      <c r="AE120" s="26"/>
      <c r="AF120" s="26"/>
      <c r="AG120" s="26"/>
      <c r="AH120" s="26"/>
      <c r="AI120" s="26"/>
      <c r="AJ120" s="26"/>
      <c r="AK120" s="26"/>
      <c r="AL120" s="26"/>
      <c r="AM120" s="26"/>
      <c r="AN120" s="26"/>
      <c r="AO120" s="26"/>
      <c r="AP120" s="26"/>
      <c r="AQ120" s="26"/>
      <c r="AR120" s="26"/>
      <c r="AS120" s="26"/>
      <c r="AT120" s="26"/>
      <c r="AU120" s="26"/>
      <c r="AV120" s="26"/>
      <c r="AW120" s="26"/>
      <c r="AX120" s="26"/>
      <c r="AY120" s="26"/>
      <c r="AZ120" s="26"/>
      <c r="BA120" s="26"/>
      <c r="BB120" s="26"/>
      <c r="BC120" s="26"/>
      <c r="BD120" s="26"/>
      <c r="BE120" s="26"/>
      <c r="BF120" s="26"/>
      <c r="BG120" s="26"/>
      <c r="BH120" s="26"/>
      <c r="BI120" s="26"/>
      <c r="BJ120" s="26"/>
      <c r="BK120" s="26"/>
      <c r="BL120" s="26"/>
      <c r="BM120" s="26"/>
      <c r="BN120" s="26"/>
      <c r="BO120" s="26"/>
      <c r="BP120" s="26"/>
      <c r="BQ120" s="26"/>
      <c r="BR120" s="26"/>
      <c r="BS120" s="26"/>
      <c r="BT120" s="26"/>
      <c r="BU120" s="26"/>
      <c r="BV120" s="26"/>
      <c r="BW120" s="26"/>
      <c r="BX120" s="26"/>
      <c r="BY120" s="26"/>
    </row>
    <row r="121" spans="4:77" ht="12.75" customHeight="1">
      <c r="D121" s="50"/>
      <c r="E121" s="50"/>
      <c r="F121" s="50"/>
      <c r="G121" s="50"/>
      <c r="H121" s="240"/>
      <c r="I121" s="50"/>
      <c r="X121" s="26"/>
      <c r="Y121" s="26"/>
      <c r="Z121" s="26"/>
      <c r="AA121" s="26"/>
      <c r="AB121" s="26"/>
      <c r="AC121" s="26"/>
      <c r="AD121" s="26"/>
      <c r="AE121" s="26"/>
      <c r="AF121" s="26"/>
      <c r="AG121" s="26"/>
      <c r="AH121" s="26"/>
      <c r="AI121" s="26"/>
      <c r="AJ121" s="26"/>
      <c r="AK121" s="26"/>
      <c r="AL121" s="26"/>
      <c r="AM121" s="26"/>
      <c r="AN121" s="26"/>
      <c r="AO121" s="26"/>
      <c r="AP121" s="26"/>
      <c r="AQ121" s="26"/>
      <c r="AR121" s="26"/>
      <c r="AS121" s="26"/>
      <c r="AT121" s="26"/>
      <c r="AU121" s="26"/>
      <c r="AV121" s="26"/>
      <c r="AW121" s="26"/>
      <c r="AX121" s="26"/>
      <c r="AY121" s="26"/>
      <c r="AZ121" s="26"/>
      <c r="BA121" s="26"/>
      <c r="BB121" s="26"/>
      <c r="BC121" s="26"/>
      <c r="BD121" s="26"/>
      <c r="BE121" s="26"/>
      <c r="BF121" s="26"/>
      <c r="BG121" s="26"/>
      <c r="BH121" s="26"/>
      <c r="BI121" s="26"/>
      <c r="BJ121" s="26"/>
      <c r="BK121" s="26"/>
      <c r="BL121" s="26"/>
      <c r="BM121" s="26"/>
      <c r="BN121" s="26"/>
      <c r="BO121" s="26"/>
      <c r="BP121" s="26"/>
      <c r="BQ121" s="26"/>
      <c r="BR121" s="26"/>
      <c r="BS121" s="26"/>
      <c r="BT121" s="26"/>
      <c r="BU121" s="26"/>
      <c r="BV121" s="26"/>
      <c r="BW121" s="26"/>
      <c r="BX121" s="26"/>
      <c r="BY121" s="26"/>
    </row>
    <row r="122" spans="4:77" ht="12.75" customHeight="1">
      <c r="D122" s="50"/>
      <c r="E122" s="50"/>
      <c r="F122" s="50"/>
      <c r="G122" s="50"/>
      <c r="H122" s="240"/>
      <c r="I122" s="50"/>
      <c r="X122" s="26"/>
      <c r="Y122" s="26"/>
      <c r="Z122" s="26"/>
      <c r="AA122" s="26"/>
      <c r="AB122" s="26"/>
      <c r="AC122" s="26"/>
      <c r="AD122" s="26"/>
      <c r="AE122" s="26"/>
      <c r="AF122" s="26"/>
      <c r="AG122" s="26"/>
      <c r="AH122" s="26"/>
      <c r="AI122" s="26"/>
      <c r="AJ122" s="26"/>
      <c r="AK122" s="26"/>
      <c r="AL122" s="26"/>
      <c r="AM122" s="26"/>
      <c r="AN122" s="26"/>
      <c r="AO122" s="26"/>
      <c r="AP122" s="26"/>
      <c r="AQ122" s="26"/>
      <c r="AR122" s="26"/>
      <c r="AS122" s="26"/>
      <c r="AT122" s="26"/>
      <c r="AU122" s="26"/>
      <c r="AV122" s="26"/>
      <c r="AW122" s="26"/>
      <c r="AX122" s="26"/>
      <c r="AY122" s="26"/>
      <c r="AZ122" s="26"/>
      <c r="BA122" s="26"/>
      <c r="BB122" s="26"/>
      <c r="BC122" s="26"/>
      <c r="BD122" s="26"/>
      <c r="BE122" s="26"/>
      <c r="BF122" s="26"/>
      <c r="BG122" s="26"/>
      <c r="BH122" s="26"/>
      <c r="BI122" s="26"/>
      <c r="BJ122" s="26"/>
      <c r="BK122" s="26"/>
      <c r="BL122" s="26"/>
      <c r="BM122" s="26"/>
      <c r="BN122" s="26"/>
      <c r="BO122" s="26"/>
      <c r="BP122" s="26"/>
      <c r="BQ122" s="26"/>
      <c r="BR122" s="26"/>
      <c r="BS122" s="26"/>
      <c r="BT122" s="26"/>
      <c r="BU122" s="26"/>
      <c r="BV122" s="26"/>
      <c r="BW122" s="26"/>
      <c r="BX122" s="26"/>
      <c r="BY122" s="26"/>
    </row>
    <row r="123" spans="4:77" ht="12.75" customHeight="1">
      <c r="D123" s="50"/>
      <c r="E123" s="50"/>
      <c r="F123" s="50"/>
      <c r="G123" s="50"/>
      <c r="H123" s="240"/>
      <c r="I123" s="50"/>
      <c r="X123" s="26"/>
      <c r="Y123" s="26"/>
      <c r="Z123" s="26"/>
      <c r="AA123" s="26"/>
      <c r="AB123" s="26"/>
      <c r="AC123" s="26"/>
      <c r="AD123" s="26"/>
      <c r="AE123" s="26"/>
      <c r="AF123" s="26"/>
      <c r="AG123" s="26"/>
      <c r="AH123" s="26"/>
      <c r="AI123" s="26"/>
      <c r="AJ123" s="26"/>
      <c r="AK123" s="26"/>
      <c r="AL123" s="26"/>
      <c r="AM123" s="26"/>
      <c r="AN123" s="26"/>
      <c r="AO123" s="26"/>
      <c r="AP123" s="26"/>
      <c r="AQ123" s="26"/>
      <c r="AR123" s="26"/>
      <c r="AS123" s="26"/>
      <c r="AT123" s="26"/>
      <c r="AU123" s="26"/>
      <c r="AV123" s="26"/>
      <c r="AW123" s="26"/>
      <c r="AX123" s="26"/>
      <c r="AY123" s="26"/>
      <c r="AZ123" s="26"/>
      <c r="BA123" s="26"/>
      <c r="BB123" s="26"/>
      <c r="BC123" s="26"/>
      <c r="BD123" s="26"/>
      <c r="BE123" s="26"/>
      <c r="BF123" s="26"/>
      <c r="BG123" s="26"/>
      <c r="BH123" s="26"/>
      <c r="BI123" s="26"/>
      <c r="BJ123" s="26"/>
      <c r="BK123" s="26"/>
      <c r="BL123" s="26"/>
      <c r="BM123" s="26"/>
      <c r="BN123" s="26"/>
      <c r="BO123" s="26"/>
      <c r="BP123" s="26"/>
      <c r="BQ123" s="26"/>
      <c r="BR123" s="26"/>
      <c r="BS123" s="26"/>
      <c r="BT123" s="26"/>
      <c r="BU123" s="26"/>
      <c r="BV123" s="26"/>
      <c r="BW123" s="26"/>
      <c r="BX123" s="26"/>
      <c r="BY123" s="26"/>
    </row>
    <row r="124" spans="4:77" ht="12.75" customHeight="1">
      <c r="D124" s="50"/>
      <c r="E124" s="50"/>
      <c r="F124" s="50"/>
      <c r="G124" s="50"/>
      <c r="H124" s="240"/>
      <c r="I124" s="50"/>
      <c r="X124" s="26"/>
      <c r="Y124" s="26"/>
      <c r="Z124" s="26"/>
      <c r="AA124" s="26"/>
      <c r="AB124" s="26"/>
      <c r="AC124" s="26"/>
      <c r="AD124" s="26"/>
      <c r="AE124" s="26"/>
      <c r="AF124" s="26"/>
      <c r="AG124" s="26"/>
      <c r="AH124" s="26"/>
      <c r="AI124" s="26"/>
      <c r="AJ124" s="26"/>
      <c r="AK124" s="26"/>
      <c r="AL124" s="26"/>
      <c r="AM124" s="26"/>
      <c r="AN124" s="26"/>
      <c r="AO124" s="26"/>
      <c r="AP124" s="26"/>
      <c r="AQ124" s="26"/>
      <c r="AR124" s="26"/>
      <c r="AS124" s="26"/>
      <c r="AT124" s="26"/>
      <c r="AU124" s="26"/>
      <c r="AV124" s="26"/>
      <c r="AW124" s="26"/>
      <c r="AX124" s="26"/>
      <c r="AY124" s="26"/>
      <c r="AZ124" s="26"/>
      <c r="BA124" s="26"/>
      <c r="BB124" s="26"/>
      <c r="BC124" s="26"/>
      <c r="BD124" s="26"/>
      <c r="BE124" s="26"/>
      <c r="BF124" s="26"/>
      <c r="BG124" s="26"/>
      <c r="BH124" s="26"/>
      <c r="BI124" s="26"/>
      <c r="BJ124" s="26"/>
      <c r="BK124" s="26"/>
      <c r="BL124" s="26"/>
      <c r="BM124" s="26"/>
      <c r="BN124" s="26"/>
      <c r="BO124" s="26"/>
      <c r="BP124" s="26"/>
      <c r="BQ124" s="26"/>
      <c r="BR124" s="26"/>
      <c r="BS124" s="26"/>
      <c r="BT124" s="26"/>
      <c r="BU124" s="26"/>
      <c r="BV124" s="26"/>
      <c r="BW124" s="26"/>
      <c r="BX124" s="26"/>
      <c r="BY124" s="26"/>
    </row>
    <row r="125" spans="4:77" ht="12.75" customHeight="1">
      <c r="D125" s="50"/>
      <c r="E125" s="50"/>
      <c r="F125" s="50"/>
      <c r="G125" s="50"/>
      <c r="H125" s="240"/>
      <c r="I125" s="50"/>
      <c r="X125" s="26"/>
      <c r="Y125" s="26"/>
      <c r="Z125" s="26"/>
      <c r="AA125" s="26"/>
      <c r="AB125" s="26"/>
      <c r="AC125" s="26"/>
      <c r="AD125" s="26"/>
      <c r="AE125" s="26"/>
      <c r="AF125" s="26"/>
      <c r="AG125" s="26"/>
      <c r="AH125" s="26"/>
      <c r="AI125" s="26"/>
      <c r="AJ125" s="26"/>
      <c r="AK125" s="26"/>
      <c r="AL125" s="26"/>
      <c r="AM125" s="26"/>
      <c r="AN125" s="26"/>
      <c r="AO125" s="26"/>
      <c r="AP125" s="26"/>
      <c r="AQ125" s="26"/>
      <c r="AR125" s="26"/>
      <c r="AS125" s="26"/>
      <c r="AT125" s="26"/>
      <c r="AU125" s="26"/>
      <c r="AV125" s="26"/>
      <c r="AW125" s="26"/>
      <c r="AX125" s="26"/>
      <c r="AY125" s="26"/>
      <c r="AZ125" s="26"/>
      <c r="BA125" s="26"/>
      <c r="BB125" s="26"/>
      <c r="BC125" s="26"/>
      <c r="BD125" s="26"/>
      <c r="BE125" s="26"/>
      <c r="BF125" s="26"/>
      <c r="BG125" s="26"/>
      <c r="BH125" s="26"/>
      <c r="BI125" s="26"/>
      <c r="BJ125" s="26"/>
      <c r="BK125" s="26"/>
      <c r="BL125" s="26"/>
      <c r="BM125" s="26"/>
      <c r="BN125" s="26"/>
      <c r="BO125" s="26"/>
      <c r="BP125" s="26"/>
      <c r="BQ125" s="26"/>
      <c r="BR125" s="26"/>
      <c r="BS125" s="26"/>
      <c r="BT125" s="26"/>
      <c r="BU125" s="26"/>
      <c r="BV125" s="26"/>
      <c r="BW125" s="26"/>
      <c r="BX125" s="26"/>
      <c r="BY125" s="26"/>
    </row>
    <row r="126" spans="4:77" ht="12.75" customHeight="1">
      <c r="D126" s="50"/>
      <c r="E126" s="50"/>
      <c r="F126" s="50"/>
      <c r="G126" s="50"/>
      <c r="H126" s="240"/>
      <c r="I126" s="50"/>
      <c r="X126" s="26"/>
      <c r="Y126" s="26"/>
      <c r="Z126" s="26"/>
      <c r="AA126" s="26"/>
      <c r="AB126" s="26"/>
      <c r="AC126" s="26"/>
      <c r="AD126" s="26"/>
      <c r="AE126" s="26"/>
      <c r="AF126" s="26"/>
      <c r="AG126" s="26"/>
      <c r="AH126" s="26"/>
      <c r="AI126" s="26"/>
      <c r="AJ126" s="26"/>
      <c r="AK126" s="26"/>
      <c r="AL126" s="26"/>
      <c r="AM126" s="26"/>
      <c r="AN126" s="26"/>
      <c r="AO126" s="26"/>
      <c r="AP126" s="26"/>
      <c r="AQ126" s="26"/>
      <c r="AR126" s="26"/>
      <c r="AS126" s="26"/>
      <c r="AT126" s="26"/>
      <c r="AU126" s="26"/>
      <c r="AV126" s="26"/>
      <c r="AW126" s="26"/>
      <c r="AX126" s="26"/>
      <c r="AY126" s="26"/>
      <c r="AZ126" s="26"/>
      <c r="BA126" s="26"/>
      <c r="BB126" s="26"/>
      <c r="BC126" s="26"/>
      <c r="BD126" s="26"/>
      <c r="BE126" s="26"/>
      <c r="BF126" s="26"/>
      <c r="BG126" s="26"/>
      <c r="BH126" s="26"/>
      <c r="BI126" s="26"/>
      <c r="BJ126" s="26"/>
      <c r="BK126" s="26"/>
      <c r="BL126" s="26"/>
      <c r="BM126" s="26"/>
      <c r="BN126" s="26"/>
      <c r="BO126" s="26"/>
      <c r="BP126" s="26"/>
      <c r="BQ126" s="26"/>
      <c r="BR126" s="26"/>
      <c r="BS126" s="26"/>
      <c r="BT126" s="26"/>
      <c r="BU126" s="26"/>
      <c r="BV126" s="26"/>
      <c r="BW126" s="26"/>
      <c r="BX126" s="26"/>
      <c r="BY126" s="26"/>
    </row>
    <row r="127" spans="4:77" ht="12.75" customHeight="1">
      <c r="D127" s="50"/>
      <c r="E127" s="50"/>
      <c r="F127" s="50"/>
      <c r="G127" s="50"/>
      <c r="H127" s="240"/>
      <c r="I127" s="50"/>
      <c r="X127" s="26"/>
      <c r="Y127" s="26"/>
      <c r="Z127" s="26"/>
      <c r="AA127" s="26"/>
      <c r="AB127" s="26"/>
      <c r="AC127" s="26"/>
      <c r="AD127" s="26"/>
      <c r="AE127" s="26"/>
      <c r="AF127" s="26"/>
      <c r="AG127" s="26"/>
      <c r="AH127" s="26"/>
      <c r="AI127" s="26"/>
      <c r="AJ127" s="26"/>
      <c r="AK127" s="26"/>
      <c r="AL127" s="26"/>
      <c r="AM127" s="26"/>
      <c r="AN127" s="26"/>
      <c r="AO127" s="26"/>
      <c r="AP127" s="26"/>
      <c r="AQ127" s="26"/>
      <c r="AR127" s="26"/>
      <c r="AS127" s="26"/>
      <c r="AT127" s="26"/>
      <c r="AU127" s="26"/>
      <c r="AV127" s="26"/>
      <c r="AW127" s="26"/>
      <c r="AX127" s="26"/>
      <c r="AY127" s="26"/>
      <c r="AZ127" s="26"/>
      <c r="BA127" s="26"/>
      <c r="BB127" s="26"/>
      <c r="BC127" s="26"/>
      <c r="BD127" s="26"/>
      <c r="BE127" s="26"/>
      <c r="BF127" s="26"/>
      <c r="BG127" s="26"/>
      <c r="BH127" s="26"/>
      <c r="BI127" s="26"/>
      <c r="BJ127" s="26"/>
      <c r="BK127" s="26"/>
      <c r="BL127" s="26"/>
      <c r="BM127" s="26"/>
      <c r="BN127" s="26"/>
      <c r="BO127" s="26"/>
      <c r="BP127" s="26"/>
      <c r="BQ127" s="26"/>
      <c r="BR127" s="26"/>
      <c r="BS127" s="26"/>
      <c r="BT127" s="26"/>
      <c r="BU127" s="26"/>
      <c r="BV127" s="26"/>
      <c r="BW127" s="26"/>
      <c r="BX127" s="26"/>
      <c r="BY127" s="26"/>
    </row>
    <row r="128" spans="4:77" ht="12.75" customHeight="1">
      <c r="D128" s="50"/>
      <c r="E128" s="50"/>
      <c r="F128" s="50"/>
      <c r="G128" s="50"/>
      <c r="H128" s="240"/>
      <c r="I128" s="50"/>
      <c r="X128" s="26"/>
      <c r="Y128" s="26"/>
      <c r="Z128" s="26"/>
      <c r="AA128" s="26"/>
      <c r="AB128" s="26"/>
      <c r="AC128" s="26"/>
      <c r="AD128" s="26"/>
      <c r="AE128" s="26"/>
      <c r="AF128" s="26"/>
      <c r="AG128" s="26"/>
      <c r="AH128" s="26"/>
      <c r="AI128" s="26"/>
      <c r="AJ128" s="26"/>
      <c r="AK128" s="26"/>
      <c r="AL128" s="26"/>
      <c r="AM128" s="26"/>
      <c r="AN128" s="26"/>
      <c r="AO128" s="26"/>
      <c r="AP128" s="26"/>
      <c r="AQ128" s="26"/>
      <c r="AR128" s="26"/>
      <c r="AS128" s="26"/>
      <c r="AT128" s="26"/>
      <c r="AU128" s="26"/>
      <c r="AV128" s="26"/>
      <c r="AW128" s="26"/>
      <c r="AX128" s="26"/>
      <c r="AY128" s="26"/>
      <c r="AZ128" s="26"/>
      <c r="BA128" s="26"/>
      <c r="BB128" s="26"/>
      <c r="BC128" s="26"/>
      <c r="BD128" s="26"/>
      <c r="BE128" s="26"/>
      <c r="BF128" s="26"/>
      <c r="BG128" s="26"/>
      <c r="BH128" s="26"/>
      <c r="BI128" s="26"/>
      <c r="BJ128" s="26"/>
      <c r="BK128" s="26"/>
      <c r="BL128" s="26"/>
      <c r="BM128" s="26"/>
      <c r="BN128" s="26"/>
      <c r="BO128" s="26"/>
      <c r="BP128" s="26"/>
      <c r="BQ128" s="26"/>
      <c r="BR128" s="26"/>
      <c r="BS128" s="26"/>
      <c r="BT128" s="26"/>
      <c r="BU128" s="26"/>
      <c r="BV128" s="26"/>
      <c r="BW128" s="26"/>
      <c r="BX128" s="26"/>
      <c r="BY128" s="26"/>
    </row>
    <row r="129" spans="4:77" ht="12.75" customHeight="1">
      <c r="D129" s="50"/>
      <c r="E129" s="50"/>
      <c r="F129" s="50"/>
      <c r="G129" s="50"/>
      <c r="H129" s="240"/>
      <c r="I129" s="50"/>
      <c r="X129" s="26"/>
      <c r="Y129" s="26"/>
      <c r="Z129" s="26"/>
      <c r="AA129" s="26"/>
      <c r="AB129" s="26"/>
      <c r="AC129" s="26"/>
      <c r="AD129" s="26"/>
      <c r="AE129" s="26"/>
      <c r="AF129" s="26"/>
      <c r="AG129" s="26"/>
      <c r="AH129" s="26"/>
      <c r="AI129" s="26"/>
      <c r="AJ129" s="26"/>
      <c r="AK129" s="26"/>
      <c r="AL129" s="26"/>
      <c r="AM129" s="26"/>
      <c r="AN129" s="26"/>
      <c r="AO129" s="26"/>
      <c r="AP129" s="26"/>
      <c r="AQ129" s="26"/>
      <c r="AR129" s="26"/>
      <c r="AS129" s="26"/>
      <c r="AT129" s="26"/>
      <c r="AU129" s="26"/>
      <c r="AV129" s="26"/>
      <c r="AW129" s="26"/>
      <c r="AX129" s="26"/>
      <c r="AY129" s="26"/>
      <c r="AZ129" s="26"/>
      <c r="BA129" s="26"/>
      <c r="BB129" s="26"/>
      <c r="BC129" s="26"/>
      <c r="BD129" s="26"/>
      <c r="BE129" s="26"/>
      <c r="BF129" s="26"/>
      <c r="BG129" s="26"/>
      <c r="BH129" s="26"/>
      <c r="BI129" s="26"/>
      <c r="BJ129" s="26"/>
      <c r="BK129" s="26"/>
      <c r="BL129" s="26"/>
      <c r="BM129" s="26"/>
      <c r="BN129" s="26"/>
      <c r="BO129" s="26"/>
      <c r="BP129" s="26"/>
      <c r="BQ129" s="26"/>
      <c r="BR129" s="26"/>
      <c r="BS129" s="26"/>
      <c r="BT129" s="26"/>
      <c r="BU129" s="26"/>
      <c r="BV129" s="26"/>
      <c r="BW129" s="26"/>
      <c r="BX129" s="26"/>
      <c r="BY129" s="26"/>
    </row>
    <row r="130" spans="4:77" ht="12.75" customHeight="1">
      <c r="D130" s="50"/>
      <c r="E130" s="50"/>
      <c r="F130" s="50"/>
      <c r="G130" s="50"/>
      <c r="H130" s="240"/>
      <c r="I130" s="50"/>
      <c r="X130" s="26"/>
      <c r="Y130" s="26"/>
      <c r="Z130" s="26"/>
      <c r="AA130" s="26"/>
      <c r="AB130" s="26"/>
      <c r="AC130" s="26"/>
      <c r="AD130" s="26"/>
      <c r="AE130" s="26"/>
      <c r="AF130" s="26"/>
      <c r="AG130" s="26"/>
      <c r="AH130" s="26"/>
      <c r="AI130" s="26"/>
      <c r="AJ130" s="26"/>
      <c r="AK130" s="26"/>
      <c r="AL130" s="26"/>
      <c r="AM130" s="26"/>
      <c r="AN130" s="26"/>
      <c r="AO130" s="26"/>
      <c r="AP130" s="26"/>
      <c r="AQ130" s="26"/>
      <c r="AR130" s="26"/>
      <c r="AS130" s="26"/>
      <c r="AT130" s="26"/>
      <c r="AU130" s="26"/>
      <c r="AV130" s="26"/>
      <c r="AW130" s="26"/>
      <c r="AX130" s="26"/>
      <c r="AY130" s="26"/>
      <c r="AZ130" s="26"/>
      <c r="BA130" s="26"/>
      <c r="BB130" s="26"/>
      <c r="BC130" s="26"/>
      <c r="BD130" s="26"/>
      <c r="BE130" s="26"/>
      <c r="BF130" s="26"/>
      <c r="BG130" s="26"/>
      <c r="BH130" s="26"/>
      <c r="BI130" s="26"/>
      <c r="BJ130" s="26"/>
      <c r="BK130" s="26"/>
      <c r="BL130" s="26"/>
      <c r="BM130" s="26"/>
      <c r="BN130" s="26"/>
      <c r="BO130" s="26"/>
      <c r="BP130" s="26"/>
      <c r="BQ130" s="26"/>
      <c r="BR130" s="26"/>
      <c r="BS130" s="26"/>
      <c r="BT130" s="26"/>
      <c r="BU130" s="26"/>
      <c r="BV130" s="26"/>
      <c r="BW130" s="26"/>
      <c r="BX130" s="26"/>
      <c r="BY130" s="26"/>
    </row>
    <row r="131" spans="4:77" ht="12.75" customHeight="1">
      <c r="D131" s="50"/>
      <c r="E131" s="50"/>
      <c r="F131" s="50"/>
      <c r="G131" s="50"/>
      <c r="H131" s="240"/>
      <c r="I131" s="50"/>
      <c r="X131" s="26"/>
      <c r="Y131" s="26"/>
      <c r="Z131" s="26"/>
      <c r="AA131" s="26"/>
      <c r="AB131" s="26"/>
      <c r="AC131" s="26"/>
      <c r="AD131" s="26"/>
      <c r="AE131" s="26"/>
      <c r="AF131" s="26"/>
      <c r="AG131" s="26"/>
      <c r="AH131" s="26"/>
      <c r="AI131" s="26"/>
      <c r="AJ131" s="26"/>
      <c r="AK131" s="26"/>
      <c r="AL131" s="26"/>
      <c r="AM131" s="26"/>
      <c r="AN131" s="26"/>
      <c r="AO131" s="26"/>
      <c r="AP131" s="26"/>
      <c r="AQ131" s="26"/>
      <c r="AR131" s="26"/>
      <c r="AS131" s="26"/>
      <c r="AT131" s="26"/>
      <c r="AU131" s="26"/>
      <c r="AV131" s="26"/>
      <c r="AW131" s="26"/>
      <c r="AX131" s="26"/>
      <c r="AY131" s="26"/>
      <c r="AZ131" s="26"/>
      <c r="BA131" s="26"/>
      <c r="BB131" s="26"/>
      <c r="BC131" s="26"/>
      <c r="BD131" s="26"/>
      <c r="BE131" s="26"/>
      <c r="BF131" s="26"/>
      <c r="BG131" s="26"/>
      <c r="BH131" s="26"/>
      <c r="BI131" s="26"/>
      <c r="BJ131" s="26"/>
      <c r="BK131" s="26"/>
      <c r="BL131" s="26"/>
      <c r="BM131" s="26"/>
      <c r="BN131" s="26"/>
      <c r="BO131" s="26"/>
      <c r="BP131" s="26"/>
      <c r="BQ131" s="26"/>
      <c r="BR131" s="26"/>
      <c r="BS131" s="26"/>
      <c r="BT131" s="26"/>
      <c r="BU131" s="26"/>
      <c r="BV131" s="26"/>
      <c r="BW131" s="26"/>
      <c r="BX131" s="26"/>
      <c r="BY131" s="26"/>
    </row>
    <row r="132" spans="4:77" ht="12.75" customHeight="1">
      <c r="D132" s="50"/>
      <c r="E132" s="50"/>
      <c r="F132" s="50"/>
      <c r="G132" s="50"/>
      <c r="H132" s="240"/>
      <c r="I132" s="50"/>
      <c r="X132" s="26"/>
      <c r="Y132" s="26"/>
      <c r="Z132" s="26"/>
      <c r="AA132" s="26"/>
      <c r="AB132" s="26"/>
      <c r="AC132" s="26"/>
      <c r="AD132" s="26"/>
      <c r="AE132" s="26"/>
      <c r="AF132" s="26"/>
      <c r="AG132" s="26"/>
      <c r="AH132" s="26"/>
      <c r="AI132" s="26"/>
      <c r="AJ132" s="26"/>
      <c r="AK132" s="26"/>
      <c r="AL132" s="26"/>
      <c r="AM132" s="26"/>
      <c r="AN132" s="26"/>
      <c r="AO132" s="26"/>
      <c r="AP132" s="26"/>
      <c r="AQ132" s="26"/>
      <c r="AR132" s="26"/>
      <c r="AS132" s="26"/>
      <c r="AT132" s="26"/>
      <c r="AU132" s="26"/>
      <c r="AV132" s="26"/>
      <c r="AW132" s="26"/>
      <c r="AX132" s="26"/>
      <c r="AY132" s="26"/>
      <c r="AZ132" s="26"/>
      <c r="BA132" s="26"/>
      <c r="BB132" s="26"/>
      <c r="BC132" s="26"/>
      <c r="BD132" s="26"/>
      <c r="BE132" s="26"/>
      <c r="BF132" s="26"/>
      <c r="BG132" s="26"/>
      <c r="BH132" s="26"/>
      <c r="BI132" s="26"/>
      <c r="BJ132" s="26"/>
      <c r="BK132" s="26"/>
      <c r="BL132" s="26"/>
      <c r="BM132" s="26"/>
      <c r="BN132" s="26"/>
      <c r="BO132" s="26"/>
      <c r="BP132" s="26"/>
      <c r="BQ132" s="26"/>
      <c r="BR132" s="26"/>
      <c r="BS132" s="26"/>
      <c r="BT132" s="26"/>
      <c r="BU132" s="26"/>
      <c r="BV132" s="26"/>
      <c r="BW132" s="26"/>
      <c r="BX132" s="26"/>
      <c r="BY132" s="26"/>
    </row>
    <row r="133" spans="4:77" ht="12.75" customHeight="1">
      <c r="D133" s="50"/>
      <c r="E133" s="50"/>
      <c r="F133" s="50"/>
      <c r="G133" s="50"/>
      <c r="H133" s="240"/>
      <c r="I133" s="50"/>
      <c r="X133" s="26"/>
      <c r="Y133" s="26"/>
      <c r="Z133" s="26"/>
      <c r="AA133" s="26"/>
      <c r="AB133" s="26"/>
      <c r="AC133" s="26"/>
      <c r="AD133" s="26"/>
      <c r="AE133" s="26"/>
      <c r="AF133" s="26"/>
      <c r="AG133" s="26"/>
      <c r="AH133" s="26"/>
      <c r="AI133" s="26"/>
      <c r="AJ133" s="26"/>
      <c r="AK133" s="26"/>
      <c r="AL133" s="26"/>
      <c r="AM133" s="26"/>
      <c r="AN133" s="26"/>
      <c r="AO133" s="26"/>
      <c r="AP133" s="26"/>
      <c r="AQ133" s="26"/>
      <c r="AR133" s="26"/>
      <c r="AS133" s="26"/>
      <c r="AT133" s="26"/>
      <c r="AU133" s="26"/>
      <c r="AV133" s="26"/>
      <c r="AW133" s="26"/>
      <c r="AX133" s="26"/>
      <c r="AY133" s="26"/>
      <c r="AZ133" s="26"/>
      <c r="BA133" s="26"/>
      <c r="BB133" s="26"/>
      <c r="BC133" s="26"/>
      <c r="BD133" s="26"/>
      <c r="BE133" s="26"/>
      <c r="BF133" s="26"/>
      <c r="BG133" s="26"/>
      <c r="BH133" s="26"/>
      <c r="BI133" s="26"/>
      <c r="BJ133" s="26"/>
      <c r="BK133" s="26"/>
      <c r="BL133" s="26"/>
      <c r="BM133" s="26"/>
      <c r="BN133" s="26"/>
      <c r="BO133" s="26"/>
      <c r="BP133" s="26"/>
      <c r="BQ133" s="26"/>
      <c r="BR133" s="26"/>
      <c r="BS133" s="26"/>
      <c r="BT133" s="26"/>
      <c r="BU133" s="26"/>
      <c r="BV133" s="26"/>
      <c r="BW133" s="26"/>
      <c r="BX133" s="26"/>
      <c r="BY133" s="26"/>
    </row>
    <row r="134" spans="4:77" ht="12.75" customHeight="1">
      <c r="D134" s="50"/>
      <c r="E134" s="50"/>
      <c r="F134" s="50"/>
      <c r="G134" s="50"/>
      <c r="H134" s="240"/>
      <c r="I134" s="50"/>
      <c r="X134" s="26"/>
      <c r="Y134" s="26"/>
      <c r="Z134" s="26"/>
      <c r="AA134" s="26"/>
      <c r="AB134" s="26"/>
      <c r="AC134" s="26"/>
      <c r="AD134" s="26"/>
      <c r="AE134" s="26"/>
      <c r="AF134" s="26"/>
      <c r="AG134" s="26"/>
      <c r="AH134" s="26"/>
      <c r="AI134" s="26"/>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F134" s="26"/>
      <c r="BG134" s="26"/>
      <c r="BH134" s="26"/>
      <c r="BI134" s="26"/>
      <c r="BJ134" s="26"/>
      <c r="BK134" s="26"/>
      <c r="BL134" s="26"/>
      <c r="BM134" s="26"/>
      <c r="BN134" s="26"/>
      <c r="BO134" s="26"/>
      <c r="BP134" s="26"/>
      <c r="BQ134" s="26"/>
      <c r="BR134" s="26"/>
      <c r="BS134" s="26"/>
      <c r="BT134" s="26"/>
      <c r="BU134" s="26"/>
      <c r="BV134" s="26"/>
      <c r="BW134" s="26"/>
      <c r="BX134" s="26"/>
      <c r="BY134" s="26"/>
    </row>
    <row r="135" spans="4:77" ht="12.75" customHeight="1">
      <c r="D135" s="50"/>
      <c r="E135" s="50"/>
      <c r="F135" s="50"/>
      <c r="G135" s="50"/>
      <c r="H135" s="240"/>
      <c r="I135" s="50"/>
      <c r="X135" s="26"/>
      <c r="Y135" s="26"/>
      <c r="Z135" s="26"/>
      <c r="AA135" s="26"/>
      <c r="AB135" s="26"/>
      <c r="AC135" s="26"/>
      <c r="AD135" s="26"/>
      <c r="AE135" s="26"/>
      <c r="AF135" s="26"/>
      <c r="AG135" s="26"/>
      <c r="AH135" s="26"/>
      <c r="AI135" s="26"/>
      <c r="AJ135" s="26"/>
      <c r="AK135" s="26"/>
      <c r="AL135" s="26"/>
      <c r="AM135" s="26"/>
      <c r="AN135" s="26"/>
      <c r="AO135" s="26"/>
      <c r="AP135" s="26"/>
      <c r="AQ135" s="26"/>
      <c r="AR135" s="26"/>
      <c r="AS135" s="26"/>
      <c r="AT135" s="26"/>
      <c r="AU135" s="26"/>
      <c r="AV135" s="26"/>
      <c r="AW135" s="26"/>
      <c r="AX135" s="26"/>
      <c r="AY135" s="26"/>
      <c r="AZ135" s="26"/>
      <c r="BA135" s="26"/>
      <c r="BB135" s="26"/>
      <c r="BC135" s="26"/>
      <c r="BD135" s="26"/>
      <c r="BE135" s="26"/>
      <c r="BF135" s="26"/>
      <c r="BG135" s="26"/>
      <c r="BH135" s="26"/>
      <c r="BI135" s="26"/>
      <c r="BJ135" s="26"/>
      <c r="BK135" s="26"/>
      <c r="BL135" s="26"/>
      <c r="BM135" s="26"/>
      <c r="BN135" s="26"/>
      <c r="BO135" s="26"/>
      <c r="BP135" s="26"/>
      <c r="BQ135" s="26"/>
      <c r="BR135" s="26"/>
      <c r="BS135" s="26"/>
      <c r="BT135" s="26"/>
      <c r="BU135" s="26"/>
      <c r="BV135" s="26"/>
      <c r="BW135" s="26"/>
      <c r="BX135" s="26"/>
      <c r="BY135" s="26"/>
    </row>
    <row r="136" spans="4:77" ht="12.75" customHeight="1">
      <c r="D136" s="50"/>
      <c r="E136" s="50"/>
      <c r="F136" s="50"/>
      <c r="G136" s="50"/>
      <c r="H136" s="240"/>
      <c r="I136" s="50"/>
      <c r="X136" s="26"/>
      <c r="Y136" s="26"/>
      <c r="Z136" s="26"/>
      <c r="AA136" s="26"/>
      <c r="AB136" s="26"/>
      <c r="AC136" s="26"/>
      <c r="AD136" s="26"/>
      <c r="AE136" s="26"/>
      <c r="AF136" s="26"/>
      <c r="AG136" s="26"/>
      <c r="AH136" s="26"/>
      <c r="AI136" s="26"/>
      <c r="AJ136" s="26"/>
      <c r="AK136" s="26"/>
      <c r="AL136" s="26"/>
      <c r="AM136" s="26"/>
      <c r="AN136" s="26"/>
      <c r="AO136" s="26"/>
      <c r="AP136" s="26"/>
      <c r="AQ136" s="26"/>
      <c r="AR136" s="26"/>
      <c r="AS136" s="26"/>
      <c r="AT136" s="26"/>
      <c r="AU136" s="26"/>
      <c r="AV136" s="26"/>
      <c r="AW136" s="26"/>
      <c r="AX136" s="26"/>
      <c r="AY136" s="26"/>
      <c r="AZ136" s="26"/>
      <c r="BA136" s="26"/>
      <c r="BB136" s="26"/>
      <c r="BC136" s="26"/>
      <c r="BD136" s="26"/>
      <c r="BE136" s="26"/>
      <c r="BF136" s="26"/>
      <c r="BG136" s="26"/>
      <c r="BH136" s="26"/>
      <c r="BI136" s="26"/>
      <c r="BJ136" s="26"/>
      <c r="BK136" s="26"/>
      <c r="BL136" s="26"/>
      <c r="BM136" s="26"/>
      <c r="BN136" s="26"/>
      <c r="BO136" s="26"/>
      <c r="BP136" s="26"/>
      <c r="BQ136" s="26"/>
      <c r="BR136" s="26"/>
      <c r="BS136" s="26"/>
      <c r="BT136" s="26"/>
      <c r="BU136" s="26"/>
      <c r="BV136" s="26"/>
      <c r="BW136" s="26"/>
      <c r="BX136" s="26"/>
      <c r="BY136" s="26"/>
    </row>
    <row r="137" spans="4:77" ht="12.75" customHeight="1">
      <c r="D137" s="50"/>
      <c r="E137" s="50"/>
      <c r="F137" s="50"/>
      <c r="G137" s="50"/>
      <c r="H137" s="240"/>
      <c r="I137" s="50"/>
      <c r="X137" s="26"/>
      <c r="Y137" s="26"/>
      <c r="Z137" s="26"/>
      <c r="AA137" s="26"/>
      <c r="AB137" s="26"/>
      <c r="AC137" s="26"/>
      <c r="AD137" s="26"/>
      <c r="AE137" s="26"/>
      <c r="AF137" s="26"/>
      <c r="AG137" s="26"/>
      <c r="AH137" s="26"/>
      <c r="AI137" s="26"/>
      <c r="AJ137" s="26"/>
      <c r="AK137" s="26"/>
      <c r="AL137" s="26"/>
      <c r="AM137" s="26"/>
      <c r="AN137" s="26"/>
      <c r="AO137" s="26"/>
      <c r="AP137" s="26"/>
      <c r="AQ137" s="26"/>
      <c r="AR137" s="26"/>
      <c r="AS137" s="26"/>
      <c r="AT137" s="26"/>
      <c r="AU137" s="26"/>
      <c r="AV137" s="26"/>
      <c r="AW137" s="26"/>
      <c r="AX137" s="26"/>
      <c r="AY137" s="26"/>
      <c r="AZ137" s="26"/>
      <c r="BA137" s="26"/>
      <c r="BB137" s="26"/>
      <c r="BC137" s="26"/>
      <c r="BD137" s="26"/>
      <c r="BE137" s="26"/>
      <c r="BF137" s="26"/>
      <c r="BG137" s="26"/>
      <c r="BH137" s="26"/>
      <c r="BI137" s="26"/>
      <c r="BJ137" s="26"/>
      <c r="BK137" s="26"/>
      <c r="BL137" s="26"/>
      <c r="BM137" s="26"/>
      <c r="BN137" s="26"/>
      <c r="BO137" s="26"/>
      <c r="BP137" s="26"/>
      <c r="BQ137" s="26"/>
      <c r="BR137" s="26"/>
      <c r="BS137" s="26"/>
      <c r="BT137" s="26"/>
      <c r="BU137" s="26"/>
      <c r="BV137" s="26"/>
      <c r="BW137" s="26"/>
      <c r="BX137" s="26"/>
      <c r="BY137" s="26"/>
    </row>
    <row r="138" spans="4:77" ht="12.75" customHeight="1">
      <c r="D138" s="50"/>
      <c r="E138" s="50"/>
      <c r="F138" s="50"/>
      <c r="G138" s="50"/>
      <c r="H138" s="240"/>
      <c r="I138" s="50"/>
      <c r="X138" s="26"/>
      <c r="Y138" s="26"/>
      <c r="Z138" s="26"/>
      <c r="AA138" s="26"/>
      <c r="AB138" s="26"/>
      <c r="AC138" s="26"/>
      <c r="AD138" s="26"/>
      <c r="AE138" s="26"/>
      <c r="AF138" s="26"/>
      <c r="AG138" s="26"/>
      <c r="AH138" s="26"/>
      <c r="AI138" s="26"/>
      <c r="AJ138" s="26"/>
      <c r="AK138" s="26"/>
      <c r="AL138" s="26"/>
      <c r="AM138" s="26"/>
      <c r="AN138" s="26"/>
      <c r="AO138" s="26"/>
      <c r="AP138" s="26"/>
      <c r="AQ138" s="26"/>
      <c r="AR138" s="26"/>
      <c r="AS138" s="26"/>
      <c r="AT138" s="26"/>
      <c r="AU138" s="26"/>
      <c r="AV138" s="26"/>
      <c r="AW138" s="26"/>
      <c r="AX138" s="26"/>
      <c r="AY138" s="26"/>
      <c r="AZ138" s="26"/>
      <c r="BA138" s="26"/>
      <c r="BB138" s="26"/>
      <c r="BC138" s="26"/>
      <c r="BD138" s="26"/>
      <c r="BE138" s="26"/>
      <c r="BF138" s="26"/>
      <c r="BG138" s="26"/>
      <c r="BH138" s="26"/>
      <c r="BI138" s="26"/>
      <c r="BJ138" s="26"/>
      <c r="BK138" s="26"/>
      <c r="BL138" s="26"/>
      <c r="BM138" s="26"/>
      <c r="BN138" s="26"/>
      <c r="BO138" s="26"/>
      <c r="BP138" s="26"/>
      <c r="BQ138" s="26"/>
      <c r="BR138" s="26"/>
      <c r="BS138" s="26"/>
      <c r="BT138" s="26"/>
      <c r="BU138" s="26"/>
      <c r="BV138" s="26"/>
      <c r="BW138" s="26"/>
      <c r="BX138" s="26"/>
      <c r="BY138" s="26"/>
    </row>
    <row r="139" spans="4:77" ht="12.75" customHeight="1">
      <c r="D139" s="50"/>
      <c r="E139" s="50"/>
      <c r="F139" s="50"/>
      <c r="G139" s="50"/>
      <c r="H139" s="240"/>
      <c r="I139" s="50"/>
      <c r="X139" s="26"/>
      <c r="Y139" s="26"/>
      <c r="Z139" s="26"/>
      <c r="AA139" s="26"/>
      <c r="AB139" s="26"/>
      <c r="AC139" s="26"/>
      <c r="AD139" s="26"/>
      <c r="AE139" s="26"/>
      <c r="AF139" s="26"/>
      <c r="AG139" s="26"/>
      <c r="AH139" s="26"/>
      <c r="AI139" s="26"/>
      <c r="AJ139" s="26"/>
      <c r="AK139" s="26"/>
      <c r="AL139" s="26"/>
      <c r="AM139" s="26"/>
      <c r="AN139" s="26"/>
      <c r="AO139" s="26"/>
      <c r="AP139" s="26"/>
      <c r="AQ139" s="26"/>
      <c r="AR139" s="26"/>
      <c r="AS139" s="26"/>
      <c r="AT139" s="26"/>
      <c r="AU139" s="26"/>
      <c r="AV139" s="26"/>
      <c r="AW139" s="26"/>
      <c r="AX139" s="26"/>
      <c r="AY139" s="26"/>
      <c r="AZ139" s="26"/>
      <c r="BA139" s="26"/>
      <c r="BB139" s="26"/>
      <c r="BC139" s="26"/>
      <c r="BD139" s="26"/>
      <c r="BE139" s="26"/>
      <c r="BF139" s="26"/>
      <c r="BG139" s="26"/>
      <c r="BH139" s="26"/>
      <c r="BI139" s="26"/>
      <c r="BJ139" s="26"/>
      <c r="BK139" s="26"/>
      <c r="BL139" s="26"/>
      <c r="BM139" s="26"/>
      <c r="BN139" s="26"/>
      <c r="BO139" s="26"/>
      <c r="BP139" s="26"/>
      <c r="BQ139" s="26"/>
      <c r="BR139" s="26"/>
      <c r="BS139" s="26"/>
      <c r="BT139" s="26"/>
      <c r="BU139" s="26"/>
      <c r="BV139" s="26"/>
      <c r="BW139" s="26"/>
      <c r="BX139" s="26"/>
      <c r="BY139" s="26"/>
    </row>
    <row r="140" spans="4:77" ht="12.75" customHeight="1">
      <c r="D140" s="50"/>
      <c r="E140" s="50"/>
      <c r="F140" s="50"/>
      <c r="G140" s="50"/>
      <c r="H140" s="240"/>
      <c r="I140" s="50"/>
      <c r="X140" s="26"/>
      <c r="Y140" s="26"/>
      <c r="Z140" s="26"/>
      <c r="AA140" s="26"/>
      <c r="AB140" s="26"/>
      <c r="AC140" s="26"/>
      <c r="AD140" s="26"/>
      <c r="AE140" s="26"/>
      <c r="AF140" s="26"/>
      <c r="AG140" s="26"/>
      <c r="AH140" s="26"/>
      <c r="AI140" s="26"/>
      <c r="AJ140" s="26"/>
      <c r="AK140" s="26"/>
      <c r="AL140" s="26"/>
      <c r="AM140" s="26"/>
      <c r="AN140" s="26"/>
      <c r="AO140" s="26"/>
      <c r="AP140" s="26"/>
      <c r="AQ140" s="26"/>
      <c r="AR140" s="26"/>
      <c r="AS140" s="26"/>
      <c r="AT140" s="26"/>
      <c r="AU140" s="26"/>
      <c r="AV140" s="26"/>
      <c r="AW140" s="26"/>
      <c r="AX140" s="26"/>
      <c r="AY140" s="26"/>
      <c r="AZ140" s="26"/>
      <c r="BA140" s="26"/>
      <c r="BB140" s="26"/>
      <c r="BC140" s="26"/>
      <c r="BD140" s="26"/>
      <c r="BE140" s="26"/>
      <c r="BF140" s="26"/>
      <c r="BG140" s="26"/>
      <c r="BH140" s="26"/>
      <c r="BI140" s="26"/>
      <c r="BJ140" s="26"/>
      <c r="BK140" s="26"/>
      <c r="BL140" s="26"/>
      <c r="BM140" s="26"/>
      <c r="BN140" s="26"/>
      <c r="BO140" s="26"/>
      <c r="BP140" s="26"/>
      <c r="BQ140" s="26"/>
      <c r="BR140" s="26"/>
      <c r="BS140" s="26"/>
      <c r="BT140" s="26"/>
      <c r="BU140" s="26"/>
      <c r="BV140" s="26"/>
      <c r="BW140" s="26"/>
      <c r="BX140" s="26"/>
      <c r="BY140" s="26"/>
    </row>
    <row r="141" spans="4:77" ht="12.75" customHeight="1">
      <c r="D141" s="50"/>
      <c r="E141" s="50"/>
      <c r="F141" s="50"/>
      <c r="G141" s="50"/>
      <c r="H141" s="240"/>
      <c r="I141" s="50"/>
      <c r="X141" s="26"/>
      <c r="Y141" s="26"/>
      <c r="Z141" s="26"/>
      <c r="AA141" s="26"/>
      <c r="AB141" s="26"/>
      <c r="AC141" s="26"/>
      <c r="AD141" s="26"/>
      <c r="AE141" s="26"/>
      <c r="AF141" s="26"/>
      <c r="AG141" s="26"/>
      <c r="AH141" s="26"/>
      <c r="AI141" s="26"/>
      <c r="AJ141" s="26"/>
      <c r="AK141" s="26"/>
      <c r="AL141" s="26"/>
      <c r="AM141" s="26"/>
      <c r="AN141" s="26"/>
      <c r="AO141" s="26"/>
      <c r="AP141" s="26"/>
      <c r="AQ141" s="26"/>
      <c r="AR141" s="26"/>
      <c r="AS141" s="26"/>
      <c r="AT141" s="26"/>
      <c r="AU141" s="26"/>
      <c r="AV141" s="26"/>
      <c r="AW141" s="26"/>
      <c r="AX141" s="26"/>
      <c r="AY141" s="26"/>
      <c r="AZ141" s="26"/>
      <c r="BA141" s="26"/>
      <c r="BB141" s="26"/>
      <c r="BC141" s="26"/>
      <c r="BD141" s="26"/>
      <c r="BE141" s="26"/>
      <c r="BF141" s="26"/>
      <c r="BG141" s="26"/>
      <c r="BH141" s="26"/>
      <c r="BI141" s="26"/>
      <c r="BJ141" s="26"/>
      <c r="BK141" s="26"/>
      <c r="BL141" s="26"/>
      <c r="BM141" s="26"/>
      <c r="BN141" s="26"/>
      <c r="BO141" s="26"/>
      <c r="BP141" s="26"/>
      <c r="BQ141" s="26"/>
      <c r="BR141" s="26"/>
      <c r="BS141" s="26"/>
      <c r="BT141" s="26"/>
      <c r="BU141" s="26"/>
      <c r="BV141" s="26"/>
      <c r="BW141" s="26"/>
      <c r="BX141" s="26"/>
      <c r="BY141" s="26"/>
    </row>
    <row r="142" spans="4:77" ht="12.75" customHeight="1">
      <c r="D142" s="50"/>
      <c r="E142" s="50"/>
      <c r="F142" s="50"/>
      <c r="G142" s="50"/>
      <c r="H142" s="240"/>
      <c r="I142" s="50"/>
      <c r="X142" s="26"/>
      <c r="Y142" s="26"/>
      <c r="Z142" s="26"/>
      <c r="AA142" s="26"/>
      <c r="AB142" s="26"/>
      <c r="AC142" s="26"/>
      <c r="AD142" s="26"/>
      <c r="AE142" s="26"/>
      <c r="AF142" s="26"/>
      <c r="AG142" s="26"/>
      <c r="AH142" s="26"/>
      <c r="AI142" s="26"/>
      <c r="AJ142" s="26"/>
      <c r="AK142" s="26"/>
      <c r="AL142" s="26"/>
      <c r="AM142" s="26"/>
      <c r="AN142" s="26"/>
      <c r="AO142" s="26"/>
      <c r="AP142" s="26"/>
      <c r="AQ142" s="26"/>
      <c r="AR142" s="26"/>
      <c r="AS142" s="26"/>
      <c r="AT142" s="26"/>
      <c r="AU142" s="26"/>
      <c r="AV142" s="26"/>
      <c r="AW142" s="26"/>
      <c r="AX142" s="26"/>
      <c r="AY142" s="26"/>
      <c r="AZ142" s="26"/>
      <c r="BA142" s="26"/>
      <c r="BB142" s="26"/>
      <c r="BC142" s="26"/>
      <c r="BD142" s="26"/>
      <c r="BE142" s="26"/>
      <c r="BF142" s="26"/>
      <c r="BG142" s="26"/>
      <c r="BH142" s="26"/>
      <c r="BI142" s="26"/>
      <c r="BJ142" s="26"/>
      <c r="BK142" s="26"/>
      <c r="BL142" s="26"/>
      <c r="BM142" s="26"/>
      <c r="BN142" s="26"/>
      <c r="BO142" s="26"/>
      <c r="BP142" s="26"/>
      <c r="BQ142" s="26"/>
      <c r="BR142" s="26"/>
      <c r="BS142" s="26"/>
      <c r="BT142" s="26"/>
      <c r="BU142" s="26"/>
      <c r="BV142" s="26"/>
      <c r="BW142" s="26"/>
      <c r="BX142" s="26"/>
      <c r="BY142" s="26"/>
    </row>
    <row r="143" spans="4:77" ht="12.75" customHeight="1">
      <c r="D143" s="50"/>
      <c r="E143" s="50"/>
      <c r="F143" s="50"/>
      <c r="G143" s="50"/>
      <c r="H143" s="240"/>
      <c r="I143" s="50"/>
      <c r="X143" s="26"/>
      <c r="Y143" s="26"/>
      <c r="Z143" s="26"/>
      <c r="AA143" s="26"/>
      <c r="AB143" s="26"/>
      <c r="AC143" s="26"/>
      <c r="AD143" s="26"/>
      <c r="AE143" s="26"/>
      <c r="AF143" s="26"/>
      <c r="AG143" s="26"/>
      <c r="AH143" s="26"/>
      <c r="AI143" s="26"/>
      <c r="AJ143" s="26"/>
      <c r="AK143" s="26"/>
      <c r="AL143" s="26"/>
      <c r="AM143" s="26"/>
      <c r="AN143" s="26"/>
      <c r="AO143" s="26"/>
      <c r="AP143" s="26"/>
      <c r="AQ143" s="26"/>
      <c r="AR143" s="26"/>
      <c r="AS143" s="26"/>
      <c r="AT143" s="26"/>
      <c r="AU143" s="26"/>
      <c r="AV143" s="26"/>
      <c r="AW143" s="26"/>
      <c r="AX143" s="26"/>
      <c r="AY143" s="26"/>
      <c r="AZ143" s="26"/>
      <c r="BA143" s="26"/>
      <c r="BB143" s="26"/>
      <c r="BC143" s="26"/>
      <c r="BD143" s="26"/>
      <c r="BE143" s="26"/>
      <c r="BF143" s="26"/>
      <c r="BG143" s="26"/>
      <c r="BH143" s="26"/>
      <c r="BI143" s="26"/>
      <c r="BJ143" s="26"/>
      <c r="BK143" s="26"/>
      <c r="BL143" s="26"/>
      <c r="BM143" s="26"/>
      <c r="BN143" s="26"/>
      <c r="BO143" s="26"/>
      <c r="BP143" s="26"/>
      <c r="BQ143" s="26"/>
      <c r="BR143" s="26"/>
      <c r="BS143" s="26"/>
      <c r="BT143" s="26"/>
      <c r="BU143" s="26"/>
      <c r="BV143" s="26"/>
      <c r="BW143" s="26"/>
      <c r="BX143" s="26"/>
      <c r="BY143" s="26"/>
    </row>
    <row r="144" spans="4:77" ht="12.75" customHeight="1">
      <c r="D144" s="50"/>
      <c r="E144" s="50"/>
      <c r="F144" s="50"/>
      <c r="G144" s="50"/>
      <c r="H144" s="240"/>
      <c r="I144" s="50"/>
      <c r="X144" s="26"/>
      <c r="Y144" s="26"/>
      <c r="Z144" s="26"/>
      <c r="AA144" s="26"/>
      <c r="AB144" s="26"/>
      <c r="AC144" s="26"/>
      <c r="AD144" s="26"/>
      <c r="AE144" s="26"/>
      <c r="AF144" s="26"/>
      <c r="AG144" s="26"/>
      <c r="AH144" s="26"/>
      <c r="AI144" s="26"/>
      <c r="AJ144" s="26"/>
      <c r="AK144" s="26"/>
      <c r="AL144" s="26"/>
      <c r="AM144" s="26"/>
      <c r="AN144" s="26"/>
      <c r="AO144" s="26"/>
      <c r="AP144" s="26"/>
      <c r="AQ144" s="26"/>
      <c r="AR144" s="26"/>
      <c r="AS144" s="26"/>
      <c r="AT144" s="26"/>
      <c r="AU144" s="26"/>
      <c r="AV144" s="26"/>
      <c r="AW144" s="26"/>
      <c r="AX144" s="26"/>
      <c r="AY144" s="26"/>
      <c r="AZ144" s="26"/>
      <c r="BA144" s="26"/>
      <c r="BB144" s="26"/>
      <c r="BC144" s="26"/>
      <c r="BD144" s="26"/>
      <c r="BE144" s="26"/>
      <c r="BF144" s="26"/>
      <c r="BG144" s="26"/>
      <c r="BH144" s="26"/>
      <c r="BI144" s="26"/>
      <c r="BJ144" s="26"/>
      <c r="BK144" s="26"/>
      <c r="BL144" s="26"/>
      <c r="BM144" s="26"/>
      <c r="BN144" s="26"/>
      <c r="BO144" s="26"/>
      <c r="BP144" s="26"/>
      <c r="BQ144" s="26"/>
      <c r="BR144" s="26"/>
      <c r="BS144" s="26"/>
      <c r="BT144" s="26"/>
      <c r="BU144" s="26"/>
      <c r="BV144" s="26"/>
      <c r="BW144" s="26"/>
      <c r="BX144" s="26"/>
      <c r="BY144" s="26"/>
    </row>
    <row r="145" spans="4:77" ht="12.75" customHeight="1">
      <c r="D145" s="50"/>
      <c r="E145" s="50"/>
      <c r="F145" s="50"/>
      <c r="G145" s="50"/>
      <c r="H145" s="240"/>
      <c r="I145" s="50"/>
      <c r="X145" s="26"/>
      <c r="Y145" s="26"/>
      <c r="Z145" s="26"/>
      <c r="AA145" s="26"/>
      <c r="AB145" s="26"/>
      <c r="AC145" s="26"/>
      <c r="AD145" s="26"/>
      <c r="AE145" s="26"/>
      <c r="AF145" s="26"/>
      <c r="AG145" s="26"/>
      <c r="AH145" s="26"/>
      <c r="AI145" s="26"/>
      <c r="AJ145" s="26"/>
      <c r="AK145" s="26"/>
      <c r="AL145" s="26"/>
      <c r="AM145" s="26"/>
      <c r="AN145" s="26"/>
      <c r="AO145" s="26"/>
      <c r="AP145" s="26"/>
      <c r="AQ145" s="26"/>
      <c r="AR145" s="26"/>
      <c r="AS145" s="26"/>
      <c r="AT145" s="26"/>
      <c r="AU145" s="26"/>
      <c r="AV145" s="26"/>
      <c r="AW145" s="26"/>
      <c r="AX145" s="26"/>
      <c r="AY145" s="26"/>
      <c r="AZ145" s="26"/>
      <c r="BA145" s="26"/>
      <c r="BB145" s="26"/>
      <c r="BC145" s="26"/>
      <c r="BD145" s="26"/>
      <c r="BE145" s="26"/>
      <c r="BF145" s="26"/>
      <c r="BG145" s="26"/>
      <c r="BH145" s="26"/>
      <c r="BI145" s="26"/>
      <c r="BJ145" s="26"/>
      <c r="BK145" s="26"/>
      <c r="BL145" s="26"/>
      <c r="BM145" s="26"/>
      <c r="BN145" s="26"/>
      <c r="BO145" s="26"/>
      <c r="BP145" s="26"/>
      <c r="BQ145" s="26"/>
      <c r="BR145" s="26"/>
      <c r="BS145" s="26"/>
      <c r="BT145" s="26"/>
      <c r="BU145" s="26"/>
      <c r="BV145" s="26"/>
      <c r="BW145" s="26"/>
      <c r="BX145" s="26"/>
      <c r="BY145" s="26"/>
    </row>
    <row r="146" spans="4:77" ht="12.75" customHeight="1">
      <c r="D146" s="50"/>
      <c r="E146" s="50"/>
      <c r="F146" s="50"/>
      <c r="G146" s="50"/>
      <c r="H146" s="240"/>
      <c r="I146" s="50"/>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c r="BO146" s="26"/>
      <c r="BP146" s="26"/>
      <c r="BQ146" s="26"/>
      <c r="BR146" s="26"/>
      <c r="BS146" s="26"/>
      <c r="BT146" s="26"/>
      <c r="BU146" s="26"/>
      <c r="BV146" s="26"/>
      <c r="BW146" s="26"/>
      <c r="BX146" s="26"/>
      <c r="BY146" s="26"/>
    </row>
    <row r="147" spans="4:77" ht="12.75" customHeight="1">
      <c r="D147" s="50"/>
      <c r="E147" s="50"/>
      <c r="F147" s="50"/>
      <c r="G147" s="50"/>
      <c r="H147" s="240"/>
      <c r="I147" s="50"/>
      <c r="X147" s="26"/>
      <c r="Y147" s="26"/>
      <c r="Z147" s="26"/>
      <c r="AA147" s="26"/>
      <c r="AB147" s="26"/>
      <c r="AC147" s="26"/>
      <c r="AD147" s="26"/>
      <c r="AE147" s="26"/>
      <c r="AF147" s="26"/>
      <c r="AG147" s="26"/>
      <c r="AH147" s="26"/>
      <c r="AI147" s="26"/>
      <c r="AJ147" s="26"/>
      <c r="AK147" s="26"/>
      <c r="AL147" s="26"/>
      <c r="AM147" s="26"/>
      <c r="AN147" s="26"/>
      <c r="AO147" s="26"/>
      <c r="AP147" s="26"/>
      <c r="AQ147" s="26"/>
      <c r="AR147" s="26"/>
      <c r="AS147" s="26"/>
      <c r="AT147" s="26"/>
      <c r="AU147" s="26"/>
      <c r="AV147" s="26"/>
      <c r="AW147" s="26"/>
      <c r="AX147" s="26"/>
      <c r="AY147" s="26"/>
      <c r="AZ147" s="26"/>
      <c r="BA147" s="26"/>
      <c r="BB147" s="26"/>
      <c r="BC147" s="26"/>
      <c r="BD147" s="26"/>
      <c r="BE147" s="26"/>
      <c r="BF147" s="26"/>
      <c r="BG147" s="26"/>
      <c r="BH147" s="26"/>
      <c r="BI147" s="26"/>
      <c r="BJ147" s="26"/>
      <c r="BK147" s="26"/>
      <c r="BL147" s="26"/>
      <c r="BM147" s="26"/>
      <c r="BN147" s="26"/>
      <c r="BO147" s="26"/>
      <c r="BP147" s="26"/>
      <c r="BQ147" s="26"/>
      <c r="BR147" s="26"/>
      <c r="BS147" s="26"/>
      <c r="BT147" s="26"/>
      <c r="BU147" s="26"/>
      <c r="BV147" s="26"/>
      <c r="BW147" s="26"/>
      <c r="BX147" s="26"/>
      <c r="BY147" s="26"/>
    </row>
    <row r="148" spans="4:77" ht="12.75" customHeight="1">
      <c r="D148" s="50"/>
      <c r="E148" s="50"/>
      <c r="F148" s="50"/>
      <c r="G148" s="50"/>
      <c r="H148" s="240"/>
      <c r="I148" s="50"/>
      <c r="X148" s="26"/>
      <c r="Y148" s="26"/>
      <c r="Z148" s="26"/>
      <c r="AA148" s="26"/>
      <c r="AB148" s="26"/>
      <c r="AC148" s="26"/>
      <c r="AD148" s="26"/>
      <c r="AE148" s="26"/>
      <c r="AF148" s="26"/>
      <c r="AG148" s="26"/>
      <c r="AH148" s="26"/>
      <c r="AI148" s="26"/>
      <c r="AJ148" s="26"/>
      <c r="AK148" s="26"/>
      <c r="AL148" s="26"/>
      <c r="AM148" s="26"/>
      <c r="AN148" s="26"/>
      <c r="AO148" s="26"/>
      <c r="AP148" s="26"/>
      <c r="AQ148" s="26"/>
      <c r="AR148" s="26"/>
      <c r="AS148" s="26"/>
      <c r="AT148" s="26"/>
      <c r="AU148" s="26"/>
      <c r="AV148" s="26"/>
      <c r="AW148" s="26"/>
      <c r="AX148" s="26"/>
      <c r="AY148" s="26"/>
      <c r="AZ148" s="26"/>
      <c r="BA148" s="26"/>
      <c r="BB148" s="26"/>
      <c r="BC148" s="26"/>
      <c r="BD148" s="26"/>
      <c r="BE148" s="26"/>
      <c r="BF148" s="26"/>
      <c r="BG148" s="26"/>
      <c r="BH148" s="26"/>
      <c r="BI148" s="26"/>
      <c r="BJ148" s="26"/>
      <c r="BK148" s="26"/>
      <c r="BL148" s="26"/>
      <c r="BM148" s="26"/>
      <c r="BN148" s="26"/>
      <c r="BO148" s="26"/>
      <c r="BP148" s="26"/>
      <c r="BQ148" s="26"/>
      <c r="BR148" s="26"/>
      <c r="BS148" s="26"/>
      <c r="BT148" s="26"/>
      <c r="BU148" s="26"/>
      <c r="BV148" s="26"/>
      <c r="BW148" s="26"/>
      <c r="BX148" s="26"/>
      <c r="BY148" s="26"/>
    </row>
    <row r="149" spans="4:77" ht="12.75" customHeight="1">
      <c r="D149" s="50"/>
      <c r="E149" s="50"/>
      <c r="F149" s="50"/>
      <c r="G149" s="50"/>
      <c r="H149" s="240"/>
      <c r="I149" s="50"/>
      <c r="X149" s="26"/>
      <c r="Y149" s="26"/>
      <c r="Z149" s="26"/>
      <c r="AA149" s="26"/>
      <c r="AB149" s="26"/>
      <c r="AC149" s="26"/>
      <c r="AD149" s="26"/>
      <c r="AE149" s="26"/>
      <c r="AF149" s="26"/>
      <c r="AG149" s="26"/>
      <c r="AH149" s="26"/>
      <c r="AI149" s="26"/>
      <c r="AJ149" s="26"/>
      <c r="AK149" s="26"/>
      <c r="AL149" s="26"/>
      <c r="AM149" s="26"/>
      <c r="AN149" s="26"/>
      <c r="AO149" s="26"/>
      <c r="AP149" s="26"/>
      <c r="AQ149" s="26"/>
      <c r="AR149" s="26"/>
      <c r="AS149" s="26"/>
      <c r="AT149" s="26"/>
      <c r="AU149" s="26"/>
      <c r="AV149" s="26"/>
      <c r="AW149" s="26"/>
      <c r="AX149" s="26"/>
      <c r="AY149" s="26"/>
      <c r="AZ149" s="26"/>
      <c r="BA149" s="26"/>
      <c r="BB149" s="26"/>
      <c r="BC149" s="26"/>
      <c r="BD149" s="26"/>
      <c r="BE149" s="26"/>
      <c r="BF149" s="26"/>
      <c r="BG149" s="26"/>
      <c r="BH149" s="26"/>
      <c r="BI149" s="26"/>
      <c r="BJ149" s="26"/>
      <c r="BK149" s="26"/>
      <c r="BL149" s="26"/>
      <c r="BM149" s="26"/>
      <c r="BN149" s="26"/>
      <c r="BO149" s="26"/>
      <c r="BP149" s="26"/>
      <c r="BQ149" s="26"/>
      <c r="BR149" s="26"/>
      <c r="BS149" s="26"/>
      <c r="BT149" s="26"/>
      <c r="BU149" s="26"/>
      <c r="BV149" s="26"/>
      <c r="BW149" s="26"/>
      <c r="BX149" s="26"/>
      <c r="BY149" s="26"/>
    </row>
    <row r="150" spans="4:77" ht="12.75" customHeight="1">
      <c r="D150" s="50"/>
      <c r="E150" s="50"/>
      <c r="F150" s="50"/>
      <c r="G150" s="50"/>
      <c r="H150" s="240"/>
      <c r="I150" s="50"/>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c r="BO150" s="26"/>
      <c r="BP150" s="26"/>
      <c r="BQ150" s="26"/>
      <c r="BR150" s="26"/>
      <c r="BS150" s="26"/>
      <c r="BT150" s="26"/>
      <c r="BU150" s="26"/>
      <c r="BV150" s="26"/>
      <c r="BW150" s="26"/>
      <c r="BX150" s="26"/>
      <c r="BY150" s="26"/>
    </row>
    <row r="151" spans="4:77" ht="12.75" customHeight="1">
      <c r="D151" s="50"/>
      <c r="E151" s="50"/>
      <c r="F151" s="50"/>
      <c r="G151" s="50"/>
      <c r="H151" s="240"/>
      <c r="I151" s="50"/>
      <c r="X151" s="26"/>
      <c r="Y151" s="26"/>
      <c r="Z151" s="26"/>
      <c r="AA151" s="26"/>
      <c r="AB151" s="26"/>
      <c r="AC151" s="26"/>
      <c r="AD151" s="26"/>
      <c r="AE151" s="26"/>
      <c r="AF151" s="26"/>
      <c r="AG151" s="26"/>
      <c r="AH151" s="26"/>
      <c r="AI151" s="26"/>
      <c r="AJ151" s="26"/>
      <c r="AK151" s="26"/>
      <c r="AL151" s="26"/>
      <c r="AM151" s="26"/>
      <c r="AN151" s="26"/>
      <c r="AO151" s="26"/>
      <c r="AP151" s="26"/>
      <c r="AQ151" s="26"/>
      <c r="AR151" s="26"/>
      <c r="AS151" s="26"/>
      <c r="AT151" s="26"/>
      <c r="AU151" s="26"/>
      <c r="AV151" s="26"/>
      <c r="AW151" s="26"/>
      <c r="AX151" s="26"/>
      <c r="AY151" s="26"/>
      <c r="AZ151" s="26"/>
      <c r="BA151" s="26"/>
      <c r="BB151" s="26"/>
      <c r="BC151" s="26"/>
      <c r="BD151" s="26"/>
      <c r="BE151" s="26"/>
      <c r="BF151" s="26"/>
      <c r="BG151" s="26"/>
      <c r="BH151" s="26"/>
      <c r="BI151" s="26"/>
      <c r="BJ151" s="26"/>
      <c r="BK151" s="26"/>
      <c r="BL151" s="26"/>
      <c r="BM151" s="26"/>
      <c r="BN151" s="26"/>
      <c r="BO151" s="26"/>
      <c r="BP151" s="26"/>
      <c r="BQ151" s="26"/>
      <c r="BR151" s="26"/>
      <c r="BS151" s="26"/>
      <c r="BT151" s="26"/>
      <c r="BU151" s="26"/>
      <c r="BV151" s="26"/>
      <c r="BW151" s="26"/>
      <c r="BX151" s="26"/>
      <c r="BY151" s="26"/>
    </row>
    <row r="152" spans="4:77" ht="12.75" customHeight="1">
      <c r="D152" s="50"/>
      <c r="E152" s="50"/>
      <c r="F152" s="50"/>
      <c r="G152" s="50"/>
      <c r="H152" s="240"/>
      <c r="I152" s="50"/>
      <c r="X152" s="26"/>
      <c r="Y152" s="26"/>
      <c r="Z152" s="26"/>
      <c r="AA152" s="26"/>
      <c r="AB152" s="26"/>
      <c r="AC152" s="26"/>
      <c r="AD152" s="26"/>
      <c r="AE152" s="26"/>
      <c r="AF152" s="26"/>
      <c r="AG152" s="26"/>
      <c r="AH152" s="26"/>
      <c r="AI152" s="26"/>
      <c r="AJ152" s="26"/>
      <c r="AK152" s="26"/>
      <c r="AL152" s="26"/>
      <c r="AM152" s="26"/>
      <c r="AN152" s="26"/>
      <c r="AO152" s="26"/>
      <c r="AP152" s="26"/>
      <c r="AQ152" s="26"/>
      <c r="AR152" s="26"/>
      <c r="AS152" s="26"/>
      <c r="AT152" s="26"/>
      <c r="AU152" s="26"/>
      <c r="AV152" s="26"/>
      <c r="AW152" s="26"/>
      <c r="AX152" s="26"/>
      <c r="AY152" s="26"/>
      <c r="AZ152" s="26"/>
      <c r="BA152" s="26"/>
      <c r="BB152" s="26"/>
      <c r="BC152" s="26"/>
      <c r="BD152" s="26"/>
      <c r="BE152" s="26"/>
      <c r="BF152" s="26"/>
      <c r="BG152" s="26"/>
      <c r="BH152" s="26"/>
      <c r="BI152" s="26"/>
      <c r="BJ152" s="26"/>
      <c r="BK152" s="26"/>
      <c r="BL152" s="26"/>
      <c r="BM152" s="26"/>
      <c r="BN152" s="26"/>
      <c r="BO152" s="26"/>
      <c r="BP152" s="26"/>
      <c r="BQ152" s="26"/>
      <c r="BR152" s="26"/>
      <c r="BS152" s="26"/>
      <c r="BT152" s="26"/>
      <c r="BU152" s="26"/>
      <c r="BV152" s="26"/>
      <c r="BW152" s="26"/>
      <c r="BX152" s="26"/>
      <c r="BY152" s="26"/>
    </row>
    <row r="153" spans="4:77" ht="12.75" customHeight="1">
      <c r="D153" s="50"/>
      <c r="E153" s="50"/>
      <c r="F153" s="50"/>
      <c r="G153" s="50"/>
      <c r="H153" s="240"/>
      <c r="I153" s="50"/>
      <c r="X153" s="26"/>
      <c r="Y153" s="26"/>
      <c r="Z153" s="26"/>
      <c r="AA153" s="26"/>
      <c r="AB153" s="26"/>
      <c r="AC153" s="26"/>
      <c r="AD153" s="26"/>
      <c r="AE153" s="26"/>
      <c r="AF153" s="26"/>
      <c r="AG153" s="26"/>
      <c r="AH153" s="26"/>
      <c r="AI153" s="26"/>
      <c r="AJ153" s="26"/>
      <c r="AK153" s="26"/>
      <c r="AL153" s="26"/>
      <c r="AM153" s="26"/>
      <c r="AN153" s="26"/>
      <c r="AO153" s="26"/>
      <c r="AP153" s="26"/>
      <c r="AQ153" s="26"/>
      <c r="AR153" s="26"/>
      <c r="AS153" s="26"/>
      <c r="AT153" s="26"/>
      <c r="AU153" s="26"/>
      <c r="AV153" s="26"/>
      <c r="AW153" s="26"/>
      <c r="AX153" s="26"/>
      <c r="AY153" s="26"/>
      <c r="AZ153" s="26"/>
      <c r="BA153" s="26"/>
      <c r="BB153" s="26"/>
      <c r="BC153" s="26"/>
      <c r="BD153" s="26"/>
      <c r="BE153" s="26"/>
      <c r="BF153" s="26"/>
      <c r="BG153" s="26"/>
      <c r="BH153" s="26"/>
      <c r="BI153" s="26"/>
      <c r="BJ153" s="26"/>
      <c r="BK153" s="26"/>
      <c r="BL153" s="26"/>
      <c r="BM153" s="26"/>
      <c r="BN153" s="26"/>
      <c r="BO153" s="26"/>
      <c r="BP153" s="26"/>
      <c r="BQ153" s="26"/>
      <c r="BR153" s="26"/>
      <c r="BS153" s="26"/>
      <c r="BT153" s="26"/>
      <c r="BU153" s="26"/>
      <c r="BV153" s="26"/>
      <c r="BW153" s="26"/>
      <c r="BX153" s="26"/>
      <c r="BY153" s="26"/>
    </row>
    <row r="154" spans="4:77" ht="12.75" customHeight="1">
      <c r="D154" s="50"/>
      <c r="E154" s="50"/>
      <c r="F154" s="50"/>
      <c r="G154" s="50"/>
      <c r="H154" s="240"/>
      <c r="I154" s="50"/>
      <c r="X154" s="26"/>
      <c r="Y154" s="26"/>
      <c r="Z154" s="26"/>
      <c r="AA154" s="26"/>
      <c r="AB154" s="26"/>
      <c r="AC154" s="26"/>
      <c r="AD154" s="26"/>
      <c r="AE154" s="26"/>
      <c r="AF154" s="26"/>
      <c r="AG154" s="26"/>
      <c r="AH154" s="26"/>
      <c r="AI154" s="26"/>
      <c r="AJ154" s="26"/>
      <c r="AK154" s="26"/>
      <c r="AL154" s="26"/>
      <c r="AM154" s="26"/>
      <c r="AN154" s="26"/>
      <c r="AO154" s="26"/>
      <c r="AP154" s="26"/>
      <c r="AQ154" s="26"/>
      <c r="AR154" s="26"/>
      <c r="AS154" s="26"/>
      <c r="AT154" s="26"/>
      <c r="AU154" s="26"/>
      <c r="AV154" s="26"/>
      <c r="AW154" s="26"/>
      <c r="AX154" s="26"/>
      <c r="AY154" s="26"/>
      <c r="AZ154" s="26"/>
      <c r="BA154" s="26"/>
      <c r="BB154" s="26"/>
      <c r="BC154" s="26"/>
      <c r="BD154" s="26"/>
      <c r="BE154" s="26"/>
      <c r="BF154" s="26"/>
      <c r="BG154" s="26"/>
      <c r="BH154" s="26"/>
      <c r="BI154" s="26"/>
      <c r="BJ154" s="26"/>
      <c r="BK154" s="26"/>
      <c r="BL154" s="26"/>
      <c r="BM154" s="26"/>
      <c r="BN154" s="26"/>
      <c r="BO154" s="26"/>
      <c r="BP154" s="26"/>
      <c r="BQ154" s="26"/>
      <c r="BR154" s="26"/>
      <c r="BS154" s="26"/>
      <c r="BT154" s="26"/>
      <c r="BU154" s="26"/>
      <c r="BV154" s="26"/>
      <c r="BW154" s="26"/>
      <c r="BX154" s="26"/>
      <c r="BY154" s="26"/>
    </row>
    <row r="155" spans="4:77" ht="12.75" customHeight="1">
      <c r="D155" s="50"/>
      <c r="E155" s="50"/>
      <c r="F155" s="50"/>
      <c r="G155" s="50"/>
      <c r="H155" s="240"/>
      <c r="I155" s="50"/>
      <c r="X155" s="26"/>
      <c r="Y155" s="26"/>
      <c r="Z155" s="26"/>
      <c r="AA155" s="26"/>
      <c r="AB155" s="26"/>
      <c r="AC155" s="26"/>
      <c r="AD155" s="26"/>
      <c r="AE155" s="26"/>
      <c r="AF155" s="26"/>
      <c r="AG155" s="26"/>
      <c r="AH155" s="26"/>
      <c r="AI155" s="26"/>
      <c r="AJ155" s="26"/>
      <c r="AK155" s="26"/>
      <c r="AL155" s="26"/>
      <c r="AM155" s="26"/>
      <c r="AN155" s="26"/>
      <c r="AO155" s="26"/>
      <c r="AP155" s="26"/>
      <c r="AQ155" s="26"/>
      <c r="AR155" s="26"/>
      <c r="AS155" s="26"/>
      <c r="AT155" s="26"/>
      <c r="AU155" s="26"/>
      <c r="AV155" s="26"/>
      <c r="AW155" s="26"/>
      <c r="AX155" s="26"/>
      <c r="AY155" s="26"/>
      <c r="AZ155" s="26"/>
      <c r="BA155" s="26"/>
      <c r="BB155" s="26"/>
      <c r="BC155" s="26"/>
      <c r="BD155" s="26"/>
      <c r="BE155" s="26"/>
      <c r="BF155" s="26"/>
      <c r="BG155" s="26"/>
      <c r="BH155" s="26"/>
      <c r="BI155" s="26"/>
      <c r="BJ155" s="26"/>
      <c r="BK155" s="26"/>
      <c r="BL155" s="26"/>
      <c r="BM155" s="26"/>
      <c r="BN155" s="26"/>
      <c r="BO155" s="26"/>
      <c r="BP155" s="26"/>
      <c r="BQ155" s="26"/>
      <c r="BR155" s="26"/>
      <c r="BS155" s="26"/>
      <c r="BT155" s="26"/>
      <c r="BU155" s="26"/>
      <c r="BV155" s="26"/>
      <c r="BW155" s="26"/>
      <c r="BX155" s="26"/>
      <c r="BY155" s="26"/>
    </row>
    <row r="156" spans="4:77" ht="12.75" customHeight="1">
      <c r="D156" s="50"/>
      <c r="E156" s="50"/>
      <c r="F156" s="50"/>
      <c r="G156" s="50"/>
      <c r="H156" s="240"/>
      <c r="I156" s="50"/>
      <c r="X156" s="26"/>
      <c r="Y156" s="26"/>
      <c r="Z156" s="26"/>
      <c r="AA156" s="26"/>
      <c r="AB156" s="26"/>
      <c r="AC156" s="26"/>
      <c r="AD156" s="26"/>
      <c r="AE156" s="26"/>
      <c r="AF156" s="26"/>
      <c r="AG156" s="26"/>
      <c r="AH156" s="26"/>
      <c r="AI156" s="26"/>
      <c r="AJ156" s="26"/>
      <c r="AK156" s="26"/>
      <c r="AL156" s="26"/>
      <c r="AM156" s="26"/>
      <c r="AN156" s="26"/>
      <c r="AO156" s="26"/>
      <c r="AP156" s="26"/>
      <c r="AQ156" s="26"/>
      <c r="AR156" s="26"/>
      <c r="AS156" s="26"/>
      <c r="AT156" s="26"/>
      <c r="AU156" s="26"/>
      <c r="AV156" s="26"/>
      <c r="AW156" s="26"/>
      <c r="AX156" s="26"/>
      <c r="AY156" s="26"/>
      <c r="AZ156" s="26"/>
      <c r="BA156" s="26"/>
      <c r="BB156" s="26"/>
      <c r="BC156" s="26"/>
      <c r="BD156" s="26"/>
      <c r="BE156" s="26"/>
      <c r="BF156" s="26"/>
      <c r="BG156" s="26"/>
      <c r="BH156" s="26"/>
      <c r="BI156" s="26"/>
      <c r="BJ156" s="26"/>
      <c r="BK156" s="26"/>
      <c r="BL156" s="26"/>
      <c r="BM156" s="26"/>
      <c r="BN156" s="26"/>
      <c r="BO156" s="26"/>
      <c r="BP156" s="26"/>
      <c r="BQ156" s="26"/>
      <c r="BR156" s="26"/>
      <c r="BS156" s="26"/>
      <c r="BT156" s="26"/>
      <c r="BU156" s="26"/>
      <c r="BV156" s="26"/>
      <c r="BW156" s="26"/>
      <c r="BX156" s="26"/>
      <c r="BY156" s="26"/>
    </row>
    <row r="157" spans="4:77" ht="12.75" customHeight="1">
      <c r="D157" s="50"/>
      <c r="E157" s="50"/>
      <c r="F157" s="50"/>
      <c r="G157" s="50"/>
      <c r="H157" s="240"/>
      <c r="I157" s="50"/>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c r="BO157" s="26"/>
      <c r="BP157" s="26"/>
      <c r="BQ157" s="26"/>
      <c r="BR157" s="26"/>
      <c r="BS157" s="26"/>
      <c r="BT157" s="26"/>
      <c r="BU157" s="26"/>
      <c r="BV157" s="26"/>
      <c r="BW157" s="26"/>
      <c r="BX157" s="26"/>
      <c r="BY157" s="26"/>
    </row>
    <row r="158" spans="4:77" ht="12.75" customHeight="1">
      <c r="D158" s="50"/>
      <c r="E158" s="50"/>
      <c r="F158" s="50"/>
      <c r="G158" s="50"/>
      <c r="H158" s="240"/>
      <c r="I158" s="50"/>
      <c r="X158" s="26"/>
      <c r="Y158" s="26"/>
      <c r="Z158" s="26"/>
      <c r="AA158" s="26"/>
      <c r="AB158" s="26"/>
      <c r="AC158" s="26"/>
      <c r="AD158" s="26"/>
      <c r="AE158" s="26"/>
      <c r="AF158" s="26"/>
      <c r="AG158" s="26"/>
      <c r="AH158" s="26"/>
      <c r="AI158" s="26"/>
      <c r="AJ158" s="26"/>
      <c r="AK158" s="26"/>
      <c r="AL158" s="26"/>
      <c r="AM158" s="26"/>
      <c r="AN158" s="26"/>
      <c r="AO158" s="26"/>
      <c r="AP158" s="26"/>
      <c r="AQ158" s="26"/>
      <c r="AR158" s="26"/>
      <c r="AS158" s="26"/>
      <c r="AT158" s="26"/>
      <c r="AU158" s="26"/>
      <c r="AV158" s="26"/>
      <c r="AW158" s="26"/>
      <c r="AX158" s="26"/>
      <c r="AY158" s="26"/>
      <c r="AZ158" s="26"/>
      <c r="BA158" s="26"/>
      <c r="BB158" s="26"/>
      <c r="BC158" s="26"/>
      <c r="BD158" s="26"/>
      <c r="BE158" s="26"/>
      <c r="BF158" s="26"/>
      <c r="BG158" s="26"/>
      <c r="BH158" s="26"/>
      <c r="BI158" s="26"/>
      <c r="BJ158" s="26"/>
      <c r="BK158" s="26"/>
      <c r="BL158" s="26"/>
      <c r="BM158" s="26"/>
      <c r="BN158" s="26"/>
      <c r="BO158" s="26"/>
      <c r="BP158" s="26"/>
      <c r="BQ158" s="26"/>
      <c r="BR158" s="26"/>
      <c r="BS158" s="26"/>
      <c r="BT158" s="26"/>
      <c r="BU158" s="26"/>
      <c r="BV158" s="26"/>
      <c r="BW158" s="26"/>
      <c r="BX158" s="26"/>
      <c r="BY158" s="26"/>
    </row>
    <row r="159" spans="4:77" ht="12.75" customHeight="1">
      <c r="D159" s="50"/>
      <c r="E159" s="50"/>
      <c r="F159" s="50"/>
      <c r="G159" s="50"/>
      <c r="H159" s="240"/>
      <c r="I159" s="50"/>
      <c r="X159" s="26"/>
      <c r="Y159" s="26"/>
      <c r="Z159" s="26"/>
      <c r="AA159" s="26"/>
      <c r="AB159" s="26"/>
      <c r="AC159" s="26"/>
      <c r="AD159" s="26"/>
      <c r="AE159" s="26"/>
      <c r="AF159" s="26"/>
      <c r="AG159" s="26"/>
      <c r="AH159" s="26"/>
      <c r="AI159" s="26"/>
      <c r="AJ159" s="26"/>
      <c r="AK159" s="26"/>
      <c r="AL159" s="26"/>
      <c r="AM159" s="26"/>
      <c r="AN159" s="26"/>
      <c r="AO159" s="26"/>
      <c r="AP159" s="26"/>
      <c r="AQ159" s="26"/>
      <c r="AR159" s="26"/>
      <c r="AS159" s="26"/>
      <c r="AT159" s="26"/>
      <c r="AU159" s="26"/>
      <c r="AV159" s="26"/>
      <c r="AW159" s="26"/>
      <c r="AX159" s="26"/>
      <c r="AY159" s="26"/>
      <c r="AZ159" s="26"/>
      <c r="BA159" s="26"/>
      <c r="BB159" s="26"/>
      <c r="BC159" s="26"/>
      <c r="BD159" s="26"/>
      <c r="BE159" s="26"/>
      <c r="BF159" s="26"/>
      <c r="BG159" s="26"/>
      <c r="BH159" s="26"/>
      <c r="BI159" s="26"/>
      <c r="BJ159" s="26"/>
      <c r="BK159" s="26"/>
      <c r="BL159" s="26"/>
      <c r="BM159" s="26"/>
      <c r="BN159" s="26"/>
      <c r="BO159" s="26"/>
      <c r="BP159" s="26"/>
      <c r="BQ159" s="26"/>
      <c r="BR159" s="26"/>
      <c r="BS159" s="26"/>
      <c r="BT159" s="26"/>
      <c r="BU159" s="26"/>
      <c r="BV159" s="26"/>
      <c r="BW159" s="26"/>
      <c r="BX159" s="26"/>
      <c r="BY159" s="26"/>
    </row>
    <row r="160" spans="4:77" ht="12.75" customHeight="1">
      <c r="D160" s="50"/>
      <c r="E160" s="50"/>
      <c r="F160" s="50"/>
      <c r="G160" s="50"/>
      <c r="H160" s="240"/>
      <c r="I160" s="50"/>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c r="BO160" s="26"/>
      <c r="BP160" s="26"/>
      <c r="BQ160" s="26"/>
      <c r="BR160" s="26"/>
      <c r="BS160" s="26"/>
      <c r="BT160" s="26"/>
      <c r="BU160" s="26"/>
      <c r="BV160" s="26"/>
      <c r="BW160" s="26"/>
      <c r="BX160" s="26"/>
      <c r="BY160" s="26"/>
    </row>
    <row r="161" spans="4:77" ht="12.75" customHeight="1">
      <c r="D161" s="50"/>
      <c r="E161" s="50"/>
      <c r="F161" s="50"/>
      <c r="G161" s="50"/>
      <c r="H161" s="240"/>
      <c r="I161" s="50"/>
      <c r="X161" s="26"/>
      <c r="Y161" s="26"/>
      <c r="Z161" s="26"/>
      <c r="AA161" s="26"/>
      <c r="AB161" s="26"/>
      <c r="AC161" s="26"/>
      <c r="AD161" s="26"/>
      <c r="AE161" s="26"/>
      <c r="AF161" s="26"/>
      <c r="AG161" s="26"/>
      <c r="AH161" s="26"/>
      <c r="AI161" s="26"/>
      <c r="AJ161" s="26"/>
      <c r="AK161" s="26"/>
      <c r="AL161" s="26"/>
      <c r="AM161" s="26"/>
      <c r="AN161" s="26"/>
      <c r="AO161" s="26"/>
      <c r="AP161" s="26"/>
      <c r="AQ161" s="26"/>
      <c r="AR161" s="26"/>
      <c r="AS161" s="26"/>
      <c r="AT161" s="26"/>
      <c r="AU161" s="26"/>
      <c r="AV161" s="26"/>
      <c r="AW161" s="26"/>
      <c r="AX161" s="26"/>
      <c r="AY161" s="26"/>
      <c r="AZ161" s="26"/>
      <c r="BA161" s="26"/>
      <c r="BB161" s="26"/>
      <c r="BC161" s="26"/>
      <c r="BD161" s="26"/>
      <c r="BE161" s="26"/>
      <c r="BF161" s="26"/>
      <c r="BG161" s="26"/>
      <c r="BH161" s="26"/>
      <c r="BI161" s="26"/>
      <c r="BJ161" s="26"/>
      <c r="BK161" s="26"/>
      <c r="BL161" s="26"/>
      <c r="BM161" s="26"/>
      <c r="BN161" s="26"/>
      <c r="BO161" s="26"/>
      <c r="BP161" s="26"/>
      <c r="BQ161" s="26"/>
      <c r="BR161" s="26"/>
      <c r="BS161" s="26"/>
      <c r="BT161" s="26"/>
      <c r="BU161" s="26"/>
      <c r="BV161" s="26"/>
      <c r="BW161" s="26"/>
      <c r="BX161" s="26"/>
      <c r="BY161" s="26"/>
    </row>
    <row r="162" spans="4:77" ht="12.75" customHeight="1">
      <c r="D162" s="50"/>
      <c r="E162" s="50"/>
      <c r="F162" s="50"/>
      <c r="G162" s="50"/>
      <c r="H162" s="240"/>
      <c r="I162" s="50"/>
      <c r="X162" s="26"/>
      <c r="Y162" s="26"/>
      <c r="Z162" s="26"/>
      <c r="AA162" s="26"/>
      <c r="AB162" s="26"/>
      <c r="AC162" s="26"/>
      <c r="AD162" s="26"/>
      <c r="AE162" s="26"/>
      <c r="AF162" s="26"/>
      <c r="AG162" s="26"/>
      <c r="AH162" s="26"/>
      <c r="AI162" s="26"/>
      <c r="AJ162" s="26"/>
      <c r="AK162" s="26"/>
      <c r="AL162" s="26"/>
      <c r="AM162" s="26"/>
      <c r="AN162" s="26"/>
      <c r="AO162" s="26"/>
      <c r="AP162" s="26"/>
      <c r="AQ162" s="26"/>
      <c r="AR162" s="26"/>
      <c r="AS162" s="26"/>
      <c r="AT162" s="26"/>
      <c r="AU162" s="26"/>
      <c r="AV162" s="26"/>
      <c r="AW162" s="26"/>
      <c r="AX162" s="26"/>
      <c r="AY162" s="26"/>
      <c r="AZ162" s="26"/>
      <c r="BA162" s="26"/>
      <c r="BB162" s="26"/>
      <c r="BC162" s="26"/>
      <c r="BD162" s="26"/>
      <c r="BE162" s="26"/>
      <c r="BF162" s="26"/>
      <c r="BG162" s="26"/>
      <c r="BH162" s="26"/>
      <c r="BI162" s="26"/>
      <c r="BJ162" s="26"/>
      <c r="BK162" s="26"/>
      <c r="BL162" s="26"/>
      <c r="BM162" s="26"/>
      <c r="BN162" s="26"/>
      <c r="BO162" s="26"/>
      <c r="BP162" s="26"/>
      <c r="BQ162" s="26"/>
      <c r="BR162" s="26"/>
      <c r="BS162" s="26"/>
      <c r="BT162" s="26"/>
      <c r="BU162" s="26"/>
      <c r="BV162" s="26"/>
      <c r="BW162" s="26"/>
      <c r="BX162" s="26"/>
      <c r="BY162" s="26"/>
    </row>
    <row r="163" spans="4:77" ht="12.75" customHeight="1">
      <c r="D163" s="50"/>
      <c r="E163" s="50"/>
      <c r="F163" s="50"/>
      <c r="G163" s="50"/>
      <c r="H163" s="240"/>
      <c r="I163" s="50"/>
      <c r="X163" s="26"/>
      <c r="Y163" s="26"/>
      <c r="Z163" s="26"/>
      <c r="AA163" s="26"/>
      <c r="AB163" s="26"/>
      <c r="AC163" s="26"/>
      <c r="AD163" s="26"/>
      <c r="AE163" s="26"/>
      <c r="AF163" s="26"/>
      <c r="AG163" s="26"/>
      <c r="AH163" s="26"/>
      <c r="AI163" s="26"/>
      <c r="AJ163" s="26"/>
      <c r="AK163" s="26"/>
      <c r="AL163" s="26"/>
      <c r="AM163" s="26"/>
      <c r="AN163" s="26"/>
      <c r="AO163" s="26"/>
      <c r="AP163" s="26"/>
      <c r="AQ163" s="26"/>
      <c r="AR163" s="26"/>
      <c r="AS163" s="26"/>
      <c r="AT163" s="26"/>
      <c r="AU163" s="26"/>
      <c r="AV163" s="26"/>
      <c r="AW163" s="26"/>
      <c r="AX163" s="26"/>
      <c r="AY163" s="26"/>
      <c r="AZ163" s="26"/>
      <c r="BA163" s="26"/>
      <c r="BB163" s="26"/>
      <c r="BC163" s="26"/>
      <c r="BD163" s="26"/>
      <c r="BE163" s="26"/>
      <c r="BF163" s="26"/>
      <c r="BG163" s="26"/>
      <c r="BH163" s="26"/>
      <c r="BI163" s="26"/>
      <c r="BJ163" s="26"/>
      <c r="BK163" s="26"/>
      <c r="BL163" s="26"/>
      <c r="BM163" s="26"/>
      <c r="BN163" s="26"/>
      <c r="BO163" s="26"/>
      <c r="BP163" s="26"/>
      <c r="BQ163" s="26"/>
      <c r="BR163" s="26"/>
      <c r="BS163" s="26"/>
      <c r="BT163" s="26"/>
      <c r="BU163" s="26"/>
      <c r="BV163" s="26"/>
      <c r="BW163" s="26"/>
      <c r="BX163" s="26"/>
      <c r="BY163" s="26"/>
    </row>
    <row r="164" spans="4:77" ht="12.75" customHeight="1">
      <c r="D164" s="50"/>
      <c r="E164" s="50"/>
      <c r="F164" s="50"/>
      <c r="G164" s="50"/>
      <c r="H164" s="240"/>
      <c r="I164" s="50"/>
      <c r="X164" s="26"/>
      <c r="Y164" s="26"/>
      <c r="Z164" s="26"/>
      <c r="AA164" s="26"/>
      <c r="AB164" s="26"/>
      <c r="AC164" s="26"/>
      <c r="AD164" s="26"/>
      <c r="AE164" s="26"/>
      <c r="AF164" s="26"/>
      <c r="AG164" s="26"/>
      <c r="AH164" s="26"/>
      <c r="AI164" s="26"/>
      <c r="AJ164" s="26"/>
      <c r="AK164" s="26"/>
      <c r="AL164" s="26"/>
      <c r="AM164" s="26"/>
      <c r="AN164" s="26"/>
      <c r="AO164" s="26"/>
      <c r="AP164" s="26"/>
      <c r="AQ164" s="26"/>
      <c r="AR164" s="26"/>
      <c r="AS164" s="26"/>
      <c r="AT164" s="26"/>
      <c r="AU164" s="26"/>
      <c r="AV164" s="26"/>
      <c r="AW164" s="26"/>
      <c r="AX164" s="26"/>
      <c r="AY164" s="26"/>
      <c r="AZ164" s="26"/>
      <c r="BA164" s="26"/>
      <c r="BB164" s="26"/>
      <c r="BC164" s="26"/>
      <c r="BD164" s="26"/>
      <c r="BE164" s="26"/>
      <c r="BF164" s="26"/>
      <c r="BG164" s="26"/>
      <c r="BH164" s="26"/>
      <c r="BI164" s="26"/>
      <c r="BJ164" s="26"/>
      <c r="BK164" s="26"/>
      <c r="BL164" s="26"/>
      <c r="BM164" s="26"/>
      <c r="BN164" s="26"/>
      <c r="BO164" s="26"/>
      <c r="BP164" s="26"/>
      <c r="BQ164" s="26"/>
      <c r="BR164" s="26"/>
      <c r="BS164" s="26"/>
      <c r="BT164" s="26"/>
      <c r="BU164" s="26"/>
      <c r="BV164" s="26"/>
      <c r="BW164" s="26"/>
      <c r="BX164" s="26"/>
      <c r="BY164" s="26"/>
    </row>
    <row r="165" spans="4:77" ht="12.75" customHeight="1">
      <c r="D165" s="50"/>
      <c r="E165" s="50"/>
      <c r="F165" s="50"/>
      <c r="G165" s="50"/>
      <c r="H165" s="240"/>
      <c r="I165" s="50"/>
      <c r="X165" s="26"/>
      <c r="Y165" s="26"/>
      <c r="Z165" s="26"/>
      <c r="AA165" s="26"/>
      <c r="AB165" s="26"/>
      <c r="AC165" s="26"/>
      <c r="AD165" s="26"/>
      <c r="AE165" s="26"/>
      <c r="AF165" s="26"/>
      <c r="AG165" s="26"/>
      <c r="AH165" s="26"/>
      <c r="AI165" s="26"/>
      <c r="AJ165" s="26"/>
      <c r="AK165" s="26"/>
      <c r="AL165" s="26"/>
      <c r="AM165" s="26"/>
      <c r="AN165" s="26"/>
      <c r="AO165" s="26"/>
      <c r="AP165" s="26"/>
      <c r="AQ165" s="26"/>
      <c r="AR165" s="26"/>
      <c r="AS165" s="26"/>
      <c r="AT165" s="26"/>
      <c r="AU165" s="26"/>
      <c r="AV165" s="26"/>
      <c r="AW165" s="26"/>
      <c r="AX165" s="26"/>
      <c r="AY165" s="26"/>
      <c r="AZ165" s="26"/>
      <c r="BA165" s="26"/>
      <c r="BB165" s="26"/>
      <c r="BC165" s="26"/>
      <c r="BD165" s="26"/>
      <c r="BE165" s="26"/>
      <c r="BF165" s="26"/>
      <c r="BG165" s="26"/>
      <c r="BH165" s="26"/>
      <c r="BI165" s="26"/>
      <c r="BJ165" s="26"/>
      <c r="BK165" s="26"/>
      <c r="BL165" s="26"/>
      <c r="BM165" s="26"/>
      <c r="BN165" s="26"/>
      <c r="BO165" s="26"/>
      <c r="BP165" s="26"/>
      <c r="BQ165" s="26"/>
      <c r="BR165" s="26"/>
      <c r="BS165" s="26"/>
      <c r="BT165" s="26"/>
      <c r="BU165" s="26"/>
      <c r="BV165" s="26"/>
      <c r="BW165" s="26"/>
      <c r="BX165" s="26"/>
      <c r="BY165" s="26"/>
    </row>
    <row r="166" spans="4:77" ht="12.75" customHeight="1">
      <c r="D166" s="50"/>
      <c r="E166" s="50"/>
      <c r="F166" s="50"/>
      <c r="G166" s="50"/>
      <c r="H166" s="240"/>
      <c r="I166" s="50"/>
      <c r="X166" s="26"/>
      <c r="Y166" s="26"/>
      <c r="Z166" s="26"/>
      <c r="AA166" s="26"/>
      <c r="AB166" s="26"/>
      <c r="AC166" s="26"/>
      <c r="AD166" s="26"/>
      <c r="AE166" s="26"/>
      <c r="AF166" s="26"/>
      <c r="AG166" s="26"/>
      <c r="AH166" s="26"/>
      <c r="AI166" s="26"/>
      <c r="AJ166" s="26"/>
      <c r="AK166" s="26"/>
      <c r="AL166" s="26"/>
      <c r="AM166" s="26"/>
      <c r="AN166" s="26"/>
      <c r="AO166" s="26"/>
      <c r="AP166" s="26"/>
      <c r="AQ166" s="26"/>
      <c r="AR166" s="26"/>
      <c r="AS166" s="26"/>
      <c r="AT166" s="26"/>
      <c r="AU166" s="26"/>
      <c r="AV166" s="26"/>
      <c r="AW166" s="26"/>
      <c r="AX166" s="26"/>
      <c r="AY166" s="26"/>
      <c r="AZ166" s="26"/>
      <c r="BA166" s="26"/>
      <c r="BB166" s="26"/>
      <c r="BC166" s="26"/>
      <c r="BD166" s="26"/>
      <c r="BE166" s="26"/>
      <c r="BF166" s="26"/>
      <c r="BG166" s="26"/>
      <c r="BH166" s="26"/>
      <c r="BI166" s="26"/>
      <c r="BJ166" s="26"/>
      <c r="BK166" s="26"/>
      <c r="BL166" s="26"/>
      <c r="BM166" s="26"/>
      <c r="BN166" s="26"/>
      <c r="BO166" s="26"/>
      <c r="BP166" s="26"/>
      <c r="BQ166" s="26"/>
      <c r="BR166" s="26"/>
      <c r="BS166" s="26"/>
      <c r="BT166" s="26"/>
      <c r="BU166" s="26"/>
      <c r="BV166" s="26"/>
      <c r="BW166" s="26"/>
      <c r="BX166" s="26"/>
      <c r="BY166" s="26"/>
    </row>
    <row r="167" spans="4:77" ht="12.75" customHeight="1">
      <c r="D167" s="50"/>
      <c r="E167" s="50"/>
      <c r="F167" s="50"/>
      <c r="G167" s="50"/>
      <c r="H167" s="240"/>
      <c r="I167" s="50"/>
      <c r="X167" s="26"/>
      <c r="Y167" s="26"/>
      <c r="Z167" s="26"/>
      <c r="AA167" s="26"/>
      <c r="AB167" s="26"/>
      <c r="AC167" s="26"/>
      <c r="AD167" s="26"/>
      <c r="AE167" s="26"/>
      <c r="AF167" s="26"/>
      <c r="AG167" s="26"/>
      <c r="AH167" s="26"/>
      <c r="AI167" s="26"/>
      <c r="AJ167" s="26"/>
      <c r="AK167" s="26"/>
      <c r="AL167" s="26"/>
      <c r="AM167" s="26"/>
      <c r="AN167" s="26"/>
      <c r="AO167" s="26"/>
      <c r="AP167" s="26"/>
      <c r="AQ167" s="26"/>
      <c r="AR167" s="26"/>
      <c r="AS167" s="26"/>
      <c r="AT167" s="26"/>
      <c r="AU167" s="26"/>
      <c r="AV167" s="26"/>
      <c r="AW167" s="26"/>
      <c r="AX167" s="26"/>
      <c r="AY167" s="26"/>
      <c r="AZ167" s="26"/>
      <c r="BA167" s="26"/>
      <c r="BB167" s="26"/>
      <c r="BC167" s="26"/>
      <c r="BD167" s="26"/>
      <c r="BE167" s="26"/>
      <c r="BF167" s="26"/>
      <c r="BG167" s="26"/>
      <c r="BH167" s="26"/>
      <c r="BI167" s="26"/>
      <c r="BJ167" s="26"/>
      <c r="BK167" s="26"/>
      <c r="BL167" s="26"/>
      <c r="BM167" s="26"/>
      <c r="BN167" s="26"/>
      <c r="BO167" s="26"/>
      <c r="BP167" s="26"/>
      <c r="BQ167" s="26"/>
      <c r="BR167" s="26"/>
      <c r="BS167" s="26"/>
      <c r="BT167" s="26"/>
      <c r="BU167" s="26"/>
      <c r="BV167" s="26"/>
      <c r="BW167" s="26"/>
      <c r="BX167" s="26"/>
      <c r="BY167" s="26"/>
    </row>
    <row r="168" spans="4:77" ht="12.75" customHeight="1">
      <c r="D168" s="50"/>
      <c r="E168" s="50"/>
      <c r="F168" s="50"/>
      <c r="G168" s="50"/>
      <c r="H168" s="240"/>
      <c r="I168" s="50"/>
      <c r="X168" s="26"/>
      <c r="Y168" s="26"/>
      <c r="Z168" s="26"/>
      <c r="AA168" s="26"/>
      <c r="AB168" s="26"/>
      <c r="AC168" s="26"/>
      <c r="AD168" s="26"/>
      <c r="AE168" s="26"/>
      <c r="AF168" s="26"/>
      <c r="AG168" s="26"/>
      <c r="AH168" s="26"/>
      <c r="AI168" s="26"/>
      <c r="AJ168" s="26"/>
      <c r="AK168" s="26"/>
      <c r="AL168" s="26"/>
      <c r="AM168" s="26"/>
      <c r="AN168" s="26"/>
      <c r="AO168" s="26"/>
      <c r="AP168" s="26"/>
      <c r="AQ168" s="26"/>
      <c r="AR168" s="26"/>
      <c r="AS168" s="26"/>
      <c r="AT168" s="26"/>
      <c r="AU168" s="26"/>
      <c r="AV168" s="26"/>
      <c r="AW168" s="26"/>
      <c r="AX168" s="26"/>
      <c r="AY168" s="26"/>
      <c r="AZ168" s="26"/>
      <c r="BA168" s="26"/>
      <c r="BB168" s="26"/>
      <c r="BC168" s="26"/>
      <c r="BD168" s="26"/>
      <c r="BE168" s="26"/>
      <c r="BF168" s="26"/>
      <c r="BG168" s="26"/>
      <c r="BH168" s="26"/>
      <c r="BI168" s="26"/>
      <c r="BJ168" s="26"/>
      <c r="BK168" s="26"/>
      <c r="BL168" s="26"/>
      <c r="BM168" s="26"/>
      <c r="BN168" s="26"/>
      <c r="BO168" s="26"/>
      <c r="BP168" s="26"/>
      <c r="BQ168" s="26"/>
      <c r="BR168" s="26"/>
      <c r="BS168" s="26"/>
      <c r="BT168" s="26"/>
      <c r="BU168" s="26"/>
      <c r="BV168" s="26"/>
      <c r="BW168" s="26"/>
      <c r="BX168" s="26"/>
      <c r="BY168" s="26"/>
    </row>
    <row r="169" spans="4:77" ht="12.75" customHeight="1">
      <c r="D169" s="50"/>
      <c r="E169" s="50"/>
      <c r="F169" s="50"/>
      <c r="G169" s="50"/>
      <c r="H169" s="240"/>
      <c r="I169" s="50"/>
      <c r="X169" s="26"/>
      <c r="Y169" s="26"/>
      <c r="Z169" s="26"/>
      <c r="AA169" s="26"/>
      <c r="AB169" s="26"/>
      <c r="AC169" s="26"/>
      <c r="AD169" s="26"/>
      <c r="AE169" s="26"/>
      <c r="AF169" s="26"/>
      <c r="AG169" s="26"/>
      <c r="AH169" s="26"/>
      <c r="AI169" s="26"/>
      <c r="AJ169" s="26"/>
      <c r="AK169" s="26"/>
      <c r="AL169" s="26"/>
      <c r="AM169" s="26"/>
      <c r="AN169" s="26"/>
      <c r="AO169" s="26"/>
      <c r="AP169" s="26"/>
      <c r="AQ169" s="26"/>
      <c r="AR169" s="26"/>
      <c r="AS169" s="26"/>
      <c r="AT169" s="26"/>
      <c r="AU169" s="26"/>
      <c r="AV169" s="26"/>
      <c r="AW169" s="26"/>
      <c r="AX169" s="26"/>
      <c r="AY169" s="26"/>
      <c r="AZ169" s="26"/>
      <c r="BA169" s="26"/>
      <c r="BB169" s="26"/>
      <c r="BC169" s="26"/>
      <c r="BD169" s="26"/>
      <c r="BE169" s="26"/>
      <c r="BF169" s="26"/>
      <c r="BG169" s="26"/>
      <c r="BH169" s="26"/>
      <c r="BI169" s="26"/>
      <c r="BJ169" s="26"/>
      <c r="BK169" s="26"/>
      <c r="BL169" s="26"/>
      <c r="BM169" s="26"/>
      <c r="BN169" s="26"/>
      <c r="BO169" s="26"/>
      <c r="BP169" s="26"/>
      <c r="BQ169" s="26"/>
      <c r="BR169" s="26"/>
      <c r="BS169" s="26"/>
      <c r="BT169" s="26"/>
      <c r="BU169" s="26"/>
      <c r="BV169" s="26"/>
      <c r="BW169" s="26"/>
      <c r="BX169" s="26"/>
      <c r="BY169" s="26"/>
    </row>
    <row r="170" spans="4:77" ht="12.75" customHeight="1">
      <c r="D170" s="50"/>
      <c r="E170" s="50"/>
      <c r="F170" s="50"/>
      <c r="G170" s="50"/>
      <c r="H170" s="240"/>
      <c r="I170" s="50"/>
      <c r="X170" s="26"/>
      <c r="Y170" s="26"/>
      <c r="Z170" s="26"/>
      <c r="AA170" s="26"/>
      <c r="AB170" s="26"/>
      <c r="AC170" s="26"/>
      <c r="AD170" s="26"/>
      <c r="AE170" s="26"/>
      <c r="AF170" s="26"/>
      <c r="AG170" s="26"/>
      <c r="AH170" s="26"/>
      <c r="AI170" s="26"/>
      <c r="AJ170" s="26"/>
      <c r="AK170" s="26"/>
      <c r="AL170" s="26"/>
      <c r="AM170" s="26"/>
      <c r="AN170" s="26"/>
      <c r="AO170" s="26"/>
      <c r="AP170" s="26"/>
      <c r="AQ170" s="26"/>
      <c r="AR170" s="26"/>
      <c r="AS170" s="26"/>
      <c r="AT170" s="26"/>
      <c r="AU170" s="26"/>
      <c r="AV170" s="26"/>
      <c r="AW170" s="26"/>
      <c r="AX170" s="26"/>
      <c r="AY170" s="26"/>
      <c r="AZ170" s="26"/>
      <c r="BA170" s="26"/>
      <c r="BB170" s="26"/>
      <c r="BC170" s="26"/>
      <c r="BD170" s="26"/>
      <c r="BE170" s="26"/>
      <c r="BF170" s="26"/>
      <c r="BG170" s="26"/>
      <c r="BH170" s="26"/>
      <c r="BI170" s="26"/>
      <c r="BJ170" s="26"/>
      <c r="BK170" s="26"/>
      <c r="BL170" s="26"/>
      <c r="BM170" s="26"/>
      <c r="BN170" s="26"/>
      <c r="BO170" s="26"/>
      <c r="BP170" s="26"/>
      <c r="BQ170" s="26"/>
      <c r="BR170" s="26"/>
      <c r="BS170" s="26"/>
      <c r="BT170" s="26"/>
      <c r="BU170" s="26"/>
      <c r="BV170" s="26"/>
      <c r="BW170" s="26"/>
      <c r="BX170" s="26"/>
      <c r="BY170" s="26"/>
    </row>
    <row r="171" spans="4:77" ht="12.75" customHeight="1">
      <c r="D171" s="50"/>
      <c r="E171" s="50"/>
      <c r="F171" s="50"/>
      <c r="G171" s="50"/>
      <c r="H171" s="240"/>
      <c r="I171" s="50"/>
      <c r="X171" s="26"/>
      <c r="Y171" s="26"/>
      <c r="Z171" s="26"/>
      <c r="AA171" s="26"/>
      <c r="AB171" s="26"/>
      <c r="AC171" s="26"/>
      <c r="AD171" s="26"/>
      <c r="AE171" s="26"/>
      <c r="AF171" s="26"/>
      <c r="AG171" s="26"/>
      <c r="AH171" s="26"/>
      <c r="AI171" s="26"/>
      <c r="AJ171" s="26"/>
      <c r="AK171" s="26"/>
      <c r="AL171" s="26"/>
      <c r="AM171" s="26"/>
      <c r="AN171" s="26"/>
      <c r="AO171" s="26"/>
      <c r="AP171" s="26"/>
      <c r="AQ171" s="26"/>
      <c r="AR171" s="26"/>
      <c r="AS171" s="26"/>
      <c r="AT171" s="26"/>
      <c r="AU171" s="26"/>
      <c r="AV171" s="26"/>
      <c r="AW171" s="26"/>
      <c r="AX171" s="26"/>
      <c r="AY171" s="26"/>
      <c r="AZ171" s="26"/>
      <c r="BA171" s="26"/>
      <c r="BB171" s="26"/>
      <c r="BC171" s="26"/>
      <c r="BD171" s="26"/>
      <c r="BE171" s="26"/>
      <c r="BF171" s="26"/>
      <c r="BG171" s="26"/>
      <c r="BH171" s="26"/>
      <c r="BI171" s="26"/>
      <c r="BJ171" s="26"/>
      <c r="BK171" s="26"/>
      <c r="BL171" s="26"/>
      <c r="BM171" s="26"/>
      <c r="BN171" s="26"/>
      <c r="BO171" s="26"/>
      <c r="BP171" s="26"/>
      <c r="BQ171" s="26"/>
      <c r="BR171" s="26"/>
      <c r="BS171" s="26"/>
      <c r="BT171" s="26"/>
      <c r="BU171" s="26"/>
      <c r="BV171" s="26"/>
      <c r="BW171" s="26"/>
      <c r="BX171" s="26"/>
      <c r="BY171" s="26"/>
    </row>
    <row r="172" spans="4:77" ht="12.75" customHeight="1">
      <c r="D172" s="50"/>
      <c r="E172" s="50"/>
      <c r="F172" s="50"/>
      <c r="G172" s="50"/>
      <c r="H172" s="240"/>
      <c r="I172" s="50"/>
      <c r="X172" s="26"/>
      <c r="Y172" s="26"/>
      <c r="Z172" s="26"/>
      <c r="AA172" s="26"/>
      <c r="AB172" s="26"/>
      <c r="AC172" s="26"/>
      <c r="AD172" s="26"/>
      <c r="AE172" s="26"/>
      <c r="AF172" s="26"/>
      <c r="AG172" s="26"/>
      <c r="AH172" s="26"/>
      <c r="AI172" s="26"/>
      <c r="AJ172" s="26"/>
      <c r="AK172" s="26"/>
      <c r="AL172" s="26"/>
      <c r="AM172" s="26"/>
      <c r="AN172" s="26"/>
      <c r="AO172" s="26"/>
      <c r="AP172" s="26"/>
      <c r="AQ172" s="26"/>
      <c r="AR172" s="26"/>
      <c r="AS172" s="26"/>
      <c r="AT172" s="26"/>
      <c r="AU172" s="26"/>
      <c r="AV172" s="26"/>
      <c r="AW172" s="26"/>
      <c r="AX172" s="26"/>
      <c r="AY172" s="26"/>
      <c r="AZ172" s="26"/>
      <c r="BA172" s="26"/>
      <c r="BB172" s="26"/>
      <c r="BC172" s="26"/>
      <c r="BD172" s="26"/>
      <c r="BE172" s="26"/>
      <c r="BF172" s="26"/>
      <c r="BG172" s="26"/>
      <c r="BH172" s="26"/>
      <c r="BI172" s="26"/>
      <c r="BJ172" s="26"/>
      <c r="BK172" s="26"/>
      <c r="BL172" s="26"/>
      <c r="BM172" s="26"/>
      <c r="BN172" s="26"/>
      <c r="BO172" s="26"/>
      <c r="BP172" s="26"/>
      <c r="BQ172" s="26"/>
      <c r="BR172" s="26"/>
      <c r="BS172" s="26"/>
      <c r="BT172" s="26"/>
      <c r="BU172" s="26"/>
      <c r="BV172" s="26"/>
      <c r="BW172" s="26"/>
      <c r="BX172" s="26"/>
      <c r="BY172" s="26"/>
    </row>
    <row r="173" spans="4:77" ht="12.75" customHeight="1">
      <c r="D173" s="50"/>
      <c r="E173" s="50"/>
      <c r="F173" s="50"/>
      <c r="G173" s="50"/>
      <c r="H173" s="240"/>
      <c r="I173" s="50"/>
      <c r="X173" s="26"/>
      <c r="Y173" s="26"/>
      <c r="Z173" s="26"/>
      <c r="AA173" s="26"/>
      <c r="AB173" s="26"/>
      <c r="AC173" s="26"/>
      <c r="AD173" s="26"/>
      <c r="AE173" s="26"/>
      <c r="AF173" s="26"/>
      <c r="AG173" s="26"/>
      <c r="AH173" s="26"/>
      <c r="AI173" s="26"/>
      <c r="AJ173" s="26"/>
      <c r="AK173" s="26"/>
      <c r="AL173" s="26"/>
      <c r="AM173" s="26"/>
      <c r="AN173" s="26"/>
      <c r="AO173" s="26"/>
      <c r="AP173" s="26"/>
      <c r="AQ173" s="26"/>
      <c r="AR173" s="26"/>
      <c r="AS173" s="26"/>
      <c r="AT173" s="26"/>
      <c r="AU173" s="26"/>
      <c r="AV173" s="26"/>
      <c r="AW173" s="26"/>
      <c r="AX173" s="26"/>
      <c r="AY173" s="26"/>
      <c r="AZ173" s="26"/>
      <c r="BA173" s="26"/>
      <c r="BB173" s="26"/>
      <c r="BC173" s="26"/>
      <c r="BD173" s="26"/>
      <c r="BE173" s="26"/>
      <c r="BF173" s="26"/>
      <c r="BG173" s="26"/>
      <c r="BH173" s="26"/>
      <c r="BI173" s="26"/>
      <c r="BJ173" s="26"/>
      <c r="BK173" s="26"/>
      <c r="BL173" s="26"/>
      <c r="BM173" s="26"/>
      <c r="BN173" s="26"/>
      <c r="BO173" s="26"/>
      <c r="BP173" s="26"/>
      <c r="BQ173" s="26"/>
      <c r="BR173" s="26"/>
      <c r="BS173" s="26"/>
      <c r="BT173" s="26"/>
      <c r="BU173" s="26"/>
      <c r="BV173" s="26"/>
      <c r="BW173" s="26"/>
      <c r="BX173" s="26"/>
      <c r="BY173" s="26"/>
    </row>
    <row r="174" spans="4:77" ht="12.75" customHeight="1">
      <c r="D174" s="50"/>
      <c r="E174" s="50"/>
      <c r="F174" s="50"/>
      <c r="G174" s="50"/>
      <c r="H174" s="240"/>
      <c r="I174" s="50"/>
      <c r="X174" s="26"/>
      <c r="Y174" s="26"/>
      <c r="Z174" s="26"/>
      <c r="AA174" s="26"/>
      <c r="AB174" s="26"/>
      <c r="AC174" s="26"/>
      <c r="AD174" s="26"/>
      <c r="AE174" s="26"/>
      <c r="AF174" s="26"/>
      <c r="AG174" s="26"/>
      <c r="AH174" s="26"/>
      <c r="AI174" s="26"/>
      <c r="AJ174" s="26"/>
      <c r="AK174" s="26"/>
      <c r="AL174" s="26"/>
      <c r="AM174" s="26"/>
      <c r="AN174" s="26"/>
      <c r="AO174" s="26"/>
      <c r="AP174" s="26"/>
      <c r="AQ174" s="26"/>
      <c r="AR174" s="26"/>
      <c r="AS174" s="26"/>
      <c r="AT174" s="26"/>
      <c r="AU174" s="26"/>
      <c r="AV174" s="26"/>
      <c r="AW174" s="26"/>
      <c r="AX174" s="26"/>
      <c r="AY174" s="26"/>
      <c r="AZ174" s="26"/>
      <c r="BA174" s="26"/>
      <c r="BB174" s="26"/>
      <c r="BC174" s="26"/>
      <c r="BD174" s="26"/>
      <c r="BE174" s="26"/>
      <c r="BF174" s="26"/>
      <c r="BG174" s="26"/>
      <c r="BH174" s="26"/>
      <c r="BI174" s="26"/>
      <c r="BJ174" s="26"/>
      <c r="BK174" s="26"/>
      <c r="BL174" s="26"/>
      <c r="BM174" s="26"/>
      <c r="BN174" s="26"/>
      <c r="BO174" s="26"/>
      <c r="BP174" s="26"/>
      <c r="BQ174" s="26"/>
      <c r="BR174" s="26"/>
      <c r="BS174" s="26"/>
      <c r="BT174" s="26"/>
      <c r="BU174" s="26"/>
      <c r="BV174" s="26"/>
      <c r="BW174" s="26"/>
      <c r="BX174" s="26"/>
      <c r="BY174" s="26"/>
    </row>
    <row r="175" spans="4:77" ht="12.75" customHeight="1">
      <c r="D175" s="50"/>
      <c r="E175" s="50"/>
      <c r="F175" s="50"/>
      <c r="G175" s="50"/>
      <c r="H175" s="240"/>
      <c r="I175" s="50"/>
      <c r="X175" s="26"/>
      <c r="Y175" s="26"/>
      <c r="Z175" s="26"/>
      <c r="AA175" s="26"/>
      <c r="AB175" s="26"/>
      <c r="AC175" s="26"/>
      <c r="AD175" s="26"/>
      <c r="AE175" s="26"/>
      <c r="AF175" s="26"/>
      <c r="AG175" s="26"/>
      <c r="AH175" s="26"/>
      <c r="AI175" s="26"/>
      <c r="AJ175" s="26"/>
      <c r="AK175" s="26"/>
      <c r="AL175" s="26"/>
      <c r="AM175" s="26"/>
      <c r="AN175" s="26"/>
      <c r="AO175" s="26"/>
      <c r="AP175" s="26"/>
      <c r="AQ175" s="26"/>
      <c r="AR175" s="26"/>
      <c r="AS175" s="26"/>
      <c r="AT175" s="26"/>
      <c r="AU175" s="26"/>
      <c r="AV175" s="26"/>
      <c r="AW175" s="26"/>
      <c r="AX175" s="26"/>
      <c r="AY175" s="26"/>
      <c r="AZ175" s="26"/>
      <c r="BA175" s="26"/>
      <c r="BB175" s="26"/>
      <c r="BC175" s="26"/>
      <c r="BD175" s="26"/>
      <c r="BE175" s="26"/>
      <c r="BF175" s="26"/>
      <c r="BG175" s="26"/>
      <c r="BH175" s="26"/>
      <c r="BI175" s="26"/>
      <c r="BJ175" s="26"/>
      <c r="BK175" s="26"/>
      <c r="BL175" s="26"/>
      <c r="BM175" s="26"/>
      <c r="BN175" s="26"/>
      <c r="BO175" s="26"/>
      <c r="BP175" s="26"/>
      <c r="BQ175" s="26"/>
      <c r="BR175" s="26"/>
      <c r="BS175" s="26"/>
      <c r="BT175" s="26"/>
      <c r="BU175" s="26"/>
      <c r="BV175" s="26"/>
      <c r="BW175" s="26"/>
      <c r="BX175" s="26"/>
      <c r="BY175" s="26"/>
    </row>
    <row r="176" spans="4:77" ht="12.75" customHeight="1">
      <c r="D176" s="50"/>
      <c r="E176" s="50"/>
      <c r="F176" s="50"/>
      <c r="G176" s="50"/>
      <c r="H176" s="240"/>
      <c r="I176" s="50"/>
      <c r="X176" s="26"/>
      <c r="Y176" s="26"/>
      <c r="Z176" s="26"/>
      <c r="AA176" s="26"/>
      <c r="AB176" s="26"/>
      <c r="AC176" s="26"/>
      <c r="AD176" s="26"/>
      <c r="AE176" s="26"/>
      <c r="AF176" s="26"/>
      <c r="AG176" s="26"/>
      <c r="AH176" s="26"/>
      <c r="AI176" s="26"/>
      <c r="AJ176" s="26"/>
      <c r="AK176" s="26"/>
      <c r="AL176" s="26"/>
      <c r="AM176" s="26"/>
      <c r="AN176" s="26"/>
      <c r="AO176" s="26"/>
      <c r="AP176" s="26"/>
      <c r="AQ176" s="26"/>
      <c r="AR176" s="26"/>
      <c r="AS176" s="26"/>
      <c r="AT176" s="26"/>
      <c r="AU176" s="26"/>
      <c r="AV176" s="26"/>
      <c r="AW176" s="26"/>
      <c r="AX176" s="26"/>
      <c r="AY176" s="26"/>
      <c r="AZ176" s="26"/>
      <c r="BA176" s="26"/>
      <c r="BB176" s="26"/>
      <c r="BC176" s="26"/>
      <c r="BD176" s="26"/>
      <c r="BE176" s="26"/>
      <c r="BF176" s="26"/>
      <c r="BG176" s="26"/>
      <c r="BH176" s="26"/>
      <c r="BI176" s="26"/>
      <c r="BJ176" s="26"/>
      <c r="BK176" s="26"/>
      <c r="BL176" s="26"/>
      <c r="BM176" s="26"/>
      <c r="BN176" s="26"/>
      <c r="BO176" s="26"/>
      <c r="BP176" s="26"/>
      <c r="BQ176" s="26"/>
      <c r="BR176" s="26"/>
      <c r="BS176" s="26"/>
      <c r="BT176" s="26"/>
      <c r="BU176" s="26"/>
      <c r="BV176" s="26"/>
      <c r="BW176" s="26"/>
      <c r="BX176" s="26"/>
      <c r="BY176" s="26"/>
    </row>
    <row r="177" spans="4:77" ht="12.75" customHeight="1">
      <c r="D177" s="50"/>
      <c r="E177" s="50"/>
      <c r="F177" s="50"/>
      <c r="G177" s="50"/>
      <c r="H177" s="240"/>
      <c r="I177" s="50"/>
      <c r="X177" s="26"/>
      <c r="Y177" s="26"/>
      <c r="Z177" s="26"/>
      <c r="AA177" s="26"/>
      <c r="AB177" s="26"/>
      <c r="AC177" s="26"/>
      <c r="AD177" s="26"/>
      <c r="AE177" s="26"/>
      <c r="AF177" s="26"/>
      <c r="AG177" s="26"/>
      <c r="AH177" s="26"/>
      <c r="AI177" s="26"/>
      <c r="AJ177" s="26"/>
      <c r="AK177" s="26"/>
      <c r="AL177" s="26"/>
      <c r="AM177" s="26"/>
      <c r="AN177" s="26"/>
      <c r="AO177" s="26"/>
      <c r="AP177" s="26"/>
      <c r="AQ177" s="26"/>
      <c r="AR177" s="26"/>
      <c r="AS177" s="26"/>
      <c r="AT177" s="26"/>
      <c r="AU177" s="26"/>
      <c r="AV177" s="26"/>
      <c r="AW177" s="26"/>
      <c r="AX177" s="26"/>
      <c r="AY177" s="26"/>
      <c r="AZ177" s="26"/>
      <c r="BA177" s="26"/>
      <c r="BB177" s="26"/>
      <c r="BC177" s="26"/>
      <c r="BD177" s="26"/>
      <c r="BE177" s="26"/>
      <c r="BF177" s="26"/>
      <c r="BG177" s="26"/>
      <c r="BH177" s="26"/>
      <c r="BI177" s="26"/>
      <c r="BJ177" s="26"/>
      <c r="BK177" s="26"/>
      <c r="BL177" s="26"/>
      <c r="BM177" s="26"/>
      <c r="BN177" s="26"/>
      <c r="BO177" s="26"/>
      <c r="BP177" s="26"/>
      <c r="BQ177" s="26"/>
      <c r="BR177" s="26"/>
      <c r="BS177" s="26"/>
      <c r="BT177" s="26"/>
      <c r="BU177" s="26"/>
      <c r="BV177" s="26"/>
      <c r="BW177" s="26"/>
      <c r="BX177" s="26"/>
      <c r="BY177" s="26"/>
    </row>
    <row r="178" spans="4:77" ht="12.75" customHeight="1">
      <c r="D178" s="50"/>
      <c r="E178" s="50"/>
      <c r="F178" s="50"/>
      <c r="G178" s="50"/>
      <c r="H178" s="240"/>
      <c r="I178" s="50"/>
      <c r="X178" s="26"/>
      <c r="Y178" s="26"/>
      <c r="Z178" s="26"/>
      <c r="AA178" s="26"/>
      <c r="AB178" s="26"/>
      <c r="AC178" s="26"/>
      <c r="AD178" s="26"/>
      <c r="AE178" s="26"/>
      <c r="AF178" s="26"/>
      <c r="AG178" s="26"/>
      <c r="AH178" s="26"/>
      <c r="AI178" s="26"/>
      <c r="AJ178" s="26"/>
      <c r="AK178" s="26"/>
      <c r="AL178" s="26"/>
      <c r="AM178" s="26"/>
      <c r="AN178" s="26"/>
      <c r="AO178" s="26"/>
      <c r="AP178" s="26"/>
      <c r="AQ178" s="26"/>
      <c r="AR178" s="26"/>
      <c r="AS178" s="26"/>
      <c r="AT178" s="26"/>
      <c r="AU178" s="26"/>
      <c r="AV178" s="26"/>
      <c r="AW178" s="26"/>
      <c r="AX178" s="26"/>
      <c r="AY178" s="26"/>
      <c r="AZ178" s="26"/>
      <c r="BA178" s="26"/>
      <c r="BB178" s="26"/>
      <c r="BC178" s="26"/>
      <c r="BD178" s="26"/>
      <c r="BE178" s="26"/>
      <c r="BF178" s="26"/>
      <c r="BG178" s="26"/>
      <c r="BH178" s="26"/>
      <c r="BI178" s="26"/>
      <c r="BJ178" s="26"/>
      <c r="BK178" s="26"/>
      <c r="BL178" s="26"/>
      <c r="BM178" s="26"/>
      <c r="BN178" s="26"/>
      <c r="BO178" s="26"/>
      <c r="BP178" s="26"/>
      <c r="BQ178" s="26"/>
      <c r="BR178" s="26"/>
      <c r="BS178" s="26"/>
      <c r="BT178" s="26"/>
      <c r="BU178" s="26"/>
      <c r="BV178" s="26"/>
      <c r="BW178" s="26"/>
      <c r="BX178" s="26"/>
      <c r="BY178" s="26"/>
    </row>
    <row r="179" spans="4:77" ht="12.75" customHeight="1">
      <c r="D179" s="50"/>
      <c r="E179" s="50"/>
      <c r="F179" s="50"/>
      <c r="G179" s="50"/>
      <c r="H179" s="240"/>
      <c r="I179" s="50"/>
      <c r="X179" s="26"/>
      <c r="Y179" s="26"/>
      <c r="Z179" s="26"/>
      <c r="AA179" s="26"/>
      <c r="AB179" s="26"/>
      <c r="AC179" s="26"/>
      <c r="AD179" s="26"/>
      <c r="AE179" s="26"/>
      <c r="AF179" s="26"/>
      <c r="AG179" s="26"/>
      <c r="AH179" s="26"/>
      <c r="AI179" s="26"/>
      <c r="AJ179" s="26"/>
      <c r="AK179" s="26"/>
      <c r="AL179" s="26"/>
      <c r="AM179" s="26"/>
      <c r="AN179" s="26"/>
      <c r="AO179" s="26"/>
      <c r="AP179" s="26"/>
      <c r="AQ179" s="26"/>
      <c r="AR179" s="26"/>
      <c r="AS179" s="26"/>
      <c r="AT179" s="26"/>
      <c r="AU179" s="26"/>
      <c r="AV179" s="26"/>
      <c r="AW179" s="26"/>
      <c r="AX179" s="26"/>
      <c r="AY179" s="26"/>
      <c r="AZ179" s="26"/>
      <c r="BA179" s="26"/>
      <c r="BB179" s="26"/>
      <c r="BC179" s="26"/>
      <c r="BD179" s="26"/>
      <c r="BE179" s="26"/>
      <c r="BF179" s="26"/>
      <c r="BG179" s="26"/>
      <c r="BH179" s="26"/>
      <c r="BI179" s="26"/>
      <c r="BJ179" s="26"/>
      <c r="BK179" s="26"/>
      <c r="BL179" s="26"/>
      <c r="BM179" s="26"/>
      <c r="BN179" s="26"/>
      <c r="BO179" s="26"/>
      <c r="BP179" s="26"/>
      <c r="BQ179" s="26"/>
      <c r="BR179" s="26"/>
      <c r="BS179" s="26"/>
      <c r="BT179" s="26"/>
      <c r="BU179" s="26"/>
      <c r="BV179" s="26"/>
      <c r="BW179" s="26"/>
      <c r="BX179" s="26"/>
      <c r="BY179" s="26"/>
    </row>
    <row r="180" spans="4:77" ht="12.75" customHeight="1">
      <c r="D180" s="50"/>
      <c r="E180" s="50"/>
      <c r="F180" s="50"/>
      <c r="G180" s="50"/>
      <c r="H180" s="240"/>
      <c r="I180" s="50"/>
      <c r="X180" s="26"/>
      <c r="Y180" s="26"/>
      <c r="Z180" s="26"/>
      <c r="AA180" s="26"/>
      <c r="AB180" s="26"/>
      <c r="AC180" s="26"/>
      <c r="AD180" s="26"/>
      <c r="AE180" s="26"/>
      <c r="AF180" s="26"/>
      <c r="AG180" s="26"/>
      <c r="AH180" s="26"/>
      <c r="AI180" s="26"/>
      <c r="AJ180" s="26"/>
      <c r="AK180" s="26"/>
      <c r="AL180" s="26"/>
      <c r="AM180" s="26"/>
      <c r="AN180" s="26"/>
      <c r="AO180" s="26"/>
      <c r="AP180" s="26"/>
      <c r="AQ180" s="26"/>
      <c r="AR180" s="26"/>
      <c r="AS180" s="26"/>
      <c r="AT180" s="26"/>
      <c r="AU180" s="26"/>
      <c r="AV180" s="26"/>
      <c r="AW180" s="26"/>
      <c r="AX180" s="26"/>
      <c r="AY180" s="26"/>
      <c r="AZ180" s="26"/>
      <c r="BA180" s="26"/>
      <c r="BB180" s="26"/>
      <c r="BC180" s="26"/>
      <c r="BD180" s="26"/>
      <c r="BE180" s="26"/>
      <c r="BF180" s="26"/>
      <c r="BG180" s="26"/>
      <c r="BH180" s="26"/>
      <c r="BI180" s="26"/>
      <c r="BJ180" s="26"/>
      <c r="BK180" s="26"/>
      <c r="BL180" s="26"/>
      <c r="BM180" s="26"/>
      <c r="BN180" s="26"/>
      <c r="BO180" s="26"/>
      <c r="BP180" s="26"/>
      <c r="BQ180" s="26"/>
      <c r="BR180" s="26"/>
      <c r="BS180" s="26"/>
      <c r="BT180" s="26"/>
      <c r="BU180" s="26"/>
      <c r="BV180" s="26"/>
      <c r="BW180" s="26"/>
      <c r="BX180" s="26"/>
      <c r="BY180" s="26"/>
    </row>
    <row r="181" spans="4:77" ht="12.75" customHeight="1">
      <c r="D181" s="50"/>
      <c r="E181" s="50"/>
      <c r="F181" s="50"/>
      <c r="G181" s="50"/>
      <c r="H181" s="240"/>
      <c r="I181" s="50"/>
      <c r="X181" s="26"/>
      <c r="Y181" s="26"/>
      <c r="Z181" s="26"/>
      <c r="AA181" s="26"/>
      <c r="AB181" s="26"/>
      <c r="AC181" s="26"/>
      <c r="AD181" s="26"/>
      <c r="AE181" s="26"/>
      <c r="AF181" s="26"/>
      <c r="AG181" s="26"/>
      <c r="AH181" s="26"/>
      <c r="AI181" s="26"/>
      <c r="AJ181" s="26"/>
      <c r="AK181" s="26"/>
      <c r="AL181" s="26"/>
      <c r="AM181" s="26"/>
      <c r="AN181" s="26"/>
      <c r="AO181" s="26"/>
      <c r="AP181" s="26"/>
      <c r="AQ181" s="26"/>
      <c r="AR181" s="26"/>
      <c r="AS181" s="26"/>
      <c r="AT181" s="26"/>
      <c r="AU181" s="26"/>
      <c r="AV181" s="26"/>
      <c r="AW181" s="26"/>
      <c r="AX181" s="26"/>
      <c r="AY181" s="26"/>
      <c r="AZ181" s="26"/>
      <c r="BA181" s="26"/>
      <c r="BB181" s="26"/>
      <c r="BC181" s="26"/>
      <c r="BD181" s="26"/>
      <c r="BE181" s="26"/>
      <c r="BF181" s="26"/>
      <c r="BG181" s="26"/>
      <c r="BH181" s="26"/>
      <c r="BI181" s="26"/>
      <c r="BJ181" s="26"/>
      <c r="BK181" s="26"/>
      <c r="BL181" s="26"/>
      <c r="BM181" s="26"/>
      <c r="BN181" s="26"/>
      <c r="BO181" s="26"/>
      <c r="BP181" s="26"/>
      <c r="BQ181" s="26"/>
      <c r="BR181" s="26"/>
      <c r="BS181" s="26"/>
      <c r="BT181" s="26"/>
      <c r="BU181" s="26"/>
      <c r="BV181" s="26"/>
      <c r="BW181" s="26"/>
      <c r="BX181" s="26"/>
      <c r="BY181" s="26"/>
    </row>
    <row r="182" spans="4:77" ht="12.75" customHeight="1">
      <c r="D182" s="50"/>
      <c r="E182" s="50"/>
      <c r="F182" s="50"/>
      <c r="G182" s="50"/>
      <c r="H182" s="240"/>
      <c r="I182" s="50"/>
      <c r="X182" s="26"/>
      <c r="Y182" s="26"/>
      <c r="Z182" s="26"/>
      <c r="AA182" s="26"/>
      <c r="AB182" s="26"/>
      <c r="AC182" s="26"/>
      <c r="AD182" s="26"/>
      <c r="AE182" s="26"/>
      <c r="AF182" s="26"/>
      <c r="AG182" s="26"/>
      <c r="AH182" s="26"/>
      <c r="AI182" s="26"/>
      <c r="AJ182" s="26"/>
      <c r="AK182" s="26"/>
      <c r="AL182" s="26"/>
      <c r="AM182" s="26"/>
      <c r="AN182" s="26"/>
      <c r="AO182" s="26"/>
      <c r="AP182" s="26"/>
      <c r="AQ182" s="26"/>
      <c r="AR182" s="26"/>
      <c r="AS182" s="26"/>
      <c r="AT182" s="26"/>
      <c r="AU182" s="26"/>
      <c r="AV182" s="26"/>
      <c r="AW182" s="26"/>
      <c r="AX182" s="26"/>
      <c r="AY182" s="26"/>
      <c r="AZ182" s="26"/>
      <c r="BA182" s="26"/>
      <c r="BB182" s="26"/>
      <c r="BC182" s="26"/>
      <c r="BD182" s="26"/>
      <c r="BE182" s="26"/>
      <c r="BF182" s="26"/>
      <c r="BG182" s="26"/>
      <c r="BH182" s="26"/>
      <c r="BI182" s="26"/>
      <c r="BJ182" s="26"/>
      <c r="BK182" s="26"/>
      <c r="BL182" s="26"/>
      <c r="BM182" s="26"/>
      <c r="BN182" s="26"/>
      <c r="BO182" s="26"/>
      <c r="BP182" s="26"/>
      <c r="BQ182" s="26"/>
      <c r="BR182" s="26"/>
      <c r="BS182" s="26"/>
      <c r="BT182" s="26"/>
      <c r="BU182" s="26"/>
      <c r="BV182" s="26"/>
      <c r="BW182" s="26"/>
      <c r="BX182" s="26"/>
      <c r="BY182" s="26"/>
    </row>
    <row r="183" spans="4:77" ht="12.75" customHeight="1">
      <c r="D183" s="50"/>
      <c r="E183" s="50"/>
      <c r="F183" s="50"/>
      <c r="G183" s="50"/>
      <c r="H183" s="240"/>
      <c r="I183" s="50"/>
      <c r="X183" s="26"/>
      <c r="Y183" s="26"/>
      <c r="Z183" s="26"/>
      <c r="AA183" s="26"/>
      <c r="AB183" s="26"/>
      <c r="AC183" s="26"/>
      <c r="AD183" s="26"/>
      <c r="AE183" s="26"/>
      <c r="AF183" s="26"/>
      <c r="AG183" s="26"/>
      <c r="AH183" s="26"/>
      <c r="AI183" s="26"/>
      <c r="AJ183" s="26"/>
      <c r="AK183" s="26"/>
      <c r="AL183" s="26"/>
      <c r="AM183" s="26"/>
      <c r="AN183" s="26"/>
      <c r="AO183" s="26"/>
      <c r="AP183" s="26"/>
      <c r="AQ183" s="26"/>
      <c r="AR183" s="26"/>
      <c r="AS183" s="26"/>
      <c r="AT183" s="26"/>
      <c r="AU183" s="26"/>
      <c r="AV183" s="26"/>
      <c r="AW183" s="26"/>
      <c r="AX183" s="26"/>
      <c r="AY183" s="26"/>
      <c r="AZ183" s="26"/>
      <c r="BA183" s="26"/>
      <c r="BB183" s="26"/>
      <c r="BC183" s="26"/>
      <c r="BD183" s="26"/>
      <c r="BE183" s="26"/>
      <c r="BF183" s="26"/>
      <c r="BG183" s="26"/>
      <c r="BH183" s="26"/>
      <c r="BI183" s="26"/>
      <c r="BJ183" s="26"/>
      <c r="BK183" s="26"/>
      <c r="BL183" s="26"/>
      <c r="BM183" s="26"/>
      <c r="BN183" s="26"/>
      <c r="BO183" s="26"/>
      <c r="BP183" s="26"/>
      <c r="BQ183" s="26"/>
      <c r="BR183" s="26"/>
      <c r="BS183" s="26"/>
      <c r="BT183" s="26"/>
      <c r="BU183" s="26"/>
      <c r="BV183" s="26"/>
      <c r="BW183" s="26"/>
      <c r="BX183" s="26"/>
      <c r="BY183" s="26"/>
    </row>
    <row r="184" spans="4:77" ht="12.75" customHeight="1">
      <c r="D184" s="50"/>
      <c r="E184" s="50"/>
      <c r="F184" s="50"/>
      <c r="G184" s="50"/>
      <c r="H184" s="240"/>
      <c r="I184" s="50"/>
      <c r="X184" s="26"/>
      <c r="Y184" s="26"/>
      <c r="Z184" s="26"/>
      <c r="AA184" s="26"/>
      <c r="AB184" s="26"/>
      <c r="AC184" s="26"/>
      <c r="AD184" s="26"/>
      <c r="AE184" s="26"/>
      <c r="AF184" s="26"/>
      <c r="AG184" s="26"/>
      <c r="AH184" s="26"/>
      <c r="AI184" s="26"/>
      <c r="AJ184" s="26"/>
      <c r="AK184" s="26"/>
      <c r="AL184" s="26"/>
      <c r="AM184" s="26"/>
      <c r="AN184" s="26"/>
      <c r="AO184" s="26"/>
      <c r="AP184" s="26"/>
      <c r="AQ184" s="26"/>
      <c r="AR184" s="26"/>
      <c r="AS184" s="26"/>
      <c r="AT184" s="26"/>
      <c r="AU184" s="26"/>
      <c r="AV184" s="26"/>
      <c r="AW184" s="26"/>
      <c r="AX184" s="26"/>
      <c r="AY184" s="26"/>
      <c r="AZ184" s="26"/>
      <c r="BA184" s="26"/>
      <c r="BB184" s="26"/>
      <c r="BC184" s="26"/>
      <c r="BD184" s="26"/>
      <c r="BE184" s="26"/>
      <c r="BF184" s="26"/>
      <c r="BG184" s="26"/>
      <c r="BH184" s="26"/>
      <c r="BI184" s="26"/>
      <c r="BJ184" s="26"/>
      <c r="BK184" s="26"/>
      <c r="BL184" s="26"/>
      <c r="BM184" s="26"/>
      <c r="BN184" s="26"/>
      <c r="BO184" s="26"/>
      <c r="BP184" s="26"/>
      <c r="BQ184" s="26"/>
      <c r="BR184" s="26"/>
      <c r="BS184" s="26"/>
      <c r="BT184" s="26"/>
      <c r="BU184" s="26"/>
      <c r="BV184" s="26"/>
      <c r="BW184" s="26"/>
      <c r="BX184" s="26"/>
      <c r="BY184" s="26"/>
    </row>
    <row r="185" spans="4:77" ht="12.75" customHeight="1">
      <c r="D185" s="50"/>
      <c r="E185" s="50"/>
      <c r="F185" s="50"/>
      <c r="G185" s="50"/>
      <c r="H185" s="240"/>
      <c r="I185" s="50"/>
      <c r="X185" s="26"/>
      <c r="Y185" s="26"/>
      <c r="Z185" s="26"/>
      <c r="AA185" s="26"/>
      <c r="AB185" s="26"/>
      <c r="AC185" s="26"/>
      <c r="AD185" s="26"/>
      <c r="AE185" s="26"/>
      <c r="AF185" s="26"/>
      <c r="AG185" s="26"/>
      <c r="AH185" s="26"/>
      <c r="AI185" s="26"/>
      <c r="AJ185" s="26"/>
      <c r="AK185" s="26"/>
      <c r="AL185" s="26"/>
      <c r="AM185" s="26"/>
      <c r="AN185" s="26"/>
      <c r="AO185" s="26"/>
      <c r="AP185" s="26"/>
      <c r="AQ185" s="26"/>
      <c r="AR185" s="26"/>
      <c r="AS185" s="26"/>
      <c r="AT185" s="26"/>
      <c r="AU185" s="26"/>
      <c r="AV185" s="26"/>
      <c r="AW185" s="26"/>
      <c r="AX185" s="26"/>
      <c r="AY185" s="26"/>
      <c r="AZ185" s="26"/>
      <c r="BA185" s="26"/>
      <c r="BB185" s="26"/>
      <c r="BC185" s="26"/>
      <c r="BD185" s="26"/>
      <c r="BE185" s="26"/>
      <c r="BF185" s="26"/>
      <c r="BG185" s="26"/>
      <c r="BH185" s="26"/>
      <c r="BI185" s="26"/>
      <c r="BJ185" s="26"/>
      <c r="BK185" s="26"/>
      <c r="BL185" s="26"/>
      <c r="BM185" s="26"/>
      <c r="BN185" s="26"/>
      <c r="BO185" s="26"/>
      <c r="BP185" s="26"/>
      <c r="BQ185" s="26"/>
      <c r="BR185" s="26"/>
      <c r="BS185" s="26"/>
      <c r="BT185" s="26"/>
      <c r="BU185" s="26"/>
      <c r="BV185" s="26"/>
      <c r="BW185" s="26"/>
      <c r="BX185" s="26"/>
      <c r="BY185" s="26"/>
    </row>
    <row r="186" spans="4:77" ht="12.75" customHeight="1">
      <c r="D186" s="50"/>
      <c r="E186" s="50"/>
      <c r="F186" s="50"/>
      <c r="G186" s="50"/>
      <c r="H186" s="240"/>
      <c r="I186" s="50"/>
      <c r="X186" s="26"/>
      <c r="Y186" s="26"/>
      <c r="Z186" s="26"/>
      <c r="AA186" s="26"/>
      <c r="AB186" s="26"/>
      <c r="AC186" s="26"/>
      <c r="AD186" s="26"/>
      <c r="AE186" s="26"/>
      <c r="AF186" s="26"/>
      <c r="AG186" s="26"/>
      <c r="AH186" s="26"/>
      <c r="AI186" s="26"/>
      <c r="AJ186" s="26"/>
      <c r="AK186" s="26"/>
      <c r="AL186" s="26"/>
      <c r="AM186" s="26"/>
      <c r="AN186" s="26"/>
      <c r="AO186" s="26"/>
      <c r="AP186" s="26"/>
      <c r="AQ186" s="26"/>
      <c r="AR186" s="26"/>
      <c r="AS186" s="26"/>
      <c r="AT186" s="26"/>
      <c r="AU186" s="26"/>
      <c r="AV186" s="26"/>
      <c r="AW186" s="26"/>
      <c r="AX186" s="26"/>
      <c r="AY186" s="26"/>
      <c r="AZ186" s="26"/>
      <c r="BA186" s="26"/>
      <c r="BB186" s="26"/>
      <c r="BC186" s="26"/>
      <c r="BD186" s="26"/>
      <c r="BE186" s="26"/>
      <c r="BF186" s="26"/>
      <c r="BG186" s="26"/>
      <c r="BH186" s="26"/>
      <c r="BI186" s="26"/>
      <c r="BJ186" s="26"/>
      <c r="BK186" s="26"/>
      <c r="BL186" s="26"/>
      <c r="BM186" s="26"/>
      <c r="BN186" s="26"/>
      <c r="BO186" s="26"/>
      <c r="BP186" s="26"/>
      <c r="BQ186" s="26"/>
      <c r="BR186" s="26"/>
      <c r="BS186" s="26"/>
      <c r="BT186" s="26"/>
      <c r="BU186" s="26"/>
      <c r="BV186" s="26"/>
      <c r="BW186" s="26"/>
      <c r="BX186" s="26"/>
      <c r="BY186" s="26"/>
    </row>
    <row r="187" spans="4:77" ht="12.75" customHeight="1">
      <c r="D187" s="50"/>
      <c r="E187" s="50"/>
      <c r="F187" s="50"/>
      <c r="G187" s="50"/>
      <c r="H187" s="240"/>
      <c r="I187" s="50"/>
      <c r="X187" s="26"/>
      <c r="Y187" s="26"/>
      <c r="Z187" s="26"/>
      <c r="AA187" s="26"/>
      <c r="AB187" s="26"/>
      <c r="AC187" s="26"/>
      <c r="AD187" s="26"/>
      <c r="AE187" s="26"/>
      <c r="AF187" s="26"/>
      <c r="AG187" s="26"/>
      <c r="AH187" s="26"/>
      <c r="AI187" s="26"/>
      <c r="AJ187" s="26"/>
      <c r="AK187" s="26"/>
      <c r="AL187" s="26"/>
      <c r="AM187" s="26"/>
      <c r="AN187" s="26"/>
      <c r="AO187" s="26"/>
      <c r="AP187" s="26"/>
      <c r="AQ187" s="26"/>
      <c r="AR187" s="26"/>
      <c r="AS187" s="26"/>
      <c r="AT187" s="26"/>
      <c r="AU187" s="26"/>
      <c r="AV187" s="26"/>
      <c r="AW187" s="26"/>
      <c r="AX187" s="26"/>
      <c r="AY187" s="26"/>
      <c r="AZ187" s="26"/>
      <c r="BA187" s="26"/>
      <c r="BB187" s="26"/>
      <c r="BC187" s="26"/>
      <c r="BD187" s="26"/>
      <c r="BE187" s="26"/>
      <c r="BF187" s="26"/>
      <c r="BG187" s="26"/>
      <c r="BH187" s="26"/>
      <c r="BI187" s="26"/>
      <c r="BJ187" s="26"/>
      <c r="BK187" s="26"/>
      <c r="BL187" s="26"/>
      <c r="BM187" s="26"/>
      <c r="BN187" s="26"/>
      <c r="BO187" s="26"/>
      <c r="BP187" s="26"/>
      <c r="BQ187" s="26"/>
      <c r="BR187" s="26"/>
      <c r="BS187" s="26"/>
      <c r="BT187" s="26"/>
      <c r="BU187" s="26"/>
      <c r="BV187" s="26"/>
      <c r="BW187" s="26"/>
      <c r="BX187" s="26"/>
      <c r="BY187" s="26"/>
    </row>
    <row r="188" spans="4:77" ht="12.75" customHeight="1">
      <c r="D188" s="50"/>
      <c r="E188" s="50"/>
      <c r="F188" s="50"/>
      <c r="G188" s="50"/>
      <c r="H188" s="240"/>
      <c r="I188" s="50"/>
      <c r="X188" s="26"/>
      <c r="Y188" s="26"/>
      <c r="Z188" s="26"/>
      <c r="AA188" s="26"/>
      <c r="AB188" s="26"/>
      <c r="AC188" s="26"/>
      <c r="AD188" s="26"/>
      <c r="AE188" s="26"/>
      <c r="AF188" s="26"/>
      <c r="AG188" s="26"/>
      <c r="AH188" s="26"/>
      <c r="AI188" s="26"/>
      <c r="AJ188" s="26"/>
      <c r="AK188" s="26"/>
      <c r="AL188" s="26"/>
      <c r="AM188" s="26"/>
      <c r="AN188" s="26"/>
      <c r="AO188" s="26"/>
      <c r="AP188" s="26"/>
      <c r="AQ188" s="26"/>
      <c r="AR188" s="26"/>
      <c r="AS188" s="26"/>
      <c r="AT188" s="26"/>
      <c r="AU188" s="26"/>
      <c r="AV188" s="26"/>
      <c r="AW188" s="26"/>
      <c r="AX188" s="26"/>
      <c r="AY188" s="26"/>
      <c r="AZ188" s="26"/>
      <c r="BA188" s="26"/>
      <c r="BB188" s="26"/>
      <c r="BC188" s="26"/>
      <c r="BD188" s="26"/>
      <c r="BE188" s="26"/>
      <c r="BF188" s="26"/>
      <c r="BG188" s="26"/>
      <c r="BH188" s="26"/>
      <c r="BI188" s="26"/>
      <c r="BJ188" s="26"/>
      <c r="BK188" s="26"/>
      <c r="BL188" s="26"/>
      <c r="BM188" s="26"/>
      <c r="BN188" s="26"/>
      <c r="BO188" s="26"/>
      <c r="BP188" s="26"/>
      <c r="BQ188" s="26"/>
      <c r="BR188" s="26"/>
      <c r="BS188" s="26"/>
      <c r="BT188" s="26"/>
      <c r="BU188" s="26"/>
      <c r="BV188" s="26"/>
      <c r="BW188" s="26"/>
      <c r="BX188" s="26"/>
      <c r="BY188" s="26"/>
    </row>
    <row r="189" spans="4:77" ht="12.75" customHeight="1">
      <c r="D189" s="50"/>
      <c r="E189" s="50"/>
      <c r="F189" s="50"/>
      <c r="G189" s="50"/>
      <c r="H189" s="240"/>
      <c r="I189" s="50"/>
      <c r="X189" s="26"/>
      <c r="Y189" s="26"/>
      <c r="Z189" s="26"/>
      <c r="AA189" s="26"/>
      <c r="AB189" s="26"/>
      <c r="AC189" s="26"/>
      <c r="AD189" s="26"/>
      <c r="AE189" s="26"/>
      <c r="AF189" s="26"/>
      <c r="AG189" s="26"/>
      <c r="AH189" s="26"/>
      <c r="AI189" s="26"/>
      <c r="AJ189" s="26"/>
      <c r="AK189" s="26"/>
      <c r="AL189" s="26"/>
      <c r="AM189" s="26"/>
      <c r="AN189" s="26"/>
      <c r="AO189" s="26"/>
      <c r="AP189" s="26"/>
      <c r="AQ189" s="26"/>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c r="BO189" s="26"/>
      <c r="BP189" s="26"/>
      <c r="BQ189" s="26"/>
      <c r="BR189" s="26"/>
      <c r="BS189" s="26"/>
      <c r="BT189" s="26"/>
      <c r="BU189" s="26"/>
      <c r="BV189" s="26"/>
      <c r="BW189" s="26"/>
      <c r="BX189" s="26"/>
      <c r="BY189" s="26"/>
    </row>
    <row r="190" spans="4:77" ht="12.75" customHeight="1">
      <c r="D190" s="50"/>
      <c r="E190" s="50"/>
      <c r="F190" s="50"/>
      <c r="G190" s="50"/>
      <c r="H190" s="240"/>
      <c r="I190" s="50"/>
      <c r="X190" s="26"/>
      <c r="Y190" s="26"/>
      <c r="Z190" s="26"/>
      <c r="AA190" s="26"/>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c r="AZ190" s="26"/>
      <c r="BA190" s="26"/>
      <c r="BB190" s="26"/>
      <c r="BC190" s="26"/>
      <c r="BD190" s="26"/>
      <c r="BE190" s="26"/>
      <c r="BF190" s="26"/>
      <c r="BG190" s="26"/>
      <c r="BH190" s="26"/>
      <c r="BI190" s="26"/>
      <c r="BJ190" s="26"/>
      <c r="BK190" s="26"/>
      <c r="BL190" s="26"/>
      <c r="BM190" s="26"/>
      <c r="BN190" s="26"/>
      <c r="BO190" s="26"/>
      <c r="BP190" s="26"/>
      <c r="BQ190" s="26"/>
      <c r="BR190" s="26"/>
      <c r="BS190" s="26"/>
      <c r="BT190" s="26"/>
      <c r="BU190" s="26"/>
      <c r="BV190" s="26"/>
      <c r="BW190" s="26"/>
      <c r="BX190" s="26"/>
      <c r="BY190" s="26"/>
    </row>
    <row r="191" spans="4:77" ht="12.75" customHeight="1">
      <c r="D191" s="50"/>
      <c r="E191" s="50"/>
      <c r="F191" s="50"/>
      <c r="G191" s="50"/>
      <c r="H191" s="240"/>
      <c r="I191" s="50"/>
      <c r="X191" s="26"/>
      <c r="Y191" s="26"/>
      <c r="Z191" s="26"/>
      <c r="AA191" s="26"/>
      <c r="AB191" s="26"/>
      <c r="AC191" s="26"/>
      <c r="AD191" s="26"/>
      <c r="AE191" s="26"/>
      <c r="AF191" s="26"/>
      <c r="AG191" s="26"/>
      <c r="AH191" s="26"/>
      <c r="AI191" s="26"/>
      <c r="AJ191" s="26"/>
      <c r="AK191" s="26"/>
      <c r="AL191" s="26"/>
      <c r="AM191" s="26"/>
      <c r="AN191" s="26"/>
      <c r="AO191" s="26"/>
      <c r="AP191" s="26"/>
      <c r="AQ191" s="26"/>
      <c r="AR191" s="26"/>
      <c r="AS191" s="26"/>
      <c r="AT191" s="26"/>
      <c r="AU191" s="26"/>
      <c r="AV191" s="26"/>
      <c r="AW191" s="26"/>
      <c r="AX191" s="26"/>
      <c r="AY191" s="26"/>
      <c r="AZ191" s="26"/>
      <c r="BA191" s="26"/>
      <c r="BB191" s="26"/>
      <c r="BC191" s="26"/>
      <c r="BD191" s="26"/>
      <c r="BE191" s="26"/>
      <c r="BF191" s="26"/>
      <c r="BG191" s="26"/>
      <c r="BH191" s="26"/>
      <c r="BI191" s="26"/>
      <c r="BJ191" s="26"/>
      <c r="BK191" s="26"/>
      <c r="BL191" s="26"/>
      <c r="BM191" s="26"/>
      <c r="BN191" s="26"/>
      <c r="BO191" s="26"/>
      <c r="BP191" s="26"/>
      <c r="BQ191" s="26"/>
      <c r="BR191" s="26"/>
      <c r="BS191" s="26"/>
      <c r="BT191" s="26"/>
      <c r="BU191" s="26"/>
      <c r="BV191" s="26"/>
      <c r="BW191" s="26"/>
      <c r="BX191" s="26"/>
      <c r="BY191" s="26"/>
    </row>
    <row r="192" spans="4:77" ht="12.75" customHeight="1">
      <c r="D192" s="50"/>
      <c r="E192" s="50"/>
      <c r="F192" s="50"/>
      <c r="G192" s="50"/>
      <c r="H192" s="240"/>
      <c r="I192" s="50"/>
      <c r="X192" s="26"/>
      <c r="Y192" s="26"/>
      <c r="Z192" s="26"/>
      <c r="AA192" s="26"/>
      <c r="AB192" s="26"/>
      <c r="AC192" s="26"/>
      <c r="AD192" s="26"/>
      <c r="AE192" s="26"/>
      <c r="AF192" s="26"/>
      <c r="AG192" s="26"/>
      <c r="AH192" s="26"/>
      <c r="AI192" s="26"/>
      <c r="AJ192" s="26"/>
      <c r="AK192" s="26"/>
      <c r="AL192" s="26"/>
      <c r="AM192" s="26"/>
      <c r="AN192" s="26"/>
      <c r="AO192" s="26"/>
      <c r="AP192" s="26"/>
      <c r="AQ192" s="26"/>
      <c r="AR192" s="26"/>
      <c r="AS192" s="26"/>
      <c r="AT192" s="26"/>
      <c r="AU192" s="26"/>
      <c r="AV192" s="26"/>
      <c r="AW192" s="26"/>
      <c r="AX192" s="26"/>
      <c r="AY192" s="26"/>
      <c r="AZ192" s="26"/>
      <c r="BA192" s="26"/>
      <c r="BB192" s="26"/>
      <c r="BC192" s="26"/>
      <c r="BD192" s="26"/>
      <c r="BE192" s="26"/>
      <c r="BF192" s="26"/>
      <c r="BG192" s="26"/>
      <c r="BH192" s="26"/>
      <c r="BI192" s="26"/>
      <c r="BJ192" s="26"/>
      <c r="BK192" s="26"/>
      <c r="BL192" s="26"/>
      <c r="BM192" s="26"/>
      <c r="BN192" s="26"/>
      <c r="BO192" s="26"/>
      <c r="BP192" s="26"/>
      <c r="BQ192" s="26"/>
      <c r="BR192" s="26"/>
      <c r="BS192" s="26"/>
      <c r="BT192" s="26"/>
      <c r="BU192" s="26"/>
      <c r="BV192" s="26"/>
      <c r="BW192" s="26"/>
      <c r="BX192" s="26"/>
      <c r="BY192" s="26"/>
    </row>
    <row r="193" spans="4:77" ht="12.75" customHeight="1">
      <c r="D193" s="50"/>
      <c r="E193" s="50"/>
      <c r="F193" s="50"/>
      <c r="G193" s="50"/>
      <c r="H193" s="240"/>
      <c r="I193" s="50"/>
      <c r="X193" s="26"/>
      <c r="Y193" s="26"/>
      <c r="Z193" s="26"/>
      <c r="AA193" s="26"/>
      <c r="AB193" s="26"/>
      <c r="AC193" s="26"/>
      <c r="AD193" s="26"/>
      <c r="AE193" s="26"/>
      <c r="AF193" s="26"/>
      <c r="AG193" s="26"/>
      <c r="AH193" s="26"/>
      <c r="AI193" s="26"/>
      <c r="AJ193" s="26"/>
      <c r="AK193" s="26"/>
      <c r="AL193" s="26"/>
      <c r="AM193" s="26"/>
      <c r="AN193" s="26"/>
      <c r="AO193" s="26"/>
      <c r="AP193" s="26"/>
      <c r="AQ193" s="26"/>
      <c r="AR193" s="26"/>
      <c r="AS193" s="26"/>
      <c r="AT193" s="26"/>
      <c r="AU193" s="26"/>
      <c r="AV193" s="26"/>
      <c r="AW193" s="26"/>
      <c r="AX193" s="26"/>
      <c r="AY193" s="26"/>
      <c r="AZ193" s="26"/>
      <c r="BA193" s="26"/>
      <c r="BB193" s="26"/>
      <c r="BC193" s="26"/>
      <c r="BD193" s="26"/>
      <c r="BE193" s="26"/>
      <c r="BF193" s="26"/>
      <c r="BG193" s="26"/>
      <c r="BH193" s="26"/>
      <c r="BI193" s="26"/>
      <c r="BJ193" s="26"/>
      <c r="BK193" s="26"/>
      <c r="BL193" s="26"/>
      <c r="BM193" s="26"/>
      <c r="BN193" s="26"/>
      <c r="BO193" s="26"/>
      <c r="BP193" s="26"/>
      <c r="BQ193" s="26"/>
      <c r="BR193" s="26"/>
      <c r="BS193" s="26"/>
      <c r="BT193" s="26"/>
      <c r="BU193" s="26"/>
      <c r="BV193" s="26"/>
      <c r="BW193" s="26"/>
      <c r="BX193" s="26"/>
      <c r="BY193" s="26"/>
    </row>
    <row r="194" spans="4:77" ht="12.75" customHeight="1">
      <c r="D194" s="50"/>
      <c r="E194" s="50"/>
      <c r="F194" s="50"/>
      <c r="G194" s="50"/>
      <c r="H194" s="240"/>
      <c r="I194" s="50"/>
      <c r="X194" s="26"/>
      <c r="Y194" s="26"/>
      <c r="Z194" s="26"/>
      <c r="AA194" s="26"/>
      <c r="AB194" s="26"/>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c r="BO194" s="26"/>
      <c r="BP194" s="26"/>
      <c r="BQ194" s="26"/>
      <c r="BR194" s="26"/>
      <c r="BS194" s="26"/>
      <c r="BT194" s="26"/>
      <c r="BU194" s="26"/>
      <c r="BV194" s="26"/>
      <c r="BW194" s="26"/>
      <c r="BX194" s="26"/>
      <c r="BY194" s="26"/>
    </row>
    <row r="195" spans="4:77" ht="12.75" customHeight="1">
      <c r="D195" s="50"/>
      <c r="E195" s="50"/>
      <c r="F195" s="50"/>
      <c r="G195" s="50"/>
      <c r="H195" s="240"/>
      <c r="I195" s="50"/>
      <c r="X195" s="26"/>
      <c r="Y195" s="26"/>
      <c r="Z195" s="26"/>
      <c r="AA195" s="26"/>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c r="BO195" s="26"/>
      <c r="BP195" s="26"/>
      <c r="BQ195" s="26"/>
      <c r="BR195" s="26"/>
      <c r="BS195" s="26"/>
      <c r="BT195" s="26"/>
      <c r="BU195" s="26"/>
      <c r="BV195" s="26"/>
      <c r="BW195" s="26"/>
      <c r="BX195" s="26"/>
      <c r="BY195" s="26"/>
    </row>
    <row r="196" spans="4:77" ht="12.75" customHeight="1">
      <c r="D196" s="50"/>
      <c r="E196" s="50"/>
      <c r="F196" s="50"/>
      <c r="G196" s="50"/>
      <c r="H196" s="240"/>
      <c r="I196" s="50"/>
      <c r="X196" s="26"/>
      <c r="Y196" s="26"/>
      <c r="Z196" s="26"/>
      <c r="AA196" s="26"/>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c r="BO196" s="26"/>
      <c r="BP196" s="26"/>
      <c r="BQ196" s="26"/>
      <c r="BR196" s="26"/>
      <c r="BS196" s="26"/>
      <c r="BT196" s="26"/>
      <c r="BU196" s="26"/>
      <c r="BV196" s="26"/>
      <c r="BW196" s="26"/>
      <c r="BX196" s="26"/>
      <c r="BY196" s="26"/>
    </row>
    <row r="197" spans="4:77" ht="12.75" customHeight="1">
      <c r="D197" s="50"/>
      <c r="E197" s="50"/>
      <c r="F197" s="50"/>
      <c r="G197" s="50"/>
      <c r="H197" s="240"/>
      <c r="I197" s="50"/>
      <c r="X197" s="26"/>
      <c r="Y197" s="26"/>
      <c r="Z197" s="26"/>
      <c r="AA197" s="26"/>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c r="BO197" s="26"/>
      <c r="BP197" s="26"/>
      <c r="BQ197" s="26"/>
      <c r="BR197" s="26"/>
      <c r="BS197" s="26"/>
      <c r="BT197" s="26"/>
      <c r="BU197" s="26"/>
      <c r="BV197" s="26"/>
      <c r="BW197" s="26"/>
      <c r="BX197" s="26"/>
      <c r="BY197" s="26"/>
    </row>
    <row r="198" spans="4:77" ht="12.75" customHeight="1">
      <c r="D198" s="50"/>
      <c r="E198" s="50"/>
      <c r="F198" s="50"/>
      <c r="G198" s="50"/>
      <c r="H198" s="240"/>
      <c r="I198" s="50"/>
      <c r="X198" s="26"/>
      <c r="Y198" s="26"/>
      <c r="Z198" s="26"/>
      <c r="AA198" s="26"/>
      <c r="AB198" s="26"/>
      <c r="AC198" s="26"/>
      <c r="AD198" s="26"/>
      <c r="AE198" s="26"/>
      <c r="AF198" s="26"/>
      <c r="AG198" s="26"/>
      <c r="AH198" s="26"/>
      <c r="AI198" s="26"/>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c r="BO198" s="26"/>
      <c r="BP198" s="26"/>
      <c r="BQ198" s="26"/>
      <c r="BR198" s="26"/>
      <c r="BS198" s="26"/>
      <c r="BT198" s="26"/>
      <c r="BU198" s="26"/>
      <c r="BV198" s="26"/>
      <c r="BW198" s="26"/>
      <c r="BX198" s="26"/>
      <c r="BY198" s="26"/>
    </row>
    <row r="199" spans="4:77" ht="12.75" customHeight="1">
      <c r="D199" s="50"/>
      <c r="E199" s="50"/>
      <c r="F199" s="50"/>
      <c r="G199" s="50"/>
      <c r="H199" s="240"/>
      <c r="I199" s="50"/>
      <c r="X199" s="26"/>
      <c r="Y199" s="26"/>
      <c r="Z199" s="26"/>
      <c r="AA199" s="26"/>
      <c r="AB199" s="26"/>
      <c r="AC199" s="26"/>
      <c r="AD199" s="26"/>
      <c r="AE199" s="26"/>
      <c r="AF199" s="26"/>
      <c r="AG199" s="26"/>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c r="BO199" s="26"/>
      <c r="BP199" s="26"/>
      <c r="BQ199" s="26"/>
      <c r="BR199" s="26"/>
      <c r="BS199" s="26"/>
      <c r="BT199" s="26"/>
      <c r="BU199" s="26"/>
      <c r="BV199" s="26"/>
      <c r="BW199" s="26"/>
      <c r="BX199" s="26"/>
      <c r="BY199" s="26"/>
    </row>
    <row r="200" spans="4:77" ht="12.75" customHeight="1">
      <c r="D200" s="50"/>
      <c r="E200" s="50"/>
      <c r="F200" s="50"/>
      <c r="G200" s="50"/>
      <c r="H200" s="240"/>
      <c r="I200" s="50"/>
      <c r="X200" s="26"/>
      <c r="Y200" s="26"/>
      <c r="Z200" s="26"/>
      <c r="AA200" s="26"/>
      <c r="AB200" s="26"/>
      <c r="AC200" s="26"/>
      <c r="AD200" s="26"/>
      <c r="AE200" s="26"/>
      <c r="AF200" s="26"/>
      <c r="AG200" s="26"/>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c r="BO200" s="26"/>
      <c r="BP200" s="26"/>
      <c r="BQ200" s="26"/>
      <c r="BR200" s="26"/>
      <c r="BS200" s="26"/>
      <c r="BT200" s="26"/>
      <c r="BU200" s="26"/>
      <c r="BV200" s="26"/>
      <c r="BW200" s="26"/>
      <c r="BX200" s="26"/>
      <c r="BY200" s="26"/>
    </row>
    <row r="201" spans="4:77" ht="12.75" customHeight="1">
      <c r="D201" s="50"/>
      <c r="E201" s="50"/>
      <c r="F201" s="50"/>
      <c r="G201" s="50"/>
      <c r="H201" s="240"/>
      <c r="I201" s="50"/>
      <c r="X201" s="26"/>
      <c r="Y201" s="26"/>
      <c r="Z201" s="26"/>
      <c r="AA201" s="26"/>
      <c r="AB201" s="26"/>
      <c r="AC201" s="26"/>
      <c r="AD201" s="26"/>
      <c r="AE201" s="26"/>
      <c r="AF201" s="26"/>
      <c r="AG201" s="26"/>
      <c r="AH201" s="26"/>
      <c r="AI201" s="26"/>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c r="BO201" s="26"/>
      <c r="BP201" s="26"/>
      <c r="BQ201" s="26"/>
      <c r="BR201" s="26"/>
      <c r="BS201" s="26"/>
      <c r="BT201" s="26"/>
      <c r="BU201" s="26"/>
      <c r="BV201" s="26"/>
      <c r="BW201" s="26"/>
      <c r="BX201" s="26"/>
      <c r="BY201" s="26"/>
    </row>
    <row r="202" spans="4:77" ht="12.75" customHeight="1">
      <c r="D202" s="50"/>
      <c r="E202" s="50"/>
      <c r="F202" s="50"/>
      <c r="G202" s="50"/>
      <c r="H202" s="240"/>
      <c r="I202" s="50"/>
      <c r="X202" s="26"/>
      <c r="Y202" s="26"/>
      <c r="Z202" s="26"/>
      <c r="AA202" s="26"/>
      <c r="AB202" s="26"/>
      <c r="AC202" s="26"/>
      <c r="AD202" s="26"/>
      <c r="AE202" s="26"/>
      <c r="AF202" s="26"/>
      <c r="AG202" s="26"/>
      <c r="AH202" s="26"/>
      <c r="AI202" s="26"/>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c r="BO202" s="26"/>
      <c r="BP202" s="26"/>
      <c r="BQ202" s="26"/>
      <c r="BR202" s="26"/>
      <c r="BS202" s="26"/>
      <c r="BT202" s="26"/>
      <c r="BU202" s="26"/>
      <c r="BV202" s="26"/>
      <c r="BW202" s="26"/>
      <c r="BX202" s="26"/>
      <c r="BY202" s="26"/>
    </row>
    <row r="203" spans="4:77" ht="12.75" customHeight="1">
      <c r="D203" s="50"/>
      <c r="E203" s="50"/>
      <c r="F203" s="50"/>
      <c r="G203" s="50"/>
      <c r="H203" s="240"/>
      <c r="I203" s="50"/>
      <c r="X203" s="26"/>
      <c r="Y203" s="26"/>
      <c r="Z203" s="26"/>
      <c r="AA203" s="26"/>
      <c r="AB203" s="26"/>
      <c r="AC203" s="26"/>
      <c r="AD203" s="26"/>
      <c r="AE203" s="26"/>
      <c r="AF203" s="26"/>
      <c r="AG203" s="26"/>
      <c r="AH203" s="26"/>
      <c r="AI203" s="26"/>
      <c r="AJ203" s="26"/>
      <c r="AK203" s="26"/>
      <c r="AL203" s="26"/>
      <c r="AM203" s="26"/>
      <c r="AN203" s="26"/>
      <c r="AO203" s="26"/>
      <c r="AP203" s="26"/>
      <c r="AQ203" s="26"/>
      <c r="AR203" s="26"/>
      <c r="AS203" s="26"/>
      <c r="AT203" s="26"/>
      <c r="AU203" s="26"/>
      <c r="AV203" s="26"/>
      <c r="AW203" s="26"/>
      <c r="AX203" s="26"/>
      <c r="AY203" s="26"/>
      <c r="AZ203" s="26"/>
      <c r="BA203" s="26"/>
      <c r="BB203" s="26"/>
      <c r="BC203" s="26"/>
      <c r="BD203" s="26"/>
      <c r="BE203" s="26"/>
      <c r="BF203" s="26"/>
      <c r="BG203" s="26"/>
      <c r="BH203" s="26"/>
      <c r="BI203" s="26"/>
      <c r="BJ203" s="26"/>
      <c r="BK203" s="26"/>
      <c r="BL203" s="26"/>
      <c r="BM203" s="26"/>
      <c r="BN203" s="26"/>
      <c r="BO203" s="26"/>
      <c r="BP203" s="26"/>
      <c r="BQ203" s="26"/>
      <c r="BR203" s="26"/>
      <c r="BS203" s="26"/>
      <c r="BT203" s="26"/>
      <c r="BU203" s="26"/>
      <c r="BV203" s="26"/>
      <c r="BW203" s="26"/>
      <c r="BX203" s="26"/>
      <c r="BY203" s="26"/>
    </row>
    <row r="204" spans="4:77" ht="12.75" customHeight="1">
      <c r="D204" s="50"/>
      <c r="E204" s="50"/>
      <c r="F204" s="50"/>
      <c r="G204" s="50"/>
      <c r="H204" s="240"/>
      <c r="I204" s="50"/>
      <c r="X204" s="26"/>
      <c r="Y204" s="26"/>
      <c r="Z204" s="26"/>
      <c r="AA204" s="26"/>
      <c r="AB204" s="26"/>
      <c r="AC204" s="26"/>
      <c r="AD204" s="26"/>
      <c r="AE204" s="26"/>
      <c r="AF204" s="26"/>
      <c r="AG204" s="26"/>
      <c r="AH204" s="26"/>
      <c r="AI204" s="26"/>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c r="BM204" s="26"/>
      <c r="BN204" s="26"/>
      <c r="BO204" s="26"/>
      <c r="BP204" s="26"/>
      <c r="BQ204" s="26"/>
      <c r="BR204" s="26"/>
      <c r="BS204" s="26"/>
      <c r="BT204" s="26"/>
      <c r="BU204" s="26"/>
      <c r="BV204" s="26"/>
      <c r="BW204" s="26"/>
      <c r="BX204" s="26"/>
      <c r="BY204" s="26"/>
    </row>
    <row r="205" spans="4:77" ht="12.75" customHeight="1">
      <c r="D205" s="50"/>
      <c r="E205" s="50"/>
      <c r="F205" s="50"/>
      <c r="G205" s="50"/>
      <c r="H205" s="240"/>
      <c r="I205" s="50"/>
      <c r="X205" s="26"/>
      <c r="Y205" s="26"/>
      <c r="Z205" s="26"/>
      <c r="AA205" s="26"/>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c r="BO205" s="26"/>
      <c r="BP205" s="26"/>
      <c r="BQ205" s="26"/>
      <c r="BR205" s="26"/>
      <c r="BS205" s="26"/>
      <c r="BT205" s="26"/>
      <c r="BU205" s="26"/>
      <c r="BV205" s="26"/>
      <c r="BW205" s="26"/>
      <c r="BX205" s="26"/>
      <c r="BY205" s="26"/>
    </row>
    <row r="206" spans="4:77" ht="12.75" customHeight="1">
      <c r="D206" s="50"/>
      <c r="E206" s="50"/>
      <c r="F206" s="50"/>
      <c r="G206" s="50"/>
      <c r="H206" s="240"/>
      <c r="I206" s="50"/>
      <c r="X206" s="26"/>
      <c r="Y206" s="26"/>
      <c r="Z206" s="26"/>
      <c r="AA206" s="26"/>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c r="BO206" s="26"/>
      <c r="BP206" s="26"/>
      <c r="BQ206" s="26"/>
      <c r="BR206" s="26"/>
      <c r="BS206" s="26"/>
      <c r="BT206" s="26"/>
      <c r="BU206" s="26"/>
      <c r="BV206" s="26"/>
      <c r="BW206" s="26"/>
      <c r="BX206" s="26"/>
      <c r="BY206" s="26"/>
    </row>
    <row r="207" spans="4:77" ht="12.75" customHeight="1">
      <c r="D207" s="50"/>
      <c r="E207" s="50"/>
      <c r="F207" s="50"/>
      <c r="G207" s="50"/>
      <c r="H207" s="240"/>
      <c r="I207" s="50"/>
      <c r="X207" s="26"/>
      <c r="Y207" s="26"/>
      <c r="Z207" s="26"/>
      <c r="AA207" s="26"/>
      <c r="AB207" s="26"/>
      <c r="AC207" s="26"/>
      <c r="AD207" s="26"/>
      <c r="AE207" s="26"/>
      <c r="AF207" s="26"/>
      <c r="AG207" s="26"/>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c r="BI207" s="26"/>
      <c r="BJ207" s="26"/>
      <c r="BK207" s="26"/>
      <c r="BL207" s="26"/>
      <c r="BM207" s="26"/>
      <c r="BN207" s="26"/>
      <c r="BO207" s="26"/>
      <c r="BP207" s="26"/>
      <c r="BQ207" s="26"/>
      <c r="BR207" s="26"/>
      <c r="BS207" s="26"/>
      <c r="BT207" s="26"/>
      <c r="BU207" s="26"/>
      <c r="BV207" s="26"/>
      <c r="BW207" s="26"/>
      <c r="BX207" s="26"/>
      <c r="BY207" s="26"/>
    </row>
    <row r="208" spans="4:77" ht="12.75" customHeight="1">
      <c r="D208" s="50"/>
      <c r="E208" s="50"/>
      <c r="F208" s="50"/>
      <c r="G208" s="50"/>
      <c r="H208" s="240"/>
      <c r="I208" s="50"/>
      <c r="X208" s="26"/>
      <c r="Y208" s="26"/>
      <c r="Z208" s="26"/>
      <c r="AA208" s="26"/>
      <c r="AB208" s="26"/>
      <c r="AC208" s="26"/>
      <c r="AD208" s="26"/>
      <c r="AE208" s="26"/>
      <c r="AF208" s="26"/>
      <c r="AG208" s="26"/>
      <c r="AH208" s="26"/>
      <c r="AI208" s="26"/>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c r="BI208" s="26"/>
      <c r="BJ208" s="26"/>
      <c r="BK208" s="26"/>
      <c r="BL208" s="26"/>
      <c r="BM208" s="26"/>
      <c r="BN208" s="26"/>
      <c r="BO208" s="26"/>
      <c r="BP208" s="26"/>
      <c r="BQ208" s="26"/>
      <c r="BR208" s="26"/>
      <c r="BS208" s="26"/>
      <c r="BT208" s="26"/>
      <c r="BU208" s="26"/>
      <c r="BV208" s="26"/>
      <c r="BW208" s="26"/>
      <c r="BX208" s="26"/>
      <c r="BY208" s="26"/>
    </row>
    <row r="209" spans="4:77" ht="12.75" customHeight="1">
      <c r="D209" s="50"/>
      <c r="E209" s="50"/>
      <c r="F209" s="50"/>
      <c r="G209" s="50"/>
      <c r="H209" s="240"/>
      <c r="I209" s="50"/>
      <c r="X209" s="26"/>
      <c r="Y209" s="26"/>
      <c r="Z209" s="26"/>
      <c r="AA209" s="26"/>
      <c r="AB209" s="26"/>
      <c r="AC209" s="26"/>
      <c r="AD209" s="26"/>
      <c r="AE209" s="26"/>
      <c r="AF209" s="26"/>
      <c r="AG209" s="26"/>
      <c r="AH209" s="26"/>
      <c r="AI209" s="26"/>
      <c r="AJ209" s="26"/>
      <c r="AK209" s="26"/>
      <c r="AL209" s="26"/>
      <c r="AM209" s="26"/>
      <c r="AN209" s="26"/>
      <c r="AO209" s="26"/>
      <c r="AP209" s="26"/>
      <c r="AQ209" s="26"/>
      <c r="AR209" s="26"/>
      <c r="AS209" s="26"/>
      <c r="AT209" s="26"/>
      <c r="AU209" s="26"/>
      <c r="AV209" s="26"/>
      <c r="AW209" s="26"/>
      <c r="AX209" s="26"/>
      <c r="AY209" s="26"/>
      <c r="AZ209" s="26"/>
      <c r="BA209" s="26"/>
      <c r="BB209" s="26"/>
      <c r="BC209" s="26"/>
      <c r="BD209" s="26"/>
      <c r="BE209" s="26"/>
      <c r="BF209" s="26"/>
      <c r="BG209" s="26"/>
      <c r="BH209" s="26"/>
      <c r="BI209" s="26"/>
      <c r="BJ209" s="26"/>
      <c r="BK209" s="26"/>
      <c r="BL209" s="26"/>
      <c r="BM209" s="26"/>
      <c r="BN209" s="26"/>
      <c r="BO209" s="26"/>
      <c r="BP209" s="26"/>
      <c r="BQ209" s="26"/>
      <c r="BR209" s="26"/>
      <c r="BS209" s="26"/>
      <c r="BT209" s="26"/>
      <c r="BU209" s="26"/>
      <c r="BV209" s="26"/>
      <c r="BW209" s="26"/>
      <c r="BX209" s="26"/>
      <c r="BY209" s="26"/>
    </row>
    <row r="210" spans="4:77" ht="12.75" customHeight="1">
      <c r="D210" s="50"/>
      <c r="E210" s="50"/>
      <c r="F210" s="50"/>
      <c r="G210" s="50"/>
      <c r="H210" s="240"/>
      <c r="I210" s="50"/>
      <c r="X210" s="26"/>
      <c r="Y210" s="26"/>
      <c r="Z210" s="26"/>
      <c r="AA210" s="26"/>
      <c r="AB210" s="26"/>
      <c r="AC210" s="26"/>
      <c r="AD210" s="26"/>
      <c r="AE210" s="26"/>
      <c r="AF210" s="26"/>
      <c r="AG210" s="26"/>
      <c r="AH210" s="26"/>
      <c r="AI210" s="26"/>
      <c r="AJ210" s="26"/>
      <c r="AK210" s="26"/>
      <c r="AL210" s="26"/>
      <c r="AM210" s="26"/>
      <c r="AN210" s="26"/>
      <c r="AO210" s="26"/>
      <c r="AP210" s="26"/>
      <c r="AQ210" s="26"/>
      <c r="AR210" s="26"/>
      <c r="AS210" s="26"/>
      <c r="AT210" s="26"/>
      <c r="AU210" s="26"/>
      <c r="AV210" s="26"/>
      <c r="AW210" s="26"/>
      <c r="AX210" s="26"/>
      <c r="AY210" s="26"/>
      <c r="AZ210" s="26"/>
      <c r="BA210" s="26"/>
      <c r="BB210" s="26"/>
      <c r="BC210" s="26"/>
      <c r="BD210" s="26"/>
      <c r="BE210" s="26"/>
      <c r="BF210" s="26"/>
      <c r="BG210" s="26"/>
      <c r="BH210" s="26"/>
      <c r="BI210" s="26"/>
      <c r="BJ210" s="26"/>
      <c r="BK210" s="26"/>
      <c r="BL210" s="26"/>
      <c r="BM210" s="26"/>
      <c r="BN210" s="26"/>
      <c r="BO210" s="26"/>
      <c r="BP210" s="26"/>
      <c r="BQ210" s="26"/>
      <c r="BR210" s="26"/>
      <c r="BS210" s="26"/>
      <c r="BT210" s="26"/>
      <c r="BU210" s="26"/>
      <c r="BV210" s="26"/>
      <c r="BW210" s="26"/>
      <c r="BX210" s="26"/>
      <c r="BY210" s="26"/>
    </row>
    <row r="211" spans="4:77" ht="12.75" customHeight="1">
      <c r="D211" s="50"/>
      <c r="E211" s="50"/>
      <c r="F211" s="50"/>
      <c r="G211" s="50"/>
      <c r="H211" s="240"/>
      <c r="I211" s="50"/>
      <c r="X211" s="26"/>
      <c r="Y211" s="26"/>
      <c r="Z211" s="26"/>
      <c r="AA211" s="26"/>
      <c r="AB211" s="26"/>
      <c r="AC211" s="26"/>
      <c r="AD211" s="26"/>
      <c r="AE211" s="26"/>
      <c r="AF211" s="26"/>
      <c r="AG211" s="26"/>
      <c r="AH211" s="26"/>
      <c r="AI211" s="26"/>
      <c r="AJ211" s="26"/>
      <c r="AK211" s="26"/>
      <c r="AL211" s="26"/>
      <c r="AM211" s="26"/>
      <c r="AN211" s="26"/>
      <c r="AO211" s="26"/>
      <c r="AP211" s="26"/>
      <c r="AQ211" s="26"/>
      <c r="AR211" s="26"/>
      <c r="AS211" s="26"/>
      <c r="AT211" s="26"/>
      <c r="AU211" s="26"/>
      <c r="AV211" s="26"/>
      <c r="AW211" s="26"/>
      <c r="AX211" s="26"/>
      <c r="AY211" s="26"/>
      <c r="AZ211" s="26"/>
      <c r="BA211" s="26"/>
      <c r="BB211" s="26"/>
      <c r="BC211" s="26"/>
      <c r="BD211" s="26"/>
      <c r="BE211" s="26"/>
      <c r="BF211" s="26"/>
      <c r="BG211" s="26"/>
      <c r="BH211" s="26"/>
      <c r="BI211" s="26"/>
      <c r="BJ211" s="26"/>
      <c r="BK211" s="26"/>
      <c r="BL211" s="26"/>
      <c r="BM211" s="26"/>
      <c r="BN211" s="26"/>
      <c r="BO211" s="26"/>
      <c r="BP211" s="26"/>
      <c r="BQ211" s="26"/>
      <c r="BR211" s="26"/>
      <c r="BS211" s="26"/>
      <c r="BT211" s="26"/>
      <c r="BU211" s="26"/>
      <c r="BV211" s="26"/>
      <c r="BW211" s="26"/>
      <c r="BX211" s="26"/>
      <c r="BY211" s="26"/>
    </row>
    <row r="212" spans="4:77" ht="12.75" customHeight="1">
      <c r="D212" s="50"/>
      <c r="E212" s="50"/>
      <c r="F212" s="50"/>
      <c r="G212" s="50"/>
      <c r="H212" s="240"/>
      <c r="I212" s="50"/>
      <c r="X212" s="26"/>
      <c r="Y212" s="26"/>
      <c r="Z212" s="26"/>
      <c r="AA212" s="26"/>
      <c r="AB212" s="26"/>
      <c r="AC212" s="26"/>
      <c r="AD212" s="26"/>
      <c r="AE212" s="26"/>
      <c r="AF212" s="26"/>
      <c r="AG212" s="26"/>
      <c r="AH212" s="26"/>
      <c r="AI212" s="26"/>
      <c r="AJ212" s="26"/>
      <c r="AK212" s="26"/>
      <c r="AL212" s="26"/>
      <c r="AM212" s="26"/>
      <c r="AN212" s="26"/>
      <c r="AO212" s="26"/>
      <c r="AP212" s="26"/>
      <c r="AQ212" s="26"/>
      <c r="AR212" s="26"/>
      <c r="AS212" s="26"/>
      <c r="AT212" s="26"/>
      <c r="AU212" s="26"/>
      <c r="AV212" s="26"/>
      <c r="AW212" s="26"/>
      <c r="AX212" s="26"/>
      <c r="AY212" s="26"/>
      <c r="AZ212" s="26"/>
      <c r="BA212" s="26"/>
      <c r="BB212" s="26"/>
      <c r="BC212" s="26"/>
      <c r="BD212" s="26"/>
      <c r="BE212" s="26"/>
      <c r="BF212" s="26"/>
      <c r="BG212" s="26"/>
      <c r="BH212" s="26"/>
      <c r="BI212" s="26"/>
      <c r="BJ212" s="26"/>
      <c r="BK212" s="26"/>
      <c r="BL212" s="26"/>
      <c r="BM212" s="26"/>
      <c r="BN212" s="26"/>
      <c r="BO212" s="26"/>
      <c r="BP212" s="26"/>
      <c r="BQ212" s="26"/>
      <c r="BR212" s="26"/>
      <c r="BS212" s="26"/>
      <c r="BT212" s="26"/>
      <c r="BU212" s="26"/>
      <c r="BV212" s="26"/>
      <c r="BW212" s="26"/>
      <c r="BX212" s="26"/>
      <c r="BY212" s="26"/>
    </row>
    <row r="213" spans="4:77" ht="12.75" customHeight="1">
      <c r="D213" s="50"/>
      <c r="E213" s="50"/>
      <c r="F213" s="50"/>
      <c r="G213" s="50"/>
      <c r="H213" s="240"/>
      <c r="I213" s="50"/>
      <c r="X213" s="26"/>
      <c r="Y213" s="26"/>
      <c r="Z213" s="26"/>
      <c r="AA213" s="26"/>
      <c r="AB213" s="26"/>
      <c r="AC213" s="26"/>
      <c r="AD213" s="26"/>
      <c r="AE213" s="26"/>
      <c r="AF213" s="26"/>
      <c r="AG213" s="26"/>
      <c r="AH213" s="26"/>
      <c r="AI213" s="26"/>
      <c r="AJ213" s="26"/>
      <c r="AK213" s="26"/>
      <c r="AL213" s="26"/>
      <c r="AM213" s="26"/>
      <c r="AN213" s="26"/>
      <c r="AO213" s="26"/>
      <c r="AP213" s="26"/>
      <c r="AQ213" s="26"/>
      <c r="AR213" s="26"/>
      <c r="AS213" s="26"/>
      <c r="AT213" s="26"/>
      <c r="AU213" s="26"/>
      <c r="AV213" s="26"/>
      <c r="AW213" s="26"/>
      <c r="AX213" s="26"/>
      <c r="AY213" s="26"/>
      <c r="AZ213" s="26"/>
      <c r="BA213" s="26"/>
      <c r="BB213" s="26"/>
      <c r="BC213" s="26"/>
      <c r="BD213" s="26"/>
      <c r="BE213" s="26"/>
      <c r="BF213" s="26"/>
      <c r="BG213" s="26"/>
      <c r="BH213" s="26"/>
      <c r="BI213" s="26"/>
      <c r="BJ213" s="26"/>
      <c r="BK213" s="26"/>
      <c r="BL213" s="26"/>
      <c r="BM213" s="26"/>
      <c r="BN213" s="26"/>
      <c r="BO213" s="26"/>
      <c r="BP213" s="26"/>
      <c r="BQ213" s="26"/>
      <c r="BR213" s="26"/>
      <c r="BS213" s="26"/>
      <c r="BT213" s="26"/>
      <c r="BU213" s="26"/>
      <c r="BV213" s="26"/>
      <c r="BW213" s="26"/>
      <c r="BX213" s="26"/>
      <c r="BY213" s="26"/>
    </row>
    <row r="214" spans="4:77" ht="12.75" customHeight="1">
      <c r="D214" s="50"/>
      <c r="E214" s="50"/>
      <c r="F214" s="50"/>
      <c r="G214" s="50"/>
      <c r="H214" s="240"/>
      <c r="I214" s="50"/>
      <c r="X214" s="26"/>
      <c r="Y214" s="26"/>
      <c r="Z214" s="26"/>
      <c r="AA214" s="26"/>
      <c r="AB214" s="26"/>
      <c r="AC214" s="26"/>
      <c r="AD214" s="26"/>
      <c r="AE214" s="26"/>
      <c r="AF214" s="26"/>
      <c r="AG214" s="26"/>
      <c r="AH214" s="26"/>
      <c r="AI214" s="26"/>
      <c r="AJ214" s="26"/>
      <c r="AK214" s="26"/>
      <c r="AL214" s="26"/>
      <c r="AM214" s="26"/>
      <c r="AN214" s="26"/>
      <c r="AO214" s="26"/>
      <c r="AP214" s="26"/>
      <c r="AQ214" s="26"/>
      <c r="AR214" s="26"/>
      <c r="AS214" s="26"/>
      <c r="AT214" s="26"/>
      <c r="AU214" s="26"/>
      <c r="AV214" s="26"/>
      <c r="AW214" s="26"/>
      <c r="AX214" s="26"/>
      <c r="AY214" s="26"/>
      <c r="AZ214" s="26"/>
      <c r="BA214" s="26"/>
      <c r="BB214" s="26"/>
      <c r="BC214" s="26"/>
      <c r="BD214" s="26"/>
      <c r="BE214" s="26"/>
      <c r="BF214" s="26"/>
      <c r="BG214" s="26"/>
      <c r="BH214" s="26"/>
      <c r="BI214" s="26"/>
      <c r="BJ214" s="26"/>
      <c r="BK214" s="26"/>
      <c r="BL214" s="26"/>
      <c r="BM214" s="26"/>
      <c r="BN214" s="26"/>
      <c r="BO214" s="26"/>
      <c r="BP214" s="26"/>
      <c r="BQ214" s="26"/>
      <c r="BR214" s="26"/>
      <c r="BS214" s="26"/>
      <c r="BT214" s="26"/>
      <c r="BU214" s="26"/>
      <c r="BV214" s="26"/>
      <c r="BW214" s="26"/>
      <c r="BX214" s="26"/>
      <c r="BY214" s="26"/>
    </row>
    <row r="215" spans="4:77" ht="12.75" customHeight="1">
      <c r="D215" s="50"/>
      <c r="E215" s="50"/>
      <c r="F215" s="50"/>
      <c r="G215" s="50"/>
      <c r="H215" s="240"/>
      <c r="I215" s="50"/>
      <c r="X215" s="26"/>
      <c r="Y215" s="26"/>
      <c r="Z215" s="26"/>
      <c r="AA215" s="26"/>
      <c r="AB215" s="26"/>
      <c r="AC215" s="26"/>
      <c r="AD215" s="26"/>
      <c r="AE215" s="26"/>
      <c r="AF215" s="26"/>
      <c r="AG215" s="26"/>
      <c r="AH215" s="26"/>
      <c r="AI215" s="26"/>
      <c r="AJ215" s="26"/>
      <c r="AK215" s="26"/>
      <c r="AL215" s="26"/>
      <c r="AM215" s="26"/>
      <c r="AN215" s="26"/>
      <c r="AO215" s="26"/>
      <c r="AP215" s="26"/>
      <c r="AQ215" s="26"/>
      <c r="AR215" s="26"/>
      <c r="AS215" s="26"/>
      <c r="AT215" s="26"/>
      <c r="AU215" s="26"/>
      <c r="AV215" s="26"/>
      <c r="AW215" s="26"/>
      <c r="AX215" s="26"/>
      <c r="AY215" s="26"/>
      <c r="AZ215" s="26"/>
      <c r="BA215" s="26"/>
      <c r="BB215" s="26"/>
      <c r="BC215" s="26"/>
      <c r="BD215" s="26"/>
      <c r="BE215" s="26"/>
      <c r="BF215" s="26"/>
      <c r="BG215" s="26"/>
      <c r="BH215" s="26"/>
      <c r="BI215" s="26"/>
      <c r="BJ215" s="26"/>
      <c r="BK215" s="26"/>
      <c r="BL215" s="26"/>
      <c r="BM215" s="26"/>
      <c r="BN215" s="26"/>
      <c r="BO215" s="26"/>
      <c r="BP215" s="26"/>
      <c r="BQ215" s="26"/>
      <c r="BR215" s="26"/>
      <c r="BS215" s="26"/>
      <c r="BT215" s="26"/>
      <c r="BU215" s="26"/>
      <c r="BV215" s="26"/>
      <c r="BW215" s="26"/>
      <c r="BX215" s="26"/>
      <c r="BY215" s="26"/>
    </row>
    <row r="216" spans="4:77" ht="12.75" customHeight="1">
      <c r="D216" s="50"/>
      <c r="E216" s="50"/>
      <c r="F216" s="50"/>
      <c r="G216" s="50"/>
      <c r="H216" s="240"/>
      <c r="I216" s="50"/>
      <c r="X216" s="26"/>
      <c r="Y216" s="26"/>
      <c r="Z216" s="26"/>
      <c r="AA216" s="26"/>
      <c r="AB216" s="26"/>
      <c r="AC216" s="26"/>
      <c r="AD216" s="26"/>
      <c r="AE216" s="26"/>
      <c r="AF216" s="26"/>
      <c r="AG216" s="26"/>
      <c r="AH216" s="26"/>
      <c r="AI216" s="26"/>
      <c r="AJ216" s="26"/>
      <c r="AK216" s="26"/>
      <c r="AL216" s="26"/>
      <c r="AM216" s="26"/>
      <c r="AN216" s="26"/>
      <c r="AO216" s="26"/>
      <c r="AP216" s="26"/>
      <c r="AQ216" s="26"/>
      <c r="AR216" s="26"/>
      <c r="AS216" s="26"/>
      <c r="AT216" s="26"/>
      <c r="AU216" s="26"/>
      <c r="AV216" s="26"/>
      <c r="AW216" s="26"/>
      <c r="AX216" s="26"/>
      <c r="AY216" s="26"/>
      <c r="AZ216" s="26"/>
      <c r="BA216" s="26"/>
      <c r="BB216" s="26"/>
      <c r="BC216" s="26"/>
      <c r="BD216" s="26"/>
      <c r="BE216" s="26"/>
      <c r="BF216" s="26"/>
      <c r="BG216" s="26"/>
      <c r="BH216" s="26"/>
      <c r="BI216" s="26"/>
      <c r="BJ216" s="26"/>
      <c r="BK216" s="26"/>
      <c r="BL216" s="26"/>
      <c r="BM216" s="26"/>
      <c r="BN216" s="26"/>
      <c r="BO216" s="26"/>
      <c r="BP216" s="26"/>
      <c r="BQ216" s="26"/>
      <c r="BR216" s="26"/>
      <c r="BS216" s="26"/>
      <c r="BT216" s="26"/>
      <c r="BU216" s="26"/>
      <c r="BV216" s="26"/>
      <c r="BW216" s="26"/>
      <c r="BX216" s="26"/>
      <c r="BY216" s="26"/>
    </row>
    <row r="217" spans="4:77" ht="12.75" customHeight="1">
      <c r="D217" s="50"/>
      <c r="E217" s="50"/>
      <c r="F217" s="50"/>
      <c r="G217" s="50"/>
      <c r="H217" s="240"/>
      <c r="I217" s="50"/>
      <c r="X217" s="26"/>
      <c r="Y217" s="26"/>
      <c r="Z217" s="26"/>
      <c r="AA217" s="26"/>
      <c r="AB217" s="26"/>
      <c r="AC217" s="26"/>
      <c r="AD217" s="26"/>
      <c r="AE217" s="26"/>
      <c r="AF217" s="26"/>
      <c r="AG217" s="26"/>
      <c r="AH217" s="26"/>
      <c r="AI217" s="26"/>
      <c r="AJ217" s="26"/>
      <c r="AK217" s="26"/>
      <c r="AL217" s="26"/>
      <c r="AM217" s="26"/>
      <c r="AN217" s="26"/>
      <c r="AO217" s="26"/>
      <c r="AP217" s="26"/>
      <c r="AQ217" s="26"/>
      <c r="AR217" s="26"/>
      <c r="AS217" s="26"/>
      <c r="AT217" s="26"/>
      <c r="AU217" s="26"/>
      <c r="AV217" s="26"/>
      <c r="AW217" s="26"/>
      <c r="AX217" s="26"/>
      <c r="AY217" s="26"/>
      <c r="AZ217" s="26"/>
      <c r="BA217" s="26"/>
      <c r="BB217" s="26"/>
      <c r="BC217" s="26"/>
      <c r="BD217" s="26"/>
      <c r="BE217" s="26"/>
      <c r="BF217" s="26"/>
      <c r="BG217" s="26"/>
      <c r="BH217" s="26"/>
      <c r="BI217" s="26"/>
      <c r="BJ217" s="26"/>
      <c r="BK217" s="26"/>
      <c r="BL217" s="26"/>
      <c r="BM217" s="26"/>
      <c r="BN217" s="26"/>
      <c r="BO217" s="26"/>
      <c r="BP217" s="26"/>
      <c r="BQ217" s="26"/>
      <c r="BR217" s="26"/>
      <c r="BS217" s="26"/>
      <c r="BT217" s="26"/>
      <c r="BU217" s="26"/>
      <c r="BV217" s="26"/>
      <c r="BW217" s="26"/>
      <c r="BX217" s="26"/>
      <c r="BY217" s="26"/>
    </row>
    <row r="218" spans="4:77" ht="12.75" customHeight="1">
      <c r="D218" s="50"/>
      <c r="E218" s="50"/>
      <c r="F218" s="50"/>
      <c r="G218" s="50"/>
      <c r="H218" s="240"/>
      <c r="I218" s="50"/>
      <c r="X218" s="26"/>
      <c r="Y218" s="26"/>
      <c r="Z218" s="26"/>
      <c r="AA218" s="26"/>
      <c r="AB218" s="26"/>
      <c r="AC218" s="26"/>
      <c r="AD218" s="26"/>
      <c r="AE218" s="26"/>
      <c r="AF218" s="26"/>
      <c r="AG218" s="26"/>
      <c r="AH218" s="26"/>
      <c r="AI218" s="26"/>
      <c r="AJ218" s="26"/>
      <c r="AK218" s="26"/>
      <c r="AL218" s="26"/>
      <c r="AM218" s="26"/>
      <c r="AN218" s="26"/>
      <c r="AO218" s="26"/>
      <c r="AP218" s="26"/>
      <c r="AQ218" s="26"/>
      <c r="AR218" s="26"/>
      <c r="AS218" s="26"/>
      <c r="AT218" s="26"/>
      <c r="AU218" s="26"/>
      <c r="AV218" s="26"/>
      <c r="AW218" s="26"/>
      <c r="AX218" s="26"/>
      <c r="AY218" s="26"/>
      <c r="AZ218" s="26"/>
      <c r="BA218" s="26"/>
      <c r="BB218" s="26"/>
      <c r="BC218" s="26"/>
      <c r="BD218" s="26"/>
      <c r="BE218" s="26"/>
      <c r="BF218" s="26"/>
      <c r="BG218" s="26"/>
      <c r="BH218" s="26"/>
      <c r="BI218" s="26"/>
      <c r="BJ218" s="26"/>
      <c r="BK218" s="26"/>
      <c r="BL218" s="26"/>
      <c r="BM218" s="26"/>
      <c r="BN218" s="26"/>
      <c r="BO218" s="26"/>
      <c r="BP218" s="26"/>
      <c r="BQ218" s="26"/>
      <c r="BR218" s="26"/>
      <c r="BS218" s="26"/>
      <c r="BT218" s="26"/>
      <c r="BU218" s="26"/>
      <c r="BV218" s="26"/>
      <c r="BW218" s="26"/>
      <c r="BX218" s="26"/>
      <c r="BY218" s="26"/>
    </row>
    <row r="219" spans="4:77" ht="12.75" customHeight="1">
      <c r="D219" s="50"/>
      <c r="E219" s="50"/>
      <c r="F219" s="50"/>
      <c r="G219" s="50"/>
      <c r="H219" s="240"/>
      <c r="I219" s="50"/>
      <c r="X219" s="26"/>
      <c r="Y219" s="26"/>
      <c r="Z219" s="26"/>
      <c r="AA219" s="26"/>
      <c r="AB219" s="26"/>
      <c r="AC219" s="26"/>
      <c r="AD219" s="26"/>
      <c r="AE219" s="26"/>
      <c r="AF219" s="26"/>
      <c r="AG219" s="26"/>
      <c r="AH219" s="26"/>
      <c r="AI219" s="26"/>
      <c r="AJ219" s="26"/>
      <c r="AK219" s="26"/>
      <c r="AL219" s="26"/>
      <c r="AM219" s="26"/>
      <c r="AN219" s="26"/>
      <c r="AO219" s="26"/>
      <c r="AP219" s="26"/>
      <c r="AQ219" s="26"/>
      <c r="AR219" s="26"/>
      <c r="AS219" s="26"/>
      <c r="AT219" s="26"/>
      <c r="AU219" s="26"/>
      <c r="AV219" s="26"/>
      <c r="AW219" s="26"/>
      <c r="AX219" s="26"/>
      <c r="AY219" s="26"/>
      <c r="AZ219" s="26"/>
      <c r="BA219" s="26"/>
      <c r="BB219" s="26"/>
      <c r="BC219" s="26"/>
      <c r="BD219" s="26"/>
      <c r="BE219" s="26"/>
      <c r="BF219" s="26"/>
      <c r="BG219" s="26"/>
      <c r="BH219" s="26"/>
      <c r="BI219" s="26"/>
      <c r="BJ219" s="26"/>
      <c r="BK219" s="26"/>
      <c r="BL219" s="26"/>
      <c r="BM219" s="26"/>
      <c r="BN219" s="26"/>
      <c r="BO219" s="26"/>
      <c r="BP219" s="26"/>
      <c r="BQ219" s="26"/>
      <c r="BR219" s="26"/>
      <c r="BS219" s="26"/>
      <c r="BT219" s="26"/>
      <c r="BU219" s="26"/>
      <c r="BV219" s="26"/>
      <c r="BW219" s="26"/>
      <c r="BX219" s="26"/>
      <c r="BY219" s="26"/>
    </row>
    <row r="220" spans="4:77" ht="12.75" customHeight="1">
      <c r="D220" s="50"/>
      <c r="E220" s="50"/>
      <c r="F220" s="50"/>
      <c r="G220" s="50"/>
      <c r="H220" s="240"/>
      <c r="I220" s="50"/>
      <c r="X220" s="26"/>
      <c r="Y220" s="26"/>
      <c r="Z220" s="26"/>
      <c r="AA220" s="26"/>
      <c r="AB220" s="26"/>
      <c r="AC220" s="26"/>
      <c r="AD220" s="26"/>
      <c r="AE220" s="26"/>
      <c r="AF220" s="26"/>
      <c r="AG220" s="26"/>
      <c r="AH220" s="26"/>
      <c r="AI220" s="26"/>
      <c r="AJ220" s="26"/>
      <c r="AK220" s="26"/>
      <c r="AL220" s="26"/>
      <c r="AM220" s="26"/>
      <c r="AN220" s="26"/>
      <c r="AO220" s="26"/>
      <c r="AP220" s="26"/>
      <c r="AQ220" s="26"/>
      <c r="AR220" s="26"/>
      <c r="AS220" s="26"/>
      <c r="AT220" s="26"/>
      <c r="AU220" s="26"/>
      <c r="AV220" s="26"/>
      <c r="AW220" s="26"/>
      <c r="AX220" s="26"/>
      <c r="AY220" s="26"/>
      <c r="AZ220" s="26"/>
      <c r="BA220" s="26"/>
      <c r="BB220" s="26"/>
      <c r="BC220" s="26"/>
      <c r="BD220" s="26"/>
      <c r="BE220" s="26"/>
      <c r="BF220" s="26"/>
      <c r="BG220" s="26"/>
      <c r="BH220" s="26"/>
      <c r="BI220" s="26"/>
      <c r="BJ220" s="26"/>
      <c r="BK220" s="26"/>
      <c r="BL220" s="26"/>
      <c r="BM220" s="26"/>
      <c r="BN220" s="26"/>
      <c r="BO220" s="26"/>
      <c r="BP220" s="26"/>
      <c r="BQ220" s="26"/>
      <c r="BR220" s="26"/>
      <c r="BS220" s="26"/>
      <c r="BT220" s="26"/>
      <c r="BU220" s="26"/>
      <c r="BV220" s="26"/>
      <c r="BW220" s="26"/>
      <c r="BX220" s="26"/>
      <c r="BY220" s="26"/>
    </row>
    <row r="221" spans="4:77" ht="12.75" customHeight="1">
      <c r="D221" s="50"/>
      <c r="E221" s="50"/>
      <c r="F221" s="50"/>
      <c r="G221" s="50"/>
      <c r="H221" s="240"/>
      <c r="I221" s="50"/>
      <c r="X221" s="26"/>
      <c r="Y221" s="26"/>
      <c r="Z221" s="26"/>
      <c r="AA221" s="26"/>
      <c r="AB221" s="26"/>
      <c r="AC221" s="26"/>
      <c r="AD221" s="26"/>
      <c r="AE221" s="26"/>
      <c r="AF221" s="26"/>
      <c r="AG221" s="26"/>
      <c r="AH221" s="26"/>
      <c r="AI221" s="26"/>
      <c r="AJ221" s="26"/>
      <c r="AK221" s="26"/>
      <c r="AL221" s="26"/>
      <c r="AM221" s="26"/>
      <c r="AN221" s="26"/>
      <c r="AO221" s="26"/>
      <c r="AP221" s="26"/>
      <c r="AQ221" s="26"/>
      <c r="AR221" s="26"/>
      <c r="AS221" s="26"/>
      <c r="AT221" s="26"/>
      <c r="AU221" s="26"/>
      <c r="AV221" s="26"/>
      <c r="AW221" s="26"/>
      <c r="AX221" s="26"/>
      <c r="AY221" s="26"/>
      <c r="AZ221" s="26"/>
      <c r="BA221" s="26"/>
      <c r="BB221" s="26"/>
      <c r="BC221" s="26"/>
      <c r="BD221" s="26"/>
      <c r="BE221" s="26"/>
      <c r="BF221" s="26"/>
      <c r="BG221" s="26"/>
      <c r="BH221" s="26"/>
      <c r="BI221" s="26"/>
      <c r="BJ221" s="26"/>
      <c r="BK221" s="26"/>
      <c r="BL221" s="26"/>
      <c r="BM221" s="26"/>
      <c r="BN221" s="26"/>
      <c r="BO221" s="26"/>
      <c r="BP221" s="26"/>
      <c r="BQ221" s="26"/>
      <c r="BR221" s="26"/>
      <c r="BS221" s="26"/>
      <c r="BT221" s="26"/>
      <c r="BU221" s="26"/>
      <c r="BV221" s="26"/>
      <c r="BW221" s="26"/>
      <c r="BX221" s="26"/>
      <c r="BY221" s="26"/>
    </row>
    <row r="222" spans="4:77" ht="12.75" customHeight="1">
      <c r="D222" s="50"/>
      <c r="E222" s="50"/>
      <c r="F222" s="50"/>
      <c r="G222" s="50"/>
      <c r="H222" s="240"/>
      <c r="I222" s="50"/>
      <c r="X222" s="26"/>
      <c r="Y222" s="26"/>
      <c r="Z222" s="26"/>
      <c r="AA222" s="26"/>
      <c r="AB222" s="26"/>
      <c r="AC222" s="26"/>
      <c r="AD222" s="26"/>
      <c r="AE222" s="26"/>
      <c r="AF222" s="26"/>
      <c r="AG222" s="26"/>
      <c r="AH222" s="26"/>
      <c r="AI222" s="26"/>
      <c r="AJ222" s="26"/>
      <c r="AK222" s="26"/>
      <c r="AL222" s="26"/>
      <c r="AM222" s="26"/>
      <c r="AN222" s="26"/>
      <c r="AO222" s="26"/>
      <c r="AP222" s="26"/>
      <c r="AQ222" s="26"/>
      <c r="AR222" s="26"/>
      <c r="AS222" s="26"/>
      <c r="AT222" s="26"/>
      <c r="AU222" s="26"/>
      <c r="AV222" s="26"/>
      <c r="AW222" s="26"/>
      <c r="AX222" s="26"/>
      <c r="AY222" s="26"/>
      <c r="AZ222" s="26"/>
      <c r="BA222" s="26"/>
      <c r="BB222" s="26"/>
      <c r="BC222" s="26"/>
      <c r="BD222" s="26"/>
      <c r="BE222" s="26"/>
      <c r="BF222" s="26"/>
      <c r="BG222" s="26"/>
      <c r="BH222" s="26"/>
      <c r="BI222" s="26"/>
      <c r="BJ222" s="26"/>
      <c r="BK222" s="26"/>
      <c r="BL222" s="26"/>
      <c r="BM222" s="26"/>
      <c r="BN222" s="26"/>
      <c r="BO222" s="26"/>
      <c r="BP222" s="26"/>
      <c r="BQ222" s="26"/>
      <c r="BR222" s="26"/>
      <c r="BS222" s="26"/>
      <c r="BT222" s="26"/>
      <c r="BU222" s="26"/>
      <c r="BV222" s="26"/>
      <c r="BW222" s="26"/>
      <c r="BX222" s="26"/>
      <c r="BY222" s="26"/>
    </row>
    <row r="223" spans="4:77" ht="12.75" customHeight="1">
      <c r="D223" s="50"/>
      <c r="E223" s="50"/>
      <c r="F223" s="50"/>
      <c r="G223" s="50"/>
      <c r="H223" s="240"/>
      <c r="I223" s="50"/>
      <c r="X223" s="26"/>
      <c r="Y223" s="26"/>
      <c r="Z223" s="26"/>
      <c r="AA223" s="26"/>
      <c r="AB223" s="26"/>
      <c r="AC223" s="26"/>
      <c r="AD223" s="26"/>
      <c r="AE223" s="26"/>
      <c r="AF223" s="26"/>
      <c r="AG223" s="26"/>
      <c r="AH223" s="26"/>
      <c r="AI223" s="26"/>
      <c r="AJ223" s="26"/>
      <c r="AK223" s="26"/>
      <c r="AL223" s="26"/>
      <c r="AM223" s="26"/>
      <c r="AN223" s="26"/>
      <c r="AO223" s="26"/>
      <c r="AP223" s="26"/>
      <c r="AQ223" s="26"/>
      <c r="AR223" s="26"/>
      <c r="AS223" s="26"/>
      <c r="AT223" s="26"/>
      <c r="AU223" s="26"/>
      <c r="AV223" s="26"/>
      <c r="AW223" s="26"/>
      <c r="AX223" s="26"/>
      <c r="AY223" s="26"/>
      <c r="AZ223" s="26"/>
      <c r="BA223" s="26"/>
      <c r="BB223" s="26"/>
      <c r="BC223" s="26"/>
      <c r="BD223" s="26"/>
      <c r="BE223" s="26"/>
      <c r="BF223" s="26"/>
      <c r="BG223" s="26"/>
      <c r="BH223" s="26"/>
      <c r="BI223" s="26"/>
      <c r="BJ223" s="26"/>
      <c r="BK223" s="26"/>
      <c r="BL223" s="26"/>
      <c r="BM223" s="26"/>
      <c r="BN223" s="26"/>
      <c r="BO223" s="26"/>
      <c r="BP223" s="26"/>
      <c r="BQ223" s="26"/>
      <c r="BR223" s="26"/>
      <c r="BS223" s="26"/>
      <c r="BT223" s="26"/>
      <c r="BU223" s="26"/>
      <c r="BV223" s="26"/>
      <c r="BW223" s="26"/>
      <c r="BX223" s="26"/>
      <c r="BY223" s="26"/>
    </row>
    <row r="224" spans="4:77" ht="12.75" customHeight="1">
      <c r="D224" s="50"/>
      <c r="E224" s="50"/>
      <c r="F224" s="50"/>
      <c r="G224" s="50"/>
      <c r="H224" s="240"/>
      <c r="I224" s="50"/>
      <c r="X224" s="26"/>
      <c r="Y224" s="26"/>
      <c r="Z224" s="26"/>
      <c r="AA224" s="26"/>
      <c r="AB224" s="26"/>
      <c r="AC224" s="26"/>
      <c r="AD224" s="26"/>
      <c r="AE224" s="26"/>
      <c r="AF224" s="26"/>
      <c r="AG224" s="26"/>
      <c r="AH224" s="26"/>
      <c r="AI224" s="26"/>
      <c r="AJ224" s="26"/>
      <c r="AK224" s="26"/>
      <c r="AL224" s="26"/>
      <c r="AM224" s="26"/>
      <c r="AN224" s="26"/>
      <c r="AO224" s="26"/>
      <c r="AP224" s="26"/>
      <c r="AQ224" s="26"/>
      <c r="AR224" s="26"/>
      <c r="AS224" s="26"/>
      <c r="AT224" s="26"/>
      <c r="AU224" s="26"/>
      <c r="AV224" s="26"/>
      <c r="AW224" s="26"/>
      <c r="AX224" s="26"/>
      <c r="AY224" s="26"/>
      <c r="AZ224" s="26"/>
      <c r="BA224" s="26"/>
      <c r="BB224" s="26"/>
      <c r="BC224" s="26"/>
      <c r="BD224" s="26"/>
      <c r="BE224" s="26"/>
      <c r="BF224" s="26"/>
      <c r="BG224" s="26"/>
      <c r="BH224" s="26"/>
      <c r="BI224" s="26"/>
      <c r="BJ224" s="26"/>
      <c r="BK224" s="26"/>
      <c r="BL224" s="26"/>
      <c r="BM224" s="26"/>
      <c r="BN224" s="26"/>
      <c r="BO224" s="26"/>
      <c r="BP224" s="26"/>
      <c r="BQ224" s="26"/>
      <c r="BR224" s="26"/>
      <c r="BS224" s="26"/>
      <c r="BT224" s="26"/>
      <c r="BU224" s="26"/>
      <c r="BV224" s="26"/>
      <c r="BW224" s="26"/>
      <c r="BX224" s="26"/>
      <c r="BY224" s="26"/>
    </row>
    <row r="225" spans="4:77" ht="12.75" customHeight="1">
      <c r="D225" s="50"/>
      <c r="E225" s="50"/>
      <c r="F225" s="50"/>
      <c r="G225" s="50"/>
      <c r="H225" s="240"/>
      <c r="I225" s="50"/>
      <c r="X225" s="26"/>
      <c r="Y225" s="26"/>
      <c r="Z225" s="26"/>
      <c r="AA225" s="26"/>
      <c r="AB225" s="26"/>
      <c r="AC225" s="26"/>
      <c r="AD225" s="26"/>
      <c r="AE225" s="26"/>
      <c r="AF225" s="26"/>
      <c r="AG225" s="26"/>
      <c r="AH225" s="26"/>
      <c r="AI225" s="26"/>
      <c r="AJ225" s="26"/>
      <c r="AK225" s="26"/>
      <c r="AL225" s="26"/>
      <c r="AM225" s="26"/>
      <c r="AN225" s="26"/>
      <c r="AO225" s="26"/>
      <c r="AP225" s="26"/>
      <c r="AQ225" s="26"/>
      <c r="AR225" s="26"/>
      <c r="AS225" s="26"/>
      <c r="AT225" s="26"/>
      <c r="AU225" s="26"/>
      <c r="AV225" s="26"/>
      <c r="AW225" s="26"/>
      <c r="AX225" s="26"/>
      <c r="AY225" s="26"/>
      <c r="AZ225" s="26"/>
      <c r="BA225" s="26"/>
      <c r="BB225" s="26"/>
      <c r="BC225" s="26"/>
      <c r="BD225" s="26"/>
      <c r="BE225" s="26"/>
      <c r="BF225" s="26"/>
      <c r="BG225" s="26"/>
      <c r="BH225" s="26"/>
      <c r="BI225" s="26"/>
      <c r="BJ225" s="26"/>
      <c r="BK225" s="26"/>
      <c r="BL225" s="26"/>
      <c r="BM225" s="26"/>
      <c r="BN225" s="26"/>
      <c r="BO225" s="26"/>
      <c r="BP225" s="26"/>
      <c r="BQ225" s="26"/>
      <c r="BR225" s="26"/>
      <c r="BS225" s="26"/>
      <c r="BT225" s="26"/>
      <c r="BU225" s="26"/>
      <c r="BV225" s="26"/>
      <c r="BW225" s="26"/>
      <c r="BX225" s="26"/>
      <c r="BY225" s="26"/>
    </row>
    <row r="226" spans="4:77" ht="12.75" customHeight="1">
      <c r="D226" s="50"/>
      <c r="E226" s="50"/>
      <c r="F226" s="50"/>
      <c r="G226" s="50"/>
      <c r="H226" s="240"/>
      <c r="I226" s="50"/>
      <c r="X226" s="26"/>
      <c r="Y226" s="26"/>
      <c r="Z226" s="26"/>
      <c r="AA226" s="26"/>
      <c r="AB226" s="26"/>
      <c r="AC226" s="26"/>
      <c r="AD226" s="26"/>
      <c r="AE226" s="26"/>
      <c r="AF226" s="26"/>
      <c r="AG226" s="26"/>
      <c r="AH226" s="26"/>
      <c r="AI226" s="26"/>
      <c r="AJ226" s="26"/>
      <c r="AK226" s="26"/>
      <c r="AL226" s="26"/>
      <c r="AM226" s="26"/>
      <c r="AN226" s="26"/>
      <c r="AO226" s="26"/>
      <c r="AP226" s="26"/>
      <c r="AQ226" s="26"/>
      <c r="AR226" s="26"/>
      <c r="AS226" s="26"/>
      <c r="AT226" s="26"/>
      <c r="AU226" s="26"/>
      <c r="AV226" s="26"/>
      <c r="AW226" s="26"/>
      <c r="AX226" s="26"/>
      <c r="AY226" s="26"/>
      <c r="AZ226" s="26"/>
      <c r="BA226" s="26"/>
      <c r="BB226" s="26"/>
      <c r="BC226" s="26"/>
      <c r="BD226" s="26"/>
      <c r="BE226" s="26"/>
      <c r="BF226" s="26"/>
      <c r="BG226" s="26"/>
      <c r="BH226" s="26"/>
      <c r="BI226" s="26"/>
      <c r="BJ226" s="26"/>
      <c r="BK226" s="26"/>
      <c r="BL226" s="26"/>
      <c r="BM226" s="26"/>
      <c r="BN226" s="26"/>
      <c r="BO226" s="26"/>
      <c r="BP226" s="26"/>
      <c r="BQ226" s="26"/>
      <c r="BR226" s="26"/>
      <c r="BS226" s="26"/>
      <c r="BT226" s="26"/>
      <c r="BU226" s="26"/>
      <c r="BV226" s="26"/>
      <c r="BW226" s="26"/>
      <c r="BX226" s="26"/>
      <c r="BY226" s="26"/>
    </row>
    <row r="227" spans="4:77" ht="12.75" customHeight="1">
      <c r="D227" s="50"/>
      <c r="E227" s="50"/>
      <c r="F227" s="50"/>
      <c r="G227" s="50"/>
      <c r="H227" s="240"/>
      <c r="I227" s="50"/>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c r="AT227" s="26"/>
      <c r="AU227" s="26"/>
      <c r="AV227" s="26"/>
      <c r="AW227" s="26"/>
      <c r="AX227" s="26"/>
      <c r="AY227" s="26"/>
      <c r="AZ227" s="26"/>
      <c r="BA227" s="26"/>
      <c r="BB227" s="26"/>
      <c r="BC227" s="26"/>
      <c r="BD227" s="26"/>
      <c r="BE227" s="26"/>
      <c r="BF227" s="26"/>
      <c r="BG227" s="26"/>
      <c r="BH227" s="26"/>
      <c r="BI227" s="26"/>
      <c r="BJ227" s="26"/>
      <c r="BK227" s="26"/>
      <c r="BL227" s="26"/>
      <c r="BM227" s="26"/>
      <c r="BN227" s="26"/>
      <c r="BO227" s="26"/>
      <c r="BP227" s="26"/>
      <c r="BQ227" s="26"/>
      <c r="BR227" s="26"/>
      <c r="BS227" s="26"/>
      <c r="BT227" s="26"/>
      <c r="BU227" s="26"/>
      <c r="BV227" s="26"/>
      <c r="BW227" s="26"/>
      <c r="BX227" s="26"/>
      <c r="BY227" s="26"/>
    </row>
    <row r="228" spans="4:77" ht="12.75" customHeight="1">
      <c r="D228" s="50"/>
      <c r="E228" s="50"/>
      <c r="F228" s="50"/>
      <c r="G228" s="50"/>
      <c r="H228" s="240"/>
      <c r="I228" s="50"/>
      <c r="X228" s="26"/>
      <c r="Y228" s="26"/>
      <c r="Z228" s="26"/>
      <c r="AA228" s="26"/>
      <c r="AB228" s="26"/>
      <c r="AC228" s="26"/>
      <c r="AD228" s="26"/>
      <c r="AE228" s="26"/>
      <c r="AF228" s="26"/>
      <c r="AG228" s="26"/>
      <c r="AH228" s="26"/>
      <c r="AI228" s="26"/>
      <c r="AJ228" s="26"/>
      <c r="AK228" s="26"/>
      <c r="AL228" s="26"/>
      <c r="AM228" s="26"/>
      <c r="AN228" s="26"/>
      <c r="AO228" s="26"/>
      <c r="AP228" s="26"/>
      <c r="AQ228" s="26"/>
      <c r="AR228" s="26"/>
      <c r="AS228" s="26"/>
      <c r="AT228" s="26"/>
      <c r="AU228" s="26"/>
      <c r="AV228" s="26"/>
      <c r="AW228" s="26"/>
      <c r="AX228" s="26"/>
      <c r="AY228" s="26"/>
      <c r="AZ228" s="26"/>
      <c r="BA228" s="26"/>
      <c r="BB228" s="26"/>
      <c r="BC228" s="26"/>
      <c r="BD228" s="26"/>
      <c r="BE228" s="26"/>
      <c r="BF228" s="26"/>
      <c r="BG228" s="26"/>
      <c r="BH228" s="26"/>
      <c r="BI228" s="26"/>
      <c r="BJ228" s="26"/>
      <c r="BK228" s="26"/>
      <c r="BL228" s="26"/>
      <c r="BM228" s="26"/>
      <c r="BN228" s="26"/>
      <c r="BO228" s="26"/>
      <c r="BP228" s="26"/>
      <c r="BQ228" s="26"/>
      <c r="BR228" s="26"/>
      <c r="BS228" s="26"/>
      <c r="BT228" s="26"/>
      <c r="BU228" s="26"/>
      <c r="BV228" s="26"/>
      <c r="BW228" s="26"/>
      <c r="BX228" s="26"/>
      <c r="BY228" s="26"/>
    </row>
    <row r="229" spans="4:77" ht="12.75" customHeight="1">
      <c r="D229" s="50"/>
      <c r="E229" s="50"/>
      <c r="F229" s="50"/>
      <c r="G229" s="50"/>
      <c r="H229" s="240"/>
      <c r="I229" s="50"/>
      <c r="X229" s="26"/>
      <c r="Y229" s="26"/>
      <c r="Z229" s="26"/>
      <c r="AA229" s="26"/>
      <c r="AB229" s="26"/>
      <c r="AC229" s="26"/>
      <c r="AD229" s="26"/>
      <c r="AE229" s="26"/>
      <c r="AF229" s="26"/>
      <c r="AG229" s="26"/>
      <c r="AH229" s="26"/>
      <c r="AI229" s="26"/>
      <c r="AJ229" s="26"/>
      <c r="AK229" s="26"/>
      <c r="AL229" s="26"/>
      <c r="AM229" s="26"/>
      <c r="AN229" s="26"/>
      <c r="AO229" s="26"/>
      <c r="AP229" s="26"/>
      <c r="AQ229" s="26"/>
      <c r="AR229" s="26"/>
      <c r="AS229" s="26"/>
      <c r="AT229" s="26"/>
      <c r="AU229" s="26"/>
      <c r="AV229" s="26"/>
      <c r="AW229" s="26"/>
      <c r="AX229" s="26"/>
      <c r="AY229" s="26"/>
      <c r="AZ229" s="26"/>
      <c r="BA229" s="26"/>
      <c r="BB229" s="26"/>
      <c r="BC229" s="26"/>
      <c r="BD229" s="26"/>
      <c r="BE229" s="26"/>
      <c r="BF229" s="26"/>
      <c r="BG229" s="26"/>
      <c r="BH229" s="26"/>
      <c r="BI229" s="26"/>
      <c r="BJ229" s="26"/>
      <c r="BK229" s="26"/>
      <c r="BL229" s="26"/>
      <c r="BM229" s="26"/>
      <c r="BN229" s="26"/>
      <c r="BO229" s="26"/>
      <c r="BP229" s="26"/>
      <c r="BQ229" s="26"/>
      <c r="BR229" s="26"/>
      <c r="BS229" s="26"/>
      <c r="BT229" s="26"/>
      <c r="BU229" s="26"/>
      <c r="BV229" s="26"/>
      <c r="BW229" s="26"/>
      <c r="BX229" s="26"/>
      <c r="BY229" s="26"/>
    </row>
    <row r="230" spans="4:77" ht="12.75" customHeight="1">
      <c r="D230" s="50"/>
      <c r="E230" s="50"/>
      <c r="F230" s="50"/>
      <c r="G230" s="50"/>
      <c r="H230" s="240"/>
      <c r="I230" s="50"/>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c r="AT230" s="26"/>
      <c r="AU230" s="26"/>
      <c r="AV230" s="26"/>
      <c r="AW230" s="26"/>
      <c r="AX230" s="26"/>
      <c r="AY230" s="26"/>
      <c r="AZ230" s="26"/>
      <c r="BA230" s="26"/>
      <c r="BB230" s="26"/>
      <c r="BC230" s="26"/>
      <c r="BD230" s="26"/>
      <c r="BE230" s="26"/>
      <c r="BF230" s="26"/>
      <c r="BG230" s="26"/>
      <c r="BH230" s="26"/>
      <c r="BI230" s="26"/>
      <c r="BJ230" s="26"/>
      <c r="BK230" s="26"/>
      <c r="BL230" s="26"/>
      <c r="BM230" s="26"/>
      <c r="BN230" s="26"/>
      <c r="BO230" s="26"/>
      <c r="BP230" s="26"/>
      <c r="BQ230" s="26"/>
      <c r="BR230" s="26"/>
      <c r="BS230" s="26"/>
      <c r="BT230" s="26"/>
      <c r="BU230" s="26"/>
      <c r="BV230" s="26"/>
      <c r="BW230" s="26"/>
      <c r="BX230" s="26"/>
      <c r="BY230" s="26"/>
    </row>
    <row r="231" spans="4:77" ht="12.75" customHeight="1">
      <c r="D231" s="50"/>
      <c r="E231" s="50"/>
      <c r="F231" s="50"/>
      <c r="G231" s="50"/>
      <c r="H231" s="240"/>
      <c r="I231" s="50"/>
      <c r="X231" s="26"/>
      <c r="Y231" s="26"/>
      <c r="Z231" s="26"/>
      <c r="AA231" s="26"/>
      <c r="AB231" s="26"/>
      <c r="AC231" s="26"/>
      <c r="AD231" s="26"/>
      <c r="AE231" s="26"/>
      <c r="AF231" s="26"/>
      <c r="AG231" s="26"/>
      <c r="AH231" s="26"/>
      <c r="AI231" s="26"/>
      <c r="AJ231" s="26"/>
      <c r="AK231" s="26"/>
      <c r="AL231" s="26"/>
      <c r="AM231" s="26"/>
      <c r="AN231" s="26"/>
      <c r="AO231" s="26"/>
      <c r="AP231" s="26"/>
      <c r="AQ231" s="26"/>
      <c r="AR231" s="26"/>
      <c r="AS231" s="26"/>
      <c r="AT231" s="26"/>
      <c r="AU231" s="26"/>
      <c r="AV231" s="26"/>
      <c r="AW231" s="26"/>
      <c r="AX231" s="26"/>
      <c r="AY231" s="26"/>
      <c r="AZ231" s="26"/>
      <c r="BA231" s="26"/>
      <c r="BB231" s="26"/>
      <c r="BC231" s="26"/>
      <c r="BD231" s="26"/>
      <c r="BE231" s="26"/>
      <c r="BF231" s="26"/>
      <c r="BG231" s="26"/>
      <c r="BH231" s="26"/>
      <c r="BI231" s="26"/>
      <c r="BJ231" s="26"/>
      <c r="BK231" s="26"/>
      <c r="BL231" s="26"/>
      <c r="BM231" s="26"/>
      <c r="BN231" s="26"/>
      <c r="BO231" s="26"/>
      <c r="BP231" s="26"/>
      <c r="BQ231" s="26"/>
      <c r="BR231" s="26"/>
      <c r="BS231" s="26"/>
      <c r="BT231" s="26"/>
      <c r="BU231" s="26"/>
      <c r="BV231" s="26"/>
      <c r="BW231" s="26"/>
      <c r="BX231" s="26"/>
      <c r="BY231" s="26"/>
    </row>
    <row r="232" spans="4:77" ht="12.75" customHeight="1">
      <c r="D232" s="50"/>
      <c r="E232" s="50"/>
      <c r="F232" s="50"/>
      <c r="G232" s="50"/>
      <c r="H232" s="240"/>
      <c r="I232" s="50"/>
      <c r="X232" s="26"/>
      <c r="Y232" s="26"/>
      <c r="Z232" s="26"/>
      <c r="AA232" s="26"/>
      <c r="AB232" s="26"/>
      <c r="AC232" s="26"/>
      <c r="AD232" s="26"/>
      <c r="AE232" s="26"/>
      <c r="AF232" s="26"/>
      <c r="AG232" s="26"/>
      <c r="AH232" s="26"/>
      <c r="AI232" s="26"/>
      <c r="AJ232" s="26"/>
      <c r="AK232" s="26"/>
      <c r="AL232" s="26"/>
      <c r="AM232" s="26"/>
      <c r="AN232" s="26"/>
      <c r="AO232" s="26"/>
      <c r="AP232" s="26"/>
      <c r="AQ232" s="26"/>
      <c r="AR232" s="26"/>
      <c r="AS232" s="26"/>
      <c r="AT232" s="26"/>
      <c r="AU232" s="26"/>
      <c r="AV232" s="26"/>
      <c r="AW232" s="26"/>
      <c r="AX232" s="26"/>
      <c r="AY232" s="26"/>
      <c r="AZ232" s="26"/>
      <c r="BA232" s="26"/>
      <c r="BB232" s="26"/>
      <c r="BC232" s="26"/>
      <c r="BD232" s="26"/>
      <c r="BE232" s="26"/>
      <c r="BF232" s="26"/>
      <c r="BG232" s="26"/>
      <c r="BH232" s="26"/>
      <c r="BI232" s="26"/>
      <c r="BJ232" s="26"/>
      <c r="BK232" s="26"/>
      <c r="BL232" s="26"/>
      <c r="BM232" s="26"/>
      <c r="BN232" s="26"/>
      <c r="BO232" s="26"/>
      <c r="BP232" s="26"/>
      <c r="BQ232" s="26"/>
      <c r="BR232" s="26"/>
      <c r="BS232" s="26"/>
      <c r="BT232" s="26"/>
      <c r="BU232" s="26"/>
      <c r="BV232" s="26"/>
      <c r="BW232" s="26"/>
      <c r="BX232" s="26"/>
      <c r="BY232" s="26"/>
    </row>
    <row r="233" spans="4:77" ht="12.75" customHeight="1">
      <c r="D233" s="50"/>
      <c r="E233" s="50"/>
      <c r="F233" s="50"/>
      <c r="G233" s="50"/>
      <c r="H233" s="240"/>
      <c r="I233" s="50"/>
      <c r="X233" s="26"/>
      <c r="Y233" s="26"/>
      <c r="Z233" s="26"/>
      <c r="AA233" s="26"/>
      <c r="AB233" s="26"/>
      <c r="AC233" s="26"/>
      <c r="AD233" s="26"/>
      <c r="AE233" s="26"/>
      <c r="AF233" s="26"/>
      <c r="AG233" s="26"/>
      <c r="AH233" s="26"/>
      <c r="AI233" s="26"/>
      <c r="AJ233" s="26"/>
      <c r="AK233" s="26"/>
      <c r="AL233" s="26"/>
      <c r="AM233" s="26"/>
      <c r="AN233" s="26"/>
      <c r="AO233" s="26"/>
      <c r="AP233" s="26"/>
      <c r="AQ233" s="26"/>
      <c r="AR233" s="26"/>
      <c r="AS233" s="26"/>
      <c r="AT233" s="26"/>
      <c r="AU233" s="26"/>
      <c r="AV233" s="26"/>
      <c r="AW233" s="26"/>
      <c r="AX233" s="26"/>
      <c r="AY233" s="26"/>
      <c r="AZ233" s="26"/>
      <c r="BA233" s="26"/>
      <c r="BB233" s="26"/>
      <c r="BC233" s="26"/>
      <c r="BD233" s="26"/>
      <c r="BE233" s="26"/>
      <c r="BF233" s="26"/>
      <c r="BG233" s="26"/>
      <c r="BH233" s="26"/>
      <c r="BI233" s="26"/>
      <c r="BJ233" s="26"/>
      <c r="BK233" s="26"/>
      <c r="BL233" s="26"/>
      <c r="BM233" s="26"/>
      <c r="BN233" s="26"/>
      <c r="BO233" s="26"/>
      <c r="BP233" s="26"/>
      <c r="BQ233" s="26"/>
      <c r="BR233" s="26"/>
      <c r="BS233" s="26"/>
      <c r="BT233" s="26"/>
      <c r="BU233" s="26"/>
      <c r="BV233" s="26"/>
      <c r="BW233" s="26"/>
      <c r="BX233" s="26"/>
      <c r="BY233" s="26"/>
    </row>
    <row r="234" spans="4:77" ht="12.75" customHeight="1">
      <c r="D234" s="50"/>
      <c r="E234" s="50"/>
      <c r="F234" s="50"/>
      <c r="G234" s="50"/>
      <c r="H234" s="240"/>
      <c r="I234" s="50"/>
      <c r="X234" s="26"/>
      <c r="Y234" s="26"/>
      <c r="Z234" s="26"/>
      <c r="AA234" s="26"/>
      <c r="AB234" s="26"/>
      <c r="AC234" s="26"/>
      <c r="AD234" s="26"/>
      <c r="AE234" s="26"/>
      <c r="AF234" s="26"/>
      <c r="AG234" s="26"/>
      <c r="AH234" s="26"/>
      <c r="AI234" s="26"/>
      <c r="AJ234" s="26"/>
      <c r="AK234" s="26"/>
      <c r="AL234" s="26"/>
      <c r="AM234" s="26"/>
      <c r="AN234" s="26"/>
      <c r="AO234" s="26"/>
      <c r="AP234" s="26"/>
      <c r="AQ234" s="26"/>
      <c r="AR234" s="26"/>
      <c r="AS234" s="26"/>
      <c r="AT234" s="26"/>
      <c r="AU234" s="26"/>
      <c r="AV234" s="26"/>
      <c r="AW234" s="26"/>
      <c r="AX234" s="26"/>
      <c r="AY234" s="26"/>
      <c r="AZ234" s="26"/>
      <c r="BA234" s="26"/>
      <c r="BB234" s="26"/>
      <c r="BC234" s="26"/>
      <c r="BD234" s="26"/>
      <c r="BE234" s="26"/>
      <c r="BF234" s="26"/>
      <c r="BG234" s="26"/>
      <c r="BH234" s="26"/>
      <c r="BI234" s="26"/>
      <c r="BJ234" s="26"/>
      <c r="BK234" s="26"/>
      <c r="BL234" s="26"/>
      <c r="BM234" s="26"/>
      <c r="BN234" s="26"/>
      <c r="BO234" s="26"/>
      <c r="BP234" s="26"/>
      <c r="BQ234" s="26"/>
      <c r="BR234" s="26"/>
      <c r="BS234" s="26"/>
      <c r="BT234" s="26"/>
      <c r="BU234" s="26"/>
      <c r="BV234" s="26"/>
      <c r="BW234" s="26"/>
      <c r="BX234" s="26"/>
      <c r="BY234" s="26"/>
    </row>
    <row r="235" spans="4:77" ht="12.75" customHeight="1">
      <c r="D235" s="50"/>
      <c r="E235" s="50"/>
      <c r="F235" s="50"/>
      <c r="G235" s="50"/>
      <c r="H235" s="240"/>
      <c r="I235" s="50"/>
      <c r="X235" s="26"/>
      <c r="Y235" s="26"/>
      <c r="Z235" s="26"/>
      <c r="AA235" s="26"/>
      <c r="AB235" s="26"/>
      <c r="AC235" s="26"/>
      <c r="AD235" s="26"/>
      <c r="AE235" s="26"/>
      <c r="AF235" s="26"/>
      <c r="AG235" s="26"/>
      <c r="AH235" s="26"/>
      <c r="AI235" s="26"/>
      <c r="AJ235" s="26"/>
      <c r="AK235" s="26"/>
      <c r="AL235" s="26"/>
      <c r="AM235" s="26"/>
      <c r="AN235" s="26"/>
      <c r="AO235" s="26"/>
      <c r="AP235" s="26"/>
      <c r="AQ235" s="26"/>
      <c r="AR235" s="26"/>
      <c r="AS235" s="26"/>
      <c r="AT235" s="26"/>
      <c r="AU235" s="26"/>
      <c r="AV235" s="26"/>
      <c r="AW235" s="26"/>
      <c r="AX235" s="26"/>
      <c r="AY235" s="26"/>
      <c r="AZ235" s="26"/>
      <c r="BA235" s="26"/>
      <c r="BB235" s="26"/>
      <c r="BC235" s="26"/>
      <c r="BD235" s="26"/>
      <c r="BE235" s="26"/>
      <c r="BF235" s="26"/>
      <c r="BG235" s="26"/>
      <c r="BH235" s="26"/>
      <c r="BI235" s="26"/>
      <c r="BJ235" s="26"/>
      <c r="BK235" s="26"/>
      <c r="BL235" s="26"/>
      <c r="BM235" s="26"/>
      <c r="BN235" s="26"/>
      <c r="BO235" s="26"/>
      <c r="BP235" s="26"/>
      <c r="BQ235" s="26"/>
      <c r="BR235" s="26"/>
      <c r="BS235" s="26"/>
      <c r="BT235" s="26"/>
      <c r="BU235" s="26"/>
      <c r="BV235" s="26"/>
      <c r="BW235" s="26"/>
      <c r="BX235" s="26"/>
      <c r="BY235" s="26"/>
    </row>
    <row r="236" spans="4:77" ht="12.75" customHeight="1">
      <c r="D236" s="50"/>
      <c r="E236" s="50"/>
      <c r="F236" s="50"/>
      <c r="G236" s="50"/>
      <c r="H236" s="240"/>
      <c r="I236" s="50"/>
      <c r="X236" s="26"/>
      <c r="Y236" s="26"/>
      <c r="Z236" s="26"/>
      <c r="AA236" s="26"/>
      <c r="AB236" s="26"/>
      <c r="AC236" s="26"/>
      <c r="AD236" s="26"/>
      <c r="AE236" s="26"/>
      <c r="AF236" s="26"/>
      <c r="AG236" s="26"/>
      <c r="AH236" s="26"/>
      <c r="AI236" s="26"/>
      <c r="AJ236" s="26"/>
      <c r="AK236" s="26"/>
      <c r="AL236" s="26"/>
      <c r="AM236" s="26"/>
      <c r="AN236" s="26"/>
      <c r="AO236" s="26"/>
      <c r="AP236" s="26"/>
      <c r="AQ236" s="26"/>
      <c r="AR236" s="26"/>
      <c r="AS236" s="26"/>
      <c r="AT236" s="26"/>
      <c r="AU236" s="26"/>
      <c r="AV236" s="26"/>
      <c r="AW236" s="26"/>
      <c r="AX236" s="26"/>
      <c r="AY236" s="26"/>
      <c r="AZ236" s="26"/>
      <c r="BA236" s="26"/>
      <c r="BB236" s="26"/>
      <c r="BC236" s="26"/>
      <c r="BD236" s="26"/>
      <c r="BE236" s="26"/>
      <c r="BF236" s="26"/>
      <c r="BG236" s="26"/>
      <c r="BH236" s="26"/>
      <c r="BI236" s="26"/>
      <c r="BJ236" s="26"/>
      <c r="BK236" s="26"/>
      <c r="BL236" s="26"/>
      <c r="BM236" s="26"/>
      <c r="BN236" s="26"/>
      <c r="BO236" s="26"/>
      <c r="BP236" s="26"/>
      <c r="BQ236" s="26"/>
      <c r="BR236" s="26"/>
      <c r="BS236" s="26"/>
      <c r="BT236" s="26"/>
      <c r="BU236" s="26"/>
      <c r="BV236" s="26"/>
      <c r="BW236" s="26"/>
      <c r="BX236" s="26"/>
      <c r="BY236" s="26"/>
    </row>
    <row r="237" spans="4:77" ht="12.75" customHeight="1">
      <c r="D237" s="50"/>
      <c r="E237" s="50"/>
      <c r="F237" s="50"/>
      <c r="G237" s="50"/>
      <c r="H237" s="240"/>
      <c r="I237" s="50"/>
      <c r="X237" s="26"/>
      <c r="Y237" s="26"/>
      <c r="Z237" s="26"/>
      <c r="AA237" s="26"/>
      <c r="AB237" s="26"/>
      <c r="AC237" s="26"/>
      <c r="AD237" s="26"/>
      <c r="AE237" s="26"/>
      <c r="AF237" s="26"/>
      <c r="AG237" s="26"/>
      <c r="AH237" s="26"/>
      <c r="AI237" s="26"/>
      <c r="AJ237" s="26"/>
      <c r="AK237" s="26"/>
      <c r="AL237" s="26"/>
      <c r="AM237" s="26"/>
      <c r="AN237" s="26"/>
      <c r="AO237" s="26"/>
      <c r="AP237" s="26"/>
      <c r="AQ237" s="26"/>
      <c r="AR237" s="26"/>
      <c r="AS237" s="26"/>
      <c r="AT237" s="26"/>
      <c r="AU237" s="26"/>
      <c r="AV237" s="26"/>
      <c r="AW237" s="26"/>
      <c r="AX237" s="26"/>
      <c r="AY237" s="26"/>
      <c r="AZ237" s="26"/>
      <c r="BA237" s="26"/>
      <c r="BB237" s="26"/>
      <c r="BC237" s="26"/>
      <c r="BD237" s="26"/>
      <c r="BE237" s="26"/>
      <c r="BF237" s="26"/>
      <c r="BG237" s="26"/>
      <c r="BH237" s="26"/>
      <c r="BI237" s="26"/>
      <c r="BJ237" s="26"/>
      <c r="BK237" s="26"/>
      <c r="BL237" s="26"/>
      <c r="BM237" s="26"/>
      <c r="BN237" s="26"/>
      <c r="BO237" s="26"/>
      <c r="BP237" s="26"/>
      <c r="BQ237" s="26"/>
      <c r="BR237" s="26"/>
      <c r="BS237" s="26"/>
      <c r="BT237" s="26"/>
      <c r="BU237" s="26"/>
      <c r="BV237" s="26"/>
      <c r="BW237" s="26"/>
      <c r="BX237" s="26"/>
      <c r="BY237" s="26"/>
    </row>
    <row r="238" spans="4:77" ht="12.75" customHeight="1">
      <c r="D238" s="50"/>
      <c r="E238" s="50"/>
      <c r="F238" s="50"/>
      <c r="G238" s="50"/>
      <c r="H238" s="240"/>
      <c r="I238" s="50"/>
      <c r="X238" s="26"/>
      <c r="Y238" s="26"/>
      <c r="Z238" s="26"/>
      <c r="AA238" s="26"/>
      <c r="AB238" s="26"/>
      <c r="AC238" s="26"/>
      <c r="AD238" s="26"/>
      <c r="AE238" s="26"/>
      <c r="AF238" s="26"/>
      <c r="AG238" s="26"/>
      <c r="AH238" s="26"/>
      <c r="AI238" s="26"/>
      <c r="AJ238" s="26"/>
      <c r="AK238" s="26"/>
      <c r="AL238" s="26"/>
      <c r="AM238" s="26"/>
      <c r="AN238" s="26"/>
      <c r="AO238" s="26"/>
      <c r="AP238" s="26"/>
      <c r="AQ238" s="26"/>
      <c r="AR238" s="26"/>
      <c r="AS238" s="26"/>
      <c r="AT238" s="26"/>
      <c r="AU238" s="26"/>
      <c r="AV238" s="26"/>
      <c r="AW238" s="26"/>
      <c r="AX238" s="26"/>
      <c r="AY238" s="26"/>
      <c r="AZ238" s="26"/>
      <c r="BA238" s="26"/>
      <c r="BB238" s="26"/>
      <c r="BC238" s="26"/>
      <c r="BD238" s="26"/>
      <c r="BE238" s="26"/>
      <c r="BF238" s="26"/>
      <c r="BG238" s="26"/>
      <c r="BH238" s="26"/>
      <c r="BI238" s="26"/>
      <c r="BJ238" s="26"/>
      <c r="BK238" s="26"/>
      <c r="BL238" s="26"/>
      <c r="BM238" s="26"/>
      <c r="BN238" s="26"/>
      <c r="BO238" s="26"/>
      <c r="BP238" s="26"/>
      <c r="BQ238" s="26"/>
      <c r="BR238" s="26"/>
      <c r="BS238" s="26"/>
      <c r="BT238" s="26"/>
      <c r="BU238" s="26"/>
      <c r="BV238" s="26"/>
      <c r="BW238" s="26"/>
      <c r="BX238" s="26"/>
      <c r="BY238" s="26"/>
    </row>
    <row r="239" spans="4:77" ht="12.75" customHeight="1">
      <c r="D239" s="50"/>
      <c r="E239" s="50"/>
      <c r="F239" s="50"/>
      <c r="G239" s="50"/>
      <c r="H239" s="240"/>
      <c r="I239" s="50"/>
      <c r="X239" s="26"/>
      <c r="Y239" s="26"/>
      <c r="Z239" s="26"/>
      <c r="AA239" s="26"/>
      <c r="AB239" s="26"/>
      <c r="AC239" s="26"/>
      <c r="AD239" s="26"/>
      <c r="AE239" s="26"/>
      <c r="AF239" s="26"/>
      <c r="AG239" s="26"/>
      <c r="AH239" s="26"/>
      <c r="AI239" s="26"/>
      <c r="AJ239" s="26"/>
      <c r="AK239" s="26"/>
      <c r="AL239" s="26"/>
      <c r="AM239" s="26"/>
      <c r="AN239" s="26"/>
      <c r="AO239" s="26"/>
      <c r="AP239" s="26"/>
      <c r="AQ239" s="26"/>
      <c r="AR239" s="26"/>
      <c r="AS239" s="26"/>
      <c r="AT239" s="26"/>
      <c r="AU239" s="26"/>
      <c r="AV239" s="26"/>
      <c r="AW239" s="26"/>
      <c r="AX239" s="26"/>
      <c r="AY239" s="26"/>
      <c r="AZ239" s="26"/>
      <c r="BA239" s="26"/>
      <c r="BB239" s="26"/>
      <c r="BC239" s="26"/>
      <c r="BD239" s="26"/>
      <c r="BE239" s="26"/>
      <c r="BF239" s="26"/>
      <c r="BG239" s="26"/>
      <c r="BH239" s="26"/>
      <c r="BI239" s="26"/>
      <c r="BJ239" s="26"/>
      <c r="BK239" s="26"/>
      <c r="BL239" s="26"/>
      <c r="BM239" s="26"/>
      <c r="BN239" s="26"/>
      <c r="BO239" s="26"/>
      <c r="BP239" s="26"/>
      <c r="BQ239" s="26"/>
      <c r="BR239" s="26"/>
      <c r="BS239" s="26"/>
      <c r="BT239" s="26"/>
      <c r="BU239" s="26"/>
      <c r="BV239" s="26"/>
      <c r="BW239" s="26"/>
      <c r="BX239" s="26"/>
      <c r="BY239" s="26"/>
    </row>
    <row r="240" spans="4:77" ht="12.75" customHeight="1">
      <c r="D240" s="50"/>
      <c r="E240" s="50"/>
      <c r="F240" s="50"/>
      <c r="G240" s="50"/>
      <c r="H240" s="240"/>
      <c r="I240" s="50"/>
      <c r="X240" s="26"/>
      <c r="Y240" s="26"/>
      <c r="Z240" s="26"/>
      <c r="AA240" s="26"/>
      <c r="AB240" s="26"/>
      <c r="AC240" s="26"/>
      <c r="AD240" s="26"/>
      <c r="AE240" s="26"/>
      <c r="AF240" s="26"/>
      <c r="AG240" s="26"/>
      <c r="AH240" s="26"/>
      <c r="AI240" s="26"/>
      <c r="AJ240" s="26"/>
      <c r="AK240" s="26"/>
      <c r="AL240" s="26"/>
      <c r="AM240" s="26"/>
      <c r="AN240" s="26"/>
      <c r="AO240" s="26"/>
      <c r="AP240" s="26"/>
      <c r="AQ240" s="26"/>
      <c r="AR240" s="26"/>
      <c r="AS240" s="26"/>
      <c r="AT240" s="26"/>
      <c r="AU240" s="26"/>
      <c r="AV240" s="26"/>
      <c r="AW240" s="26"/>
      <c r="AX240" s="26"/>
      <c r="AY240" s="26"/>
      <c r="AZ240" s="26"/>
      <c r="BA240" s="26"/>
      <c r="BB240" s="26"/>
      <c r="BC240" s="26"/>
      <c r="BD240" s="26"/>
      <c r="BE240" s="26"/>
      <c r="BF240" s="26"/>
      <c r="BG240" s="26"/>
      <c r="BH240" s="26"/>
      <c r="BI240" s="26"/>
      <c r="BJ240" s="26"/>
      <c r="BK240" s="26"/>
      <c r="BL240" s="26"/>
      <c r="BM240" s="26"/>
      <c r="BN240" s="26"/>
      <c r="BO240" s="26"/>
      <c r="BP240" s="26"/>
      <c r="BQ240" s="26"/>
      <c r="BR240" s="26"/>
      <c r="BS240" s="26"/>
      <c r="BT240" s="26"/>
      <c r="BU240" s="26"/>
      <c r="BV240" s="26"/>
      <c r="BW240" s="26"/>
      <c r="BX240" s="26"/>
      <c r="BY240" s="26"/>
    </row>
    <row r="241" spans="4:77" ht="12.75" customHeight="1">
      <c r="D241" s="50"/>
      <c r="E241" s="50"/>
      <c r="F241" s="50"/>
      <c r="G241" s="50"/>
      <c r="H241" s="240"/>
      <c r="I241" s="50"/>
      <c r="X241" s="26"/>
      <c r="Y241" s="26"/>
      <c r="Z241" s="26"/>
      <c r="AA241" s="26"/>
      <c r="AB241" s="26"/>
      <c r="AC241" s="26"/>
      <c r="AD241" s="26"/>
      <c r="AE241" s="26"/>
      <c r="AF241" s="26"/>
      <c r="AG241" s="26"/>
      <c r="AH241" s="26"/>
      <c r="AI241" s="26"/>
      <c r="AJ241" s="26"/>
      <c r="AK241" s="26"/>
      <c r="AL241" s="26"/>
      <c r="AM241" s="26"/>
      <c r="AN241" s="26"/>
      <c r="AO241" s="26"/>
      <c r="AP241" s="26"/>
      <c r="AQ241" s="26"/>
      <c r="AR241" s="26"/>
      <c r="AS241" s="26"/>
      <c r="AT241" s="26"/>
      <c r="AU241" s="26"/>
      <c r="AV241" s="26"/>
      <c r="AW241" s="26"/>
      <c r="AX241" s="26"/>
      <c r="AY241" s="26"/>
      <c r="AZ241" s="26"/>
      <c r="BA241" s="26"/>
      <c r="BB241" s="26"/>
      <c r="BC241" s="26"/>
      <c r="BD241" s="26"/>
      <c r="BE241" s="26"/>
      <c r="BF241" s="26"/>
      <c r="BG241" s="26"/>
      <c r="BH241" s="26"/>
      <c r="BI241" s="26"/>
      <c r="BJ241" s="26"/>
      <c r="BK241" s="26"/>
      <c r="BL241" s="26"/>
      <c r="BM241" s="26"/>
      <c r="BN241" s="26"/>
      <c r="BO241" s="26"/>
      <c r="BP241" s="26"/>
      <c r="BQ241" s="26"/>
      <c r="BR241" s="26"/>
      <c r="BS241" s="26"/>
      <c r="BT241" s="26"/>
      <c r="BU241" s="26"/>
      <c r="BV241" s="26"/>
      <c r="BW241" s="26"/>
      <c r="BX241" s="26"/>
      <c r="BY241" s="26"/>
    </row>
    <row r="242" spans="4:77" ht="12.75" customHeight="1">
      <c r="D242" s="50"/>
      <c r="E242" s="50"/>
      <c r="F242" s="50"/>
      <c r="G242" s="50"/>
      <c r="H242" s="240"/>
      <c r="I242" s="50"/>
      <c r="X242" s="26"/>
      <c r="Y242" s="26"/>
      <c r="Z242" s="26"/>
      <c r="AA242" s="26"/>
      <c r="AB242" s="26"/>
      <c r="AC242" s="26"/>
      <c r="AD242" s="26"/>
      <c r="AE242" s="26"/>
      <c r="AF242" s="26"/>
      <c r="AG242" s="26"/>
      <c r="AH242" s="26"/>
      <c r="AI242" s="26"/>
      <c r="AJ242" s="26"/>
      <c r="AK242" s="26"/>
      <c r="AL242" s="26"/>
      <c r="AM242" s="26"/>
      <c r="AN242" s="26"/>
      <c r="AO242" s="26"/>
      <c r="AP242" s="26"/>
      <c r="AQ242" s="26"/>
      <c r="AR242" s="26"/>
      <c r="AS242" s="26"/>
      <c r="AT242" s="26"/>
      <c r="AU242" s="26"/>
      <c r="AV242" s="26"/>
      <c r="AW242" s="26"/>
      <c r="AX242" s="26"/>
      <c r="AY242" s="26"/>
      <c r="AZ242" s="26"/>
      <c r="BA242" s="26"/>
      <c r="BB242" s="26"/>
      <c r="BC242" s="26"/>
      <c r="BD242" s="26"/>
      <c r="BE242" s="26"/>
      <c r="BF242" s="26"/>
      <c r="BG242" s="26"/>
      <c r="BH242" s="26"/>
      <c r="BI242" s="26"/>
      <c r="BJ242" s="26"/>
      <c r="BK242" s="26"/>
      <c r="BL242" s="26"/>
      <c r="BM242" s="26"/>
      <c r="BN242" s="26"/>
      <c r="BO242" s="26"/>
      <c r="BP242" s="26"/>
      <c r="BQ242" s="26"/>
      <c r="BR242" s="26"/>
      <c r="BS242" s="26"/>
      <c r="BT242" s="26"/>
      <c r="BU242" s="26"/>
      <c r="BV242" s="26"/>
      <c r="BW242" s="26"/>
      <c r="BX242" s="26"/>
      <c r="BY242" s="26"/>
    </row>
    <row r="243" spans="4:77" ht="12.75" customHeight="1">
      <c r="D243" s="50"/>
      <c r="E243" s="50"/>
      <c r="F243" s="50"/>
      <c r="G243" s="50"/>
      <c r="H243" s="240"/>
      <c r="I243" s="50"/>
      <c r="X243" s="26"/>
      <c r="Y243" s="26"/>
      <c r="Z243" s="26"/>
      <c r="AA243" s="26"/>
      <c r="AB243" s="26"/>
      <c r="AC243" s="26"/>
      <c r="AD243" s="26"/>
      <c r="AE243" s="26"/>
      <c r="AF243" s="26"/>
      <c r="AG243" s="26"/>
      <c r="AH243" s="26"/>
      <c r="AI243" s="26"/>
      <c r="AJ243" s="26"/>
      <c r="AK243" s="26"/>
      <c r="AL243" s="26"/>
      <c r="AM243" s="26"/>
      <c r="AN243" s="26"/>
      <c r="AO243" s="26"/>
      <c r="AP243" s="26"/>
      <c r="AQ243" s="26"/>
      <c r="AR243" s="26"/>
      <c r="AS243" s="26"/>
      <c r="AT243" s="26"/>
      <c r="AU243" s="26"/>
      <c r="AV243" s="26"/>
      <c r="AW243" s="26"/>
      <c r="AX243" s="26"/>
      <c r="AY243" s="26"/>
      <c r="AZ243" s="26"/>
      <c r="BA243" s="26"/>
      <c r="BB243" s="26"/>
      <c r="BC243" s="26"/>
      <c r="BD243" s="26"/>
      <c r="BE243" s="26"/>
      <c r="BF243" s="26"/>
      <c r="BG243" s="26"/>
      <c r="BH243" s="26"/>
      <c r="BI243" s="26"/>
      <c r="BJ243" s="26"/>
      <c r="BK243" s="26"/>
      <c r="BL243" s="26"/>
      <c r="BM243" s="26"/>
      <c r="BN243" s="26"/>
      <c r="BO243" s="26"/>
      <c r="BP243" s="26"/>
      <c r="BQ243" s="26"/>
      <c r="BR243" s="26"/>
      <c r="BS243" s="26"/>
      <c r="BT243" s="26"/>
      <c r="BU243" s="26"/>
      <c r="BV243" s="26"/>
      <c r="BW243" s="26"/>
      <c r="BX243" s="26"/>
      <c r="BY243" s="26"/>
    </row>
    <row r="244" spans="4:77" ht="12.75" customHeight="1">
      <c r="D244" s="50"/>
      <c r="E244" s="50"/>
      <c r="F244" s="50"/>
      <c r="G244" s="50"/>
      <c r="H244" s="240"/>
      <c r="I244" s="50"/>
      <c r="X244" s="26"/>
      <c r="Y244" s="26"/>
      <c r="Z244" s="26"/>
      <c r="AA244" s="26"/>
      <c r="AB244" s="26"/>
      <c r="AC244" s="26"/>
      <c r="AD244" s="26"/>
      <c r="AE244" s="26"/>
      <c r="AF244" s="26"/>
      <c r="AG244" s="26"/>
      <c r="AH244" s="26"/>
      <c r="AI244" s="26"/>
      <c r="AJ244" s="26"/>
      <c r="AK244" s="26"/>
      <c r="AL244" s="26"/>
      <c r="AM244" s="26"/>
      <c r="AN244" s="26"/>
      <c r="AO244" s="26"/>
      <c r="AP244" s="26"/>
      <c r="AQ244" s="26"/>
      <c r="AR244" s="26"/>
      <c r="AS244" s="26"/>
      <c r="AT244" s="26"/>
      <c r="AU244" s="26"/>
      <c r="AV244" s="26"/>
      <c r="AW244" s="26"/>
      <c r="AX244" s="26"/>
      <c r="AY244" s="26"/>
      <c r="AZ244" s="26"/>
      <c r="BA244" s="26"/>
      <c r="BB244" s="26"/>
      <c r="BC244" s="26"/>
      <c r="BD244" s="26"/>
      <c r="BE244" s="26"/>
      <c r="BF244" s="26"/>
      <c r="BG244" s="26"/>
      <c r="BH244" s="26"/>
      <c r="BI244" s="26"/>
      <c r="BJ244" s="26"/>
      <c r="BK244" s="26"/>
      <c r="BL244" s="26"/>
      <c r="BM244" s="26"/>
      <c r="BN244" s="26"/>
      <c r="BO244" s="26"/>
      <c r="BP244" s="26"/>
      <c r="BQ244" s="26"/>
      <c r="BR244" s="26"/>
      <c r="BS244" s="26"/>
      <c r="BT244" s="26"/>
      <c r="BU244" s="26"/>
      <c r="BV244" s="26"/>
      <c r="BW244" s="26"/>
      <c r="BX244" s="26"/>
      <c r="BY244" s="26"/>
    </row>
    <row r="245" spans="4:77" ht="12.75" customHeight="1">
      <c r="D245" s="50"/>
      <c r="E245" s="50"/>
      <c r="F245" s="50"/>
      <c r="G245" s="50"/>
      <c r="H245" s="240"/>
      <c r="I245" s="50"/>
      <c r="X245" s="26"/>
      <c r="Y245" s="26"/>
      <c r="Z245" s="26"/>
      <c r="AA245" s="26"/>
      <c r="AB245" s="26"/>
      <c r="AC245" s="26"/>
      <c r="AD245" s="26"/>
      <c r="AE245" s="26"/>
      <c r="AF245" s="26"/>
      <c r="AG245" s="26"/>
      <c r="AH245" s="26"/>
      <c r="AI245" s="26"/>
      <c r="AJ245" s="26"/>
      <c r="AK245" s="26"/>
      <c r="AL245" s="26"/>
      <c r="AM245" s="26"/>
      <c r="AN245" s="26"/>
      <c r="AO245" s="26"/>
      <c r="AP245" s="26"/>
      <c r="AQ245" s="26"/>
      <c r="AR245" s="26"/>
      <c r="AS245" s="26"/>
      <c r="AT245" s="26"/>
      <c r="AU245" s="26"/>
      <c r="AV245" s="26"/>
      <c r="AW245" s="26"/>
      <c r="AX245" s="26"/>
      <c r="AY245" s="26"/>
      <c r="AZ245" s="26"/>
      <c r="BA245" s="26"/>
      <c r="BB245" s="26"/>
      <c r="BC245" s="26"/>
      <c r="BD245" s="26"/>
      <c r="BE245" s="26"/>
      <c r="BF245" s="26"/>
      <c r="BG245" s="26"/>
      <c r="BH245" s="26"/>
      <c r="BI245" s="26"/>
      <c r="BJ245" s="26"/>
      <c r="BK245" s="26"/>
      <c r="BL245" s="26"/>
      <c r="BM245" s="26"/>
      <c r="BN245" s="26"/>
      <c r="BO245" s="26"/>
      <c r="BP245" s="26"/>
      <c r="BQ245" s="26"/>
      <c r="BR245" s="26"/>
      <c r="BS245" s="26"/>
      <c r="BT245" s="26"/>
      <c r="BU245" s="26"/>
      <c r="BV245" s="26"/>
      <c r="BW245" s="26"/>
      <c r="BX245" s="26"/>
      <c r="BY245" s="26"/>
    </row>
    <row r="246" spans="4:77" ht="12.75" customHeight="1">
      <c r="D246" s="50"/>
      <c r="E246" s="50"/>
      <c r="F246" s="50"/>
      <c r="G246" s="50"/>
      <c r="H246" s="240"/>
      <c r="I246" s="50"/>
      <c r="X246" s="26"/>
      <c r="Y246" s="26"/>
      <c r="Z246" s="26"/>
      <c r="AA246" s="26"/>
      <c r="AB246" s="26"/>
      <c r="AC246" s="26"/>
      <c r="AD246" s="26"/>
      <c r="AE246" s="26"/>
      <c r="AF246" s="26"/>
      <c r="AG246" s="26"/>
      <c r="AH246" s="26"/>
      <c r="AI246" s="26"/>
      <c r="AJ246" s="26"/>
      <c r="AK246" s="26"/>
      <c r="AL246" s="26"/>
      <c r="AM246" s="26"/>
      <c r="AN246" s="26"/>
      <c r="AO246" s="26"/>
      <c r="AP246" s="26"/>
      <c r="AQ246" s="26"/>
      <c r="AR246" s="26"/>
      <c r="AS246" s="26"/>
      <c r="AT246" s="26"/>
      <c r="AU246" s="26"/>
      <c r="AV246" s="26"/>
      <c r="AW246" s="26"/>
      <c r="AX246" s="26"/>
      <c r="AY246" s="26"/>
      <c r="AZ246" s="26"/>
      <c r="BA246" s="26"/>
      <c r="BB246" s="26"/>
      <c r="BC246" s="26"/>
      <c r="BD246" s="26"/>
      <c r="BE246" s="26"/>
      <c r="BF246" s="26"/>
      <c r="BG246" s="26"/>
      <c r="BH246" s="26"/>
      <c r="BI246" s="26"/>
      <c r="BJ246" s="26"/>
      <c r="BK246" s="26"/>
      <c r="BL246" s="26"/>
      <c r="BM246" s="26"/>
      <c r="BN246" s="26"/>
      <c r="BO246" s="26"/>
      <c r="BP246" s="26"/>
      <c r="BQ246" s="26"/>
      <c r="BR246" s="26"/>
      <c r="BS246" s="26"/>
      <c r="BT246" s="26"/>
      <c r="BU246" s="26"/>
      <c r="BV246" s="26"/>
      <c r="BW246" s="26"/>
      <c r="BX246" s="26"/>
      <c r="BY246" s="26"/>
    </row>
    <row r="247" spans="4:77" ht="12.75" customHeight="1">
      <c r="D247" s="50"/>
      <c r="E247" s="50"/>
      <c r="F247" s="50"/>
      <c r="G247" s="50"/>
      <c r="H247" s="240"/>
      <c r="I247" s="50"/>
      <c r="X247" s="26"/>
      <c r="Y247" s="26"/>
      <c r="Z247" s="26"/>
      <c r="AA247" s="26"/>
      <c r="AB247" s="26"/>
      <c r="AC247" s="26"/>
      <c r="AD247" s="26"/>
      <c r="AE247" s="26"/>
      <c r="AF247" s="26"/>
      <c r="AG247" s="26"/>
      <c r="AH247" s="26"/>
      <c r="AI247" s="26"/>
      <c r="AJ247" s="26"/>
      <c r="AK247" s="26"/>
      <c r="AL247" s="26"/>
      <c r="AM247" s="26"/>
      <c r="AN247" s="26"/>
      <c r="AO247" s="26"/>
      <c r="AP247" s="26"/>
      <c r="AQ247" s="26"/>
      <c r="AR247" s="26"/>
      <c r="AS247" s="26"/>
      <c r="AT247" s="26"/>
      <c r="AU247" s="26"/>
      <c r="AV247" s="26"/>
      <c r="AW247" s="26"/>
      <c r="AX247" s="26"/>
      <c r="AY247" s="26"/>
      <c r="AZ247" s="26"/>
      <c r="BA247" s="26"/>
      <c r="BB247" s="26"/>
      <c r="BC247" s="26"/>
      <c r="BD247" s="26"/>
      <c r="BE247" s="26"/>
      <c r="BF247" s="26"/>
      <c r="BG247" s="26"/>
      <c r="BH247" s="26"/>
      <c r="BI247" s="26"/>
      <c r="BJ247" s="26"/>
      <c r="BK247" s="26"/>
      <c r="BL247" s="26"/>
      <c r="BM247" s="26"/>
      <c r="BN247" s="26"/>
      <c r="BO247" s="26"/>
      <c r="BP247" s="26"/>
      <c r="BQ247" s="26"/>
      <c r="BR247" s="26"/>
      <c r="BS247" s="26"/>
      <c r="BT247" s="26"/>
      <c r="BU247" s="26"/>
      <c r="BV247" s="26"/>
      <c r="BW247" s="26"/>
      <c r="BX247" s="26"/>
      <c r="BY247" s="26"/>
    </row>
    <row r="248" spans="4:77" ht="12.75" customHeight="1">
      <c r="D248" s="50"/>
      <c r="E248" s="50"/>
      <c r="F248" s="50"/>
      <c r="G248" s="50"/>
      <c r="H248" s="240"/>
      <c r="I248" s="50"/>
      <c r="X248" s="26"/>
      <c r="Y248" s="26"/>
      <c r="Z248" s="26"/>
      <c r="AA248" s="26"/>
      <c r="AB248" s="26"/>
      <c r="AC248" s="26"/>
      <c r="AD248" s="26"/>
      <c r="AE248" s="26"/>
      <c r="AF248" s="26"/>
      <c r="AG248" s="26"/>
      <c r="AH248" s="26"/>
      <c r="AI248" s="26"/>
      <c r="AJ248" s="26"/>
      <c r="AK248" s="26"/>
      <c r="AL248" s="26"/>
      <c r="AM248" s="26"/>
      <c r="AN248" s="26"/>
      <c r="AO248" s="26"/>
      <c r="AP248" s="26"/>
      <c r="AQ248" s="26"/>
      <c r="AR248" s="26"/>
      <c r="AS248" s="26"/>
      <c r="AT248" s="26"/>
      <c r="AU248" s="26"/>
      <c r="AV248" s="26"/>
      <c r="AW248" s="26"/>
      <c r="AX248" s="26"/>
      <c r="AY248" s="26"/>
      <c r="AZ248" s="26"/>
      <c r="BA248" s="26"/>
      <c r="BB248" s="26"/>
      <c r="BC248" s="26"/>
      <c r="BD248" s="26"/>
      <c r="BE248" s="26"/>
      <c r="BF248" s="26"/>
      <c r="BG248" s="26"/>
      <c r="BH248" s="26"/>
      <c r="BI248" s="26"/>
      <c r="BJ248" s="26"/>
      <c r="BK248" s="26"/>
      <c r="BL248" s="26"/>
      <c r="BM248" s="26"/>
      <c r="BN248" s="26"/>
      <c r="BO248" s="26"/>
      <c r="BP248" s="26"/>
      <c r="BQ248" s="26"/>
      <c r="BR248" s="26"/>
      <c r="BS248" s="26"/>
      <c r="BT248" s="26"/>
      <c r="BU248" s="26"/>
      <c r="BV248" s="26"/>
      <c r="BW248" s="26"/>
      <c r="BX248" s="26"/>
      <c r="BY248" s="26"/>
    </row>
    <row r="249" spans="4:77" ht="12.75" customHeight="1">
      <c r="D249" s="50"/>
      <c r="E249" s="50"/>
      <c r="F249" s="50"/>
      <c r="G249" s="50"/>
      <c r="H249" s="240"/>
      <c r="I249" s="50"/>
      <c r="X249" s="26"/>
      <c r="Y249" s="26"/>
      <c r="Z249" s="26"/>
      <c r="AA249" s="26"/>
      <c r="AB249" s="26"/>
      <c r="AC249" s="26"/>
      <c r="AD249" s="26"/>
      <c r="AE249" s="26"/>
      <c r="AF249" s="26"/>
      <c r="AG249" s="26"/>
      <c r="AH249" s="26"/>
      <c r="AI249" s="26"/>
      <c r="AJ249" s="26"/>
      <c r="AK249" s="26"/>
      <c r="AL249" s="26"/>
      <c r="AM249" s="26"/>
      <c r="AN249" s="26"/>
      <c r="AO249" s="26"/>
      <c r="AP249" s="26"/>
      <c r="AQ249" s="26"/>
      <c r="AR249" s="26"/>
      <c r="AS249" s="26"/>
      <c r="AT249" s="26"/>
      <c r="AU249" s="26"/>
      <c r="AV249" s="26"/>
      <c r="AW249" s="26"/>
      <c r="AX249" s="26"/>
      <c r="AY249" s="26"/>
      <c r="AZ249" s="26"/>
      <c r="BA249" s="26"/>
      <c r="BB249" s="26"/>
      <c r="BC249" s="26"/>
      <c r="BD249" s="26"/>
      <c r="BE249" s="26"/>
      <c r="BF249" s="26"/>
      <c r="BG249" s="26"/>
      <c r="BH249" s="26"/>
      <c r="BI249" s="26"/>
      <c r="BJ249" s="26"/>
      <c r="BK249" s="26"/>
      <c r="BL249" s="26"/>
      <c r="BM249" s="26"/>
      <c r="BN249" s="26"/>
      <c r="BO249" s="26"/>
      <c r="BP249" s="26"/>
      <c r="BQ249" s="26"/>
      <c r="BR249" s="26"/>
      <c r="BS249" s="26"/>
      <c r="BT249" s="26"/>
      <c r="BU249" s="26"/>
      <c r="BV249" s="26"/>
      <c r="BW249" s="26"/>
      <c r="BX249" s="26"/>
      <c r="BY249" s="26"/>
    </row>
    <row r="250" spans="4:77" ht="12.75" customHeight="1">
      <c r="D250" s="50"/>
      <c r="E250" s="50"/>
      <c r="F250" s="50"/>
      <c r="G250" s="50"/>
      <c r="H250" s="240"/>
      <c r="I250" s="50"/>
      <c r="X250" s="26"/>
      <c r="Y250" s="26"/>
      <c r="Z250" s="26"/>
      <c r="AA250" s="26"/>
      <c r="AB250" s="26"/>
      <c r="AC250" s="26"/>
      <c r="AD250" s="26"/>
      <c r="AE250" s="26"/>
      <c r="AF250" s="26"/>
      <c r="AG250" s="26"/>
      <c r="AH250" s="26"/>
      <c r="AI250" s="26"/>
      <c r="AJ250" s="26"/>
      <c r="AK250" s="26"/>
      <c r="AL250" s="26"/>
      <c r="AM250" s="26"/>
      <c r="AN250" s="26"/>
      <c r="AO250" s="26"/>
      <c r="AP250" s="26"/>
      <c r="AQ250" s="26"/>
      <c r="AR250" s="26"/>
      <c r="AS250" s="26"/>
      <c r="AT250" s="26"/>
      <c r="AU250" s="26"/>
      <c r="AV250" s="26"/>
      <c r="AW250" s="26"/>
      <c r="AX250" s="26"/>
      <c r="AY250" s="26"/>
      <c r="AZ250" s="26"/>
      <c r="BA250" s="26"/>
      <c r="BB250" s="26"/>
      <c r="BC250" s="26"/>
      <c r="BD250" s="26"/>
      <c r="BE250" s="26"/>
      <c r="BF250" s="26"/>
      <c r="BG250" s="26"/>
      <c r="BH250" s="26"/>
      <c r="BI250" s="26"/>
      <c r="BJ250" s="26"/>
      <c r="BK250" s="26"/>
      <c r="BL250" s="26"/>
      <c r="BM250" s="26"/>
      <c r="BN250" s="26"/>
      <c r="BO250" s="26"/>
      <c r="BP250" s="26"/>
      <c r="BQ250" s="26"/>
      <c r="BR250" s="26"/>
      <c r="BS250" s="26"/>
      <c r="BT250" s="26"/>
      <c r="BU250" s="26"/>
      <c r="BV250" s="26"/>
      <c r="BW250" s="26"/>
      <c r="BX250" s="26"/>
      <c r="BY250" s="26"/>
    </row>
    <row r="251" spans="4:77" ht="12.75" customHeight="1">
      <c r="D251" s="50"/>
      <c r="E251" s="50"/>
      <c r="F251" s="50"/>
      <c r="G251" s="50"/>
      <c r="H251" s="240"/>
      <c r="I251" s="50"/>
      <c r="X251" s="26"/>
      <c r="Y251" s="26"/>
      <c r="Z251" s="26"/>
      <c r="AA251" s="26"/>
      <c r="AB251" s="26"/>
      <c r="AC251" s="26"/>
      <c r="AD251" s="26"/>
      <c r="AE251" s="26"/>
      <c r="AF251" s="26"/>
      <c r="AG251" s="26"/>
      <c r="AH251" s="26"/>
      <c r="AI251" s="26"/>
      <c r="AJ251" s="26"/>
      <c r="AK251" s="26"/>
      <c r="AL251" s="26"/>
      <c r="AM251" s="26"/>
      <c r="AN251" s="26"/>
      <c r="AO251" s="26"/>
      <c r="AP251" s="26"/>
      <c r="AQ251" s="26"/>
      <c r="AR251" s="26"/>
      <c r="AS251" s="26"/>
      <c r="AT251" s="26"/>
      <c r="AU251" s="26"/>
      <c r="AV251" s="26"/>
      <c r="AW251" s="26"/>
      <c r="AX251" s="26"/>
      <c r="AY251" s="26"/>
      <c r="AZ251" s="26"/>
      <c r="BA251" s="26"/>
      <c r="BB251" s="26"/>
      <c r="BC251" s="26"/>
      <c r="BD251" s="26"/>
      <c r="BE251" s="26"/>
      <c r="BF251" s="26"/>
      <c r="BG251" s="26"/>
      <c r="BH251" s="26"/>
      <c r="BI251" s="26"/>
      <c r="BJ251" s="26"/>
      <c r="BK251" s="26"/>
      <c r="BL251" s="26"/>
      <c r="BM251" s="26"/>
      <c r="BN251" s="26"/>
      <c r="BO251" s="26"/>
      <c r="BP251" s="26"/>
      <c r="BQ251" s="26"/>
      <c r="BR251" s="26"/>
      <c r="BS251" s="26"/>
      <c r="BT251" s="26"/>
      <c r="BU251" s="26"/>
      <c r="BV251" s="26"/>
      <c r="BW251" s="26"/>
      <c r="BX251" s="26"/>
      <c r="BY251" s="26"/>
    </row>
    <row r="252" spans="4:77" ht="12.75" customHeight="1">
      <c r="D252" s="50"/>
      <c r="E252" s="50"/>
      <c r="F252" s="50"/>
      <c r="G252" s="50"/>
      <c r="H252" s="240"/>
      <c r="I252" s="50"/>
      <c r="X252" s="26"/>
      <c r="Y252" s="26"/>
      <c r="Z252" s="26"/>
      <c r="AA252" s="26"/>
      <c r="AB252" s="26"/>
      <c r="AC252" s="26"/>
      <c r="AD252" s="26"/>
      <c r="AE252" s="26"/>
      <c r="AF252" s="26"/>
      <c r="AG252" s="26"/>
      <c r="AH252" s="26"/>
      <c r="AI252" s="26"/>
      <c r="AJ252" s="26"/>
      <c r="AK252" s="26"/>
      <c r="AL252" s="26"/>
      <c r="AM252" s="26"/>
      <c r="AN252" s="26"/>
      <c r="AO252" s="26"/>
      <c r="AP252" s="26"/>
      <c r="AQ252" s="26"/>
      <c r="AR252" s="26"/>
      <c r="AS252" s="26"/>
      <c r="AT252" s="26"/>
      <c r="AU252" s="26"/>
      <c r="AV252" s="26"/>
      <c r="AW252" s="26"/>
      <c r="AX252" s="26"/>
      <c r="AY252" s="26"/>
      <c r="AZ252" s="26"/>
      <c r="BA252" s="26"/>
      <c r="BB252" s="26"/>
      <c r="BC252" s="26"/>
      <c r="BD252" s="26"/>
      <c r="BE252" s="26"/>
      <c r="BF252" s="26"/>
      <c r="BG252" s="26"/>
      <c r="BH252" s="26"/>
      <c r="BI252" s="26"/>
      <c r="BJ252" s="26"/>
      <c r="BK252" s="26"/>
      <c r="BL252" s="26"/>
      <c r="BM252" s="26"/>
      <c r="BN252" s="26"/>
      <c r="BO252" s="26"/>
      <c r="BP252" s="26"/>
      <c r="BQ252" s="26"/>
      <c r="BR252" s="26"/>
      <c r="BS252" s="26"/>
      <c r="BT252" s="26"/>
      <c r="BU252" s="26"/>
      <c r="BV252" s="26"/>
      <c r="BW252" s="26"/>
      <c r="BX252" s="26"/>
      <c r="BY252" s="26"/>
    </row>
    <row r="253" spans="4:77" ht="12.75" customHeight="1">
      <c r="D253" s="50"/>
      <c r="E253" s="50"/>
      <c r="F253" s="50"/>
      <c r="G253" s="50"/>
      <c r="H253" s="240"/>
      <c r="I253" s="50"/>
      <c r="X253" s="26"/>
      <c r="Y253" s="26"/>
      <c r="Z253" s="26"/>
      <c r="AA253" s="26"/>
      <c r="AB253" s="26"/>
      <c r="AC253" s="26"/>
      <c r="AD253" s="26"/>
      <c r="AE253" s="26"/>
      <c r="AF253" s="26"/>
      <c r="AG253" s="26"/>
      <c r="AH253" s="26"/>
      <c r="AI253" s="26"/>
      <c r="AJ253" s="26"/>
      <c r="AK253" s="26"/>
      <c r="AL253" s="26"/>
      <c r="AM253" s="26"/>
      <c r="AN253" s="26"/>
      <c r="AO253" s="26"/>
      <c r="AP253" s="26"/>
      <c r="AQ253" s="26"/>
      <c r="AR253" s="26"/>
      <c r="AS253" s="26"/>
      <c r="AT253" s="26"/>
      <c r="AU253" s="26"/>
      <c r="AV253" s="26"/>
      <c r="AW253" s="26"/>
      <c r="AX253" s="26"/>
      <c r="AY253" s="26"/>
      <c r="AZ253" s="26"/>
      <c r="BA253" s="26"/>
      <c r="BB253" s="26"/>
      <c r="BC253" s="26"/>
      <c r="BD253" s="26"/>
      <c r="BE253" s="26"/>
      <c r="BF253" s="26"/>
      <c r="BG253" s="26"/>
      <c r="BH253" s="26"/>
      <c r="BI253" s="26"/>
      <c r="BJ253" s="26"/>
      <c r="BK253" s="26"/>
      <c r="BL253" s="26"/>
      <c r="BM253" s="26"/>
      <c r="BN253" s="26"/>
      <c r="BO253" s="26"/>
      <c r="BP253" s="26"/>
      <c r="BQ253" s="26"/>
      <c r="BR253" s="26"/>
      <c r="BS253" s="26"/>
      <c r="BT253" s="26"/>
      <c r="BU253" s="26"/>
      <c r="BV253" s="26"/>
      <c r="BW253" s="26"/>
      <c r="BX253" s="26"/>
      <c r="BY253" s="26"/>
    </row>
    <row r="254" spans="4:77" ht="12.75" customHeight="1">
      <c r="D254" s="50"/>
      <c r="E254" s="50"/>
      <c r="F254" s="50"/>
      <c r="G254" s="50"/>
      <c r="H254" s="240"/>
      <c r="I254" s="50"/>
      <c r="X254" s="26"/>
      <c r="Y254" s="26"/>
      <c r="Z254" s="26"/>
      <c r="AA254" s="26"/>
      <c r="AB254" s="26"/>
      <c r="AC254" s="26"/>
      <c r="AD254" s="26"/>
      <c r="AE254" s="26"/>
      <c r="AF254" s="26"/>
      <c r="AG254" s="26"/>
      <c r="AH254" s="26"/>
      <c r="AI254" s="26"/>
      <c r="AJ254" s="26"/>
      <c r="AK254" s="26"/>
      <c r="AL254" s="26"/>
      <c r="AM254" s="26"/>
      <c r="AN254" s="26"/>
      <c r="AO254" s="26"/>
      <c r="AP254" s="26"/>
      <c r="AQ254" s="26"/>
      <c r="AR254" s="26"/>
      <c r="AS254" s="26"/>
      <c r="AT254" s="26"/>
      <c r="AU254" s="26"/>
      <c r="AV254" s="26"/>
      <c r="AW254" s="26"/>
      <c r="AX254" s="26"/>
      <c r="AY254" s="26"/>
      <c r="AZ254" s="26"/>
      <c r="BA254" s="26"/>
      <c r="BB254" s="26"/>
      <c r="BC254" s="26"/>
      <c r="BD254" s="26"/>
      <c r="BE254" s="26"/>
      <c r="BF254" s="26"/>
      <c r="BG254" s="26"/>
      <c r="BH254" s="26"/>
      <c r="BI254" s="26"/>
      <c r="BJ254" s="26"/>
      <c r="BK254" s="26"/>
      <c r="BL254" s="26"/>
      <c r="BM254" s="26"/>
      <c r="BN254" s="26"/>
      <c r="BO254" s="26"/>
      <c r="BP254" s="26"/>
      <c r="BQ254" s="26"/>
      <c r="BR254" s="26"/>
      <c r="BS254" s="26"/>
      <c r="BT254" s="26"/>
      <c r="BU254" s="26"/>
      <c r="BV254" s="26"/>
      <c r="BW254" s="26"/>
      <c r="BX254" s="26"/>
      <c r="BY254" s="26"/>
    </row>
    <row r="255" spans="4:77" ht="12.75" customHeight="1">
      <c r="D255" s="50"/>
      <c r="E255" s="50"/>
      <c r="F255" s="50"/>
      <c r="G255" s="50"/>
      <c r="H255" s="240"/>
      <c r="I255" s="50"/>
      <c r="X255" s="26"/>
      <c r="Y255" s="26"/>
      <c r="Z255" s="26"/>
      <c r="AA255" s="26"/>
      <c r="AB255" s="26"/>
      <c r="AC255" s="26"/>
      <c r="AD255" s="26"/>
      <c r="AE255" s="26"/>
      <c r="AF255" s="26"/>
      <c r="AG255" s="26"/>
      <c r="AH255" s="26"/>
      <c r="AI255" s="26"/>
      <c r="AJ255" s="26"/>
      <c r="AK255" s="26"/>
      <c r="AL255" s="26"/>
      <c r="AM255" s="26"/>
      <c r="AN255" s="26"/>
      <c r="AO255" s="26"/>
      <c r="AP255" s="26"/>
      <c r="AQ255" s="26"/>
      <c r="AR255" s="26"/>
      <c r="AS255" s="26"/>
      <c r="AT255" s="26"/>
      <c r="AU255" s="26"/>
      <c r="AV255" s="26"/>
      <c r="AW255" s="26"/>
      <c r="AX255" s="26"/>
      <c r="AY255" s="26"/>
      <c r="AZ255" s="26"/>
      <c r="BA255" s="26"/>
      <c r="BB255" s="26"/>
      <c r="BC255" s="26"/>
      <c r="BD255" s="26"/>
      <c r="BE255" s="26"/>
      <c r="BF255" s="26"/>
      <c r="BG255" s="26"/>
      <c r="BH255" s="26"/>
      <c r="BI255" s="26"/>
      <c r="BJ255" s="26"/>
      <c r="BK255" s="26"/>
      <c r="BL255" s="26"/>
      <c r="BM255" s="26"/>
      <c r="BN255" s="26"/>
      <c r="BO255" s="26"/>
      <c r="BP255" s="26"/>
      <c r="BQ255" s="26"/>
      <c r="BR255" s="26"/>
      <c r="BS255" s="26"/>
      <c r="BT255" s="26"/>
      <c r="BU255" s="26"/>
      <c r="BV255" s="26"/>
      <c r="BW255" s="26"/>
      <c r="BX255" s="26"/>
      <c r="BY255" s="26"/>
    </row>
    <row r="256" spans="4:77" ht="12.75" customHeight="1">
      <c r="D256" s="50"/>
      <c r="E256" s="50"/>
      <c r="F256" s="50"/>
      <c r="G256" s="50"/>
      <c r="H256" s="240"/>
      <c r="I256" s="50"/>
      <c r="X256" s="26"/>
      <c r="Y256" s="26"/>
      <c r="Z256" s="26"/>
      <c r="AA256" s="26"/>
      <c r="AB256" s="26"/>
      <c r="AC256" s="26"/>
      <c r="AD256" s="26"/>
      <c r="AE256" s="26"/>
      <c r="AF256" s="26"/>
      <c r="AG256" s="26"/>
      <c r="AH256" s="26"/>
      <c r="AI256" s="26"/>
      <c r="AJ256" s="26"/>
      <c r="AK256" s="26"/>
      <c r="AL256" s="26"/>
      <c r="AM256" s="26"/>
      <c r="AN256" s="26"/>
      <c r="AO256" s="26"/>
      <c r="AP256" s="26"/>
      <c r="AQ256" s="26"/>
      <c r="AR256" s="26"/>
      <c r="AS256" s="26"/>
      <c r="AT256" s="26"/>
      <c r="AU256" s="26"/>
      <c r="AV256" s="26"/>
      <c r="AW256" s="26"/>
      <c r="AX256" s="26"/>
      <c r="AY256" s="26"/>
      <c r="AZ256" s="26"/>
      <c r="BA256" s="26"/>
      <c r="BB256" s="26"/>
      <c r="BC256" s="26"/>
      <c r="BD256" s="26"/>
      <c r="BE256" s="26"/>
      <c r="BF256" s="26"/>
      <c r="BG256" s="26"/>
      <c r="BH256" s="26"/>
      <c r="BI256" s="26"/>
      <c r="BJ256" s="26"/>
      <c r="BK256" s="26"/>
      <c r="BL256" s="26"/>
      <c r="BM256" s="26"/>
      <c r="BN256" s="26"/>
      <c r="BO256" s="26"/>
      <c r="BP256" s="26"/>
      <c r="BQ256" s="26"/>
      <c r="BR256" s="26"/>
      <c r="BS256" s="26"/>
      <c r="BT256" s="26"/>
      <c r="BU256" s="26"/>
      <c r="BV256" s="26"/>
      <c r="BW256" s="26"/>
      <c r="BX256" s="26"/>
      <c r="BY256" s="26"/>
    </row>
    <row r="257" spans="4:77" ht="12.75" customHeight="1">
      <c r="D257" s="50"/>
      <c r="E257" s="50"/>
      <c r="F257" s="50"/>
      <c r="G257" s="50"/>
      <c r="H257" s="240"/>
      <c r="I257" s="50"/>
      <c r="X257" s="26"/>
      <c r="Y257" s="26"/>
      <c r="Z257" s="26"/>
      <c r="AA257" s="26"/>
      <c r="AB257" s="26"/>
      <c r="AC257" s="26"/>
      <c r="AD257" s="26"/>
      <c r="AE257" s="26"/>
      <c r="AF257" s="26"/>
      <c r="AG257" s="26"/>
      <c r="AH257" s="26"/>
      <c r="AI257" s="26"/>
      <c r="AJ257" s="26"/>
      <c r="AK257" s="26"/>
      <c r="AL257" s="26"/>
      <c r="AM257" s="26"/>
      <c r="AN257" s="26"/>
      <c r="AO257" s="26"/>
      <c r="AP257" s="26"/>
      <c r="AQ257" s="26"/>
      <c r="AR257" s="26"/>
      <c r="AS257" s="26"/>
      <c r="AT257" s="26"/>
      <c r="AU257" s="26"/>
      <c r="AV257" s="26"/>
      <c r="AW257" s="26"/>
      <c r="AX257" s="26"/>
      <c r="AY257" s="26"/>
      <c r="AZ257" s="26"/>
      <c r="BA257" s="26"/>
      <c r="BB257" s="26"/>
      <c r="BC257" s="26"/>
      <c r="BD257" s="26"/>
      <c r="BE257" s="26"/>
      <c r="BF257" s="26"/>
      <c r="BG257" s="26"/>
      <c r="BH257" s="26"/>
      <c r="BI257" s="26"/>
      <c r="BJ257" s="26"/>
      <c r="BK257" s="26"/>
      <c r="BL257" s="26"/>
      <c r="BM257" s="26"/>
      <c r="BN257" s="26"/>
      <c r="BO257" s="26"/>
      <c r="BP257" s="26"/>
      <c r="BQ257" s="26"/>
      <c r="BR257" s="26"/>
      <c r="BS257" s="26"/>
      <c r="BT257" s="26"/>
      <c r="BU257" s="26"/>
      <c r="BV257" s="26"/>
      <c r="BW257" s="26"/>
      <c r="BX257" s="26"/>
      <c r="BY257" s="26"/>
    </row>
    <row r="258" spans="4:77" ht="12.75" customHeight="1">
      <c r="D258" s="50"/>
      <c r="E258" s="50"/>
      <c r="F258" s="50"/>
      <c r="G258" s="50"/>
      <c r="H258" s="240"/>
      <c r="I258" s="50"/>
      <c r="X258" s="26"/>
      <c r="Y258" s="26"/>
      <c r="Z258" s="26"/>
      <c r="AA258" s="26"/>
      <c r="AB258" s="26"/>
      <c r="AC258" s="26"/>
      <c r="AD258" s="26"/>
      <c r="AE258" s="26"/>
      <c r="AF258" s="26"/>
      <c r="AG258" s="26"/>
      <c r="AH258" s="26"/>
      <c r="AI258" s="26"/>
      <c r="AJ258" s="26"/>
      <c r="AK258" s="26"/>
      <c r="AL258" s="26"/>
      <c r="AM258" s="26"/>
      <c r="AN258" s="26"/>
      <c r="AO258" s="26"/>
      <c r="AP258" s="26"/>
      <c r="AQ258" s="26"/>
      <c r="AR258" s="26"/>
      <c r="AS258" s="26"/>
      <c r="AT258" s="26"/>
      <c r="AU258" s="26"/>
      <c r="AV258" s="26"/>
      <c r="AW258" s="26"/>
      <c r="AX258" s="26"/>
      <c r="AY258" s="26"/>
      <c r="AZ258" s="26"/>
      <c r="BA258" s="26"/>
      <c r="BB258" s="26"/>
      <c r="BC258" s="26"/>
      <c r="BD258" s="26"/>
      <c r="BE258" s="26"/>
      <c r="BF258" s="26"/>
      <c r="BG258" s="26"/>
      <c r="BH258" s="26"/>
      <c r="BI258" s="26"/>
      <c r="BJ258" s="26"/>
      <c r="BK258" s="26"/>
      <c r="BL258" s="26"/>
      <c r="BM258" s="26"/>
      <c r="BN258" s="26"/>
      <c r="BO258" s="26"/>
      <c r="BP258" s="26"/>
      <c r="BQ258" s="26"/>
      <c r="BR258" s="26"/>
      <c r="BS258" s="26"/>
      <c r="BT258" s="26"/>
      <c r="BU258" s="26"/>
      <c r="BV258" s="26"/>
      <c r="BW258" s="26"/>
      <c r="BX258" s="26"/>
      <c r="BY258" s="26"/>
    </row>
    <row r="259" spans="4:77" ht="12.75" customHeight="1">
      <c r="D259" s="50"/>
      <c r="E259" s="50"/>
      <c r="F259" s="50"/>
      <c r="G259" s="50"/>
      <c r="H259" s="240"/>
      <c r="I259" s="50"/>
      <c r="X259" s="26"/>
      <c r="Y259" s="26"/>
      <c r="Z259" s="26"/>
      <c r="AA259" s="26"/>
      <c r="AB259" s="26"/>
      <c r="AC259" s="26"/>
      <c r="AD259" s="26"/>
      <c r="AE259" s="26"/>
      <c r="AF259" s="26"/>
      <c r="AG259" s="26"/>
      <c r="AH259" s="26"/>
      <c r="AI259" s="26"/>
      <c r="AJ259" s="26"/>
      <c r="AK259" s="26"/>
      <c r="AL259" s="26"/>
      <c r="AM259" s="26"/>
      <c r="AN259" s="26"/>
      <c r="AO259" s="26"/>
      <c r="AP259" s="26"/>
      <c r="AQ259" s="26"/>
      <c r="AR259" s="26"/>
      <c r="AS259" s="26"/>
      <c r="AT259" s="26"/>
      <c r="AU259" s="26"/>
      <c r="AV259" s="26"/>
      <c r="AW259" s="26"/>
      <c r="AX259" s="26"/>
      <c r="AY259" s="26"/>
      <c r="AZ259" s="26"/>
      <c r="BA259" s="26"/>
      <c r="BB259" s="26"/>
      <c r="BC259" s="26"/>
      <c r="BD259" s="26"/>
      <c r="BE259" s="26"/>
      <c r="BF259" s="26"/>
      <c r="BG259" s="26"/>
      <c r="BH259" s="26"/>
      <c r="BI259" s="26"/>
      <c r="BJ259" s="26"/>
      <c r="BK259" s="26"/>
      <c r="BL259" s="26"/>
      <c r="BM259" s="26"/>
      <c r="BN259" s="26"/>
      <c r="BO259" s="26"/>
      <c r="BP259" s="26"/>
      <c r="BQ259" s="26"/>
      <c r="BR259" s="26"/>
      <c r="BS259" s="26"/>
      <c r="BT259" s="26"/>
      <c r="BU259" s="26"/>
      <c r="BV259" s="26"/>
      <c r="BW259" s="26"/>
      <c r="BX259" s="26"/>
      <c r="BY259" s="26"/>
    </row>
    <row r="260" spans="4:77" ht="12.75" customHeight="1">
      <c r="D260" s="50"/>
      <c r="E260" s="50"/>
      <c r="F260" s="50"/>
      <c r="G260" s="50"/>
      <c r="H260" s="240"/>
      <c r="I260" s="50"/>
      <c r="X260" s="26"/>
      <c r="Y260" s="26"/>
      <c r="Z260" s="26"/>
      <c r="AA260" s="26"/>
      <c r="AB260" s="26"/>
      <c r="AC260" s="26"/>
      <c r="AD260" s="26"/>
      <c r="AE260" s="26"/>
      <c r="AF260" s="26"/>
      <c r="AG260" s="26"/>
      <c r="AH260" s="26"/>
      <c r="AI260" s="26"/>
      <c r="AJ260" s="26"/>
      <c r="AK260" s="26"/>
      <c r="AL260" s="26"/>
      <c r="AM260" s="26"/>
      <c r="AN260" s="26"/>
      <c r="AO260" s="26"/>
      <c r="AP260" s="26"/>
      <c r="AQ260" s="26"/>
      <c r="AR260" s="26"/>
      <c r="AS260" s="26"/>
      <c r="AT260" s="26"/>
      <c r="AU260" s="26"/>
      <c r="AV260" s="26"/>
      <c r="AW260" s="26"/>
      <c r="AX260" s="26"/>
      <c r="AY260" s="26"/>
      <c r="AZ260" s="26"/>
      <c r="BA260" s="26"/>
      <c r="BB260" s="26"/>
      <c r="BC260" s="26"/>
      <c r="BD260" s="26"/>
      <c r="BE260" s="26"/>
      <c r="BF260" s="26"/>
      <c r="BG260" s="26"/>
      <c r="BH260" s="26"/>
      <c r="BI260" s="26"/>
      <c r="BJ260" s="26"/>
      <c r="BK260" s="26"/>
      <c r="BL260" s="26"/>
      <c r="BM260" s="26"/>
      <c r="BN260" s="26"/>
      <c r="BO260" s="26"/>
      <c r="BP260" s="26"/>
      <c r="BQ260" s="26"/>
      <c r="BR260" s="26"/>
      <c r="BS260" s="26"/>
      <c r="BT260" s="26"/>
      <c r="BU260" s="26"/>
      <c r="BV260" s="26"/>
      <c r="BW260" s="26"/>
      <c r="BX260" s="26"/>
      <c r="BY260" s="26"/>
    </row>
    <row r="261" spans="4:77" ht="12.75" customHeight="1">
      <c r="D261" s="50"/>
      <c r="E261" s="50"/>
      <c r="F261" s="50"/>
      <c r="G261" s="50"/>
      <c r="H261" s="240"/>
      <c r="I261" s="50"/>
      <c r="X261" s="26"/>
      <c r="Y261" s="26"/>
      <c r="Z261" s="26"/>
      <c r="AA261" s="26"/>
      <c r="AB261" s="26"/>
      <c r="AC261" s="26"/>
      <c r="AD261" s="26"/>
      <c r="AE261" s="26"/>
      <c r="AF261" s="26"/>
      <c r="AG261" s="26"/>
      <c r="AH261" s="26"/>
      <c r="AI261" s="26"/>
      <c r="AJ261" s="26"/>
      <c r="AK261" s="26"/>
      <c r="AL261" s="26"/>
      <c r="AM261" s="26"/>
      <c r="AN261" s="26"/>
      <c r="AO261" s="26"/>
      <c r="AP261" s="26"/>
      <c r="AQ261" s="26"/>
      <c r="AR261" s="26"/>
      <c r="AS261" s="26"/>
      <c r="AT261" s="26"/>
      <c r="AU261" s="26"/>
      <c r="AV261" s="26"/>
      <c r="AW261" s="26"/>
      <c r="AX261" s="26"/>
      <c r="AY261" s="26"/>
      <c r="AZ261" s="26"/>
      <c r="BA261" s="26"/>
      <c r="BB261" s="26"/>
      <c r="BC261" s="26"/>
      <c r="BD261" s="26"/>
      <c r="BE261" s="26"/>
      <c r="BF261" s="26"/>
      <c r="BG261" s="26"/>
      <c r="BH261" s="26"/>
      <c r="BI261" s="26"/>
      <c r="BJ261" s="26"/>
      <c r="BK261" s="26"/>
      <c r="BL261" s="26"/>
      <c r="BM261" s="26"/>
      <c r="BN261" s="26"/>
      <c r="BO261" s="26"/>
      <c r="BP261" s="26"/>
      <c r="BQ261" s="26"/>
      <c r="BR261" s="26"/>
      <c r="BS261" s="26"/>
      <c r="BT261" s="26"/>
      <c r="BU261" s="26"/>
      <c r="BV261" s="26"/>
      <c r="BW261" s="26"/>
      <c r="BX261" s="26"/>
      <c r="BY261" s="26"/>
    </row>
    <row r="262" spans="4:77" ht="12.75" customHeight="1">
      <c r="D262" s="50"/>
      <c r="E262" s="50"/>
      <c r="F262" s="50"/>
      <c r="G262" s="50"/>
      <c r="H262" s="240"/>
      <c r="I262" s="50"/>
      <c r="X262" s="26"/>
      <c r="Y262" s="26"/>
      <c r="Z262" s="26"/>
      <c r="AA262" s="26"/>
      <c r="AB262" s="26"/>
      <c r="AC262" s="26"/>
      <c r="AD262" s="26"/>
      <c r="AE262" s="26"/>
      <c r="AF262" s="26"/>
      <c r="AG262" s="26"/>
      <c r="AH262" s="26"/>
      <c r="AI262" s="26"/>
      <c r="AJ262" s="26"/>
      <c r="AK262" s="26"/>
      <c r="AL262" s="26"/>
      <c r="AM262" s="26"/>
      <c r="AN262" s="26"/>
      <c r="AO262" s="26"/>
      <c r="AP262" s="26"/>
      <c r="AQ262" s="26"/>
      <c r="AR262" s="26"/>
      <c r="AS262" s="26"/>
      <c r="AT262" s="26"/>
      <c r="AU262" s="26"/>
      <c r="AV262" s="26"/>
      <c r="AW262" s="26"/>
      <c r="AX262" s="26"/>
      <c r="AY262" s="26"/>
      <c r="AZ262" s="26"/>
      <c r="BA262" s="26"/>
      <c r="BB262" s="26"/>
      <c r="BC262" s="26"/>
      <c r="BD262" s="26"/>
      <c r="BE262" s="26"/>
      <c r="BF262" s="26"/>
      <c r="BG262" s="26"/>
      <c r="BH262" s="26"/>
      <c r="BI262" s="26"/>
      <c r="BJ262" s="26"/>
      <c r="BK262" s="26"/>
      <c r="BL262" s="26"/>
      <c r="BM262" s="26"/>
      <c r="BN262" s="26"/>
      <c r="BO262" s="26"/>
      <c r="BP262" s="26"/>
      <c r="BQ262" s="26"/>
      <c r="BR262" s="26"/>
      <c r="BS262" s="26"/>
      <c r="BT262" s="26"/>
      <c r="BU262" s="26"/>
      <c r="BV262" s="26"/>
      <c r="BW262" s="26"/>
      <c r="BX262" s="26"/>
      <c r="BY262" s="26"/>
    </row>
    <row r="263" spans="4:77" ht="12.75" customHeight="1">
      <c r="D263" s="50"/>
      <c r="E263" s="50"/>
      <c r="F263" s="50"/>
      <c r="G263" s="50"/>
      <c r="H263" s="240"/>
      <c r="I263" s="50"/>
      <c r="X263" s="26"/>
      <c r="Y263" s="26"/>
      <c r="Z263" s="26"/>
      <c r="AA263" s="26"/>
      <c r="AB263" s="26"/>
      <c r="AC263" s="26"/>
      <c r="AD263" s="26"/>
      <c r="AE263" s="26"/>
      <c r="AF263" s="26"/>
      <c r="AG263" s="26"/>
      <c r="AH263" s="26"/>
      <c r="AI263" s="26"/>
      <c r="AJ263" s="26"/>
      <c r="AK263" s="26"/>
      <c r="AL263" s="26"/>
      <c r="AM263" s="26"/>
      <c r="AN263" s="26"/>
      <c r="AO263" s="26"/>
      <c r="AP263" s="26"/>
      <c r="AQ263" s="26"/>
      <c r="AR263" s="26"/>
      <c r="AS263" s="26"/>
      <c r="AT263" s="26"/>
      <c r="AU263" s="26"/>
      <c r="AV263" s="26"/>
      <c r="AW263" s="26"/>
      <c r="AX263" s="26"/>
      <c r="AY263" s="26"/>
      <c r="AZ263" s="26"/>
      <c r="BA263" s="26"/>
      <c r="BB263" s="26"/>
      <c r="BC263" s="26"/>
      <c r="BD263" s="26"/>
      <c r="BE263" s="26"/>
      <c r="BF263" s="26"/>
      <c r="BG263" s="26"/>
      <c r="BH263" s="26"/>
      <c r="BI263" s="26"/>
      <c r="BJ263" s="26"/>
      <c r="BK263" s="26"/>
      <c r="BL263" s="26"/>
      <c r="BM263" s="26"/>
      <c r="BN263" s="26"/>
      <c r="BO263" s="26"/>
      <c r="BP263" s="26"/>
      <c r="BQ263" s="26"/>
      <c r="BR263" s="26"/>
      <c r="BS263" s="26"/>
      <c r="BT263" s="26"/>
      <c r="BU263" s="26"/>
      <c r="BV263" s="26"/>
      <c r="BW263" s="26"/>
      <c r="BX263" s="26"/>
      <c r="BY263" s="26"/>
    </row>
    <row r="264" spans="4:77" ht="12.75" customHeight="1">
      <c r="D264" s="50"/>
      <c r="E264" s="50"/>
      <c r="F264" s="50"/>
      <c r="G264" s="50"/>
      <c r="H264" s="240"/>
      <c r="I264" s="50"/>
      <c r="X264" s="26"/>
      <c r="Y264" s="26"/>
      <c r="Z264" s="26"/>
      <c r="AA264" s="26"/>
      <c r="AB264" s="26"/>
      <c r="AC264" s="26"/>
      <c r="AD264" s="26"/>
      <c r="AE264" s="26"/>
      <c r="AF264" s="26"/>
      <c r="AG264" s="26"/>
      <c r="AH264" s="26"/>
      <c r="AI264" s="26"/>
      <c r="AJ264" s="26"/>
      <c r="AK264" s="26"/>
      <c r="AL264" s="26"/>
      <c r="AM264" s="26"/>
      <c r="AN264" s="26"/>
      <c r="AO264" s="26"/>
      <c r="AP264" s="26"/>
      <c r="AQ264" s="26"/>
      <c r="AR264" s="26"/>
      <c r="AS264" s="26"/>
      <c r="AT264" s="26"/>
      <c r="AU264" s="26"/>
      <c r="AV264" s="26"/>
      <c r="AW264" s="26"/>
      <c r="AX264" s="26"/>
      <c r="AY264" s="26"/>
      <c r="AZ264" s="26"/>
      <c r="BA264" s="26"/>
      <c r="BB264" s="26"/>
      <c r="BC264" s="26"/>
      <c r="BD264" s="26"/>
      <c r="BE264" s="26"/>
      <c r="BF264" s="26"/>
      <c r="BG264" s="26"/>
      <c r="BH264" s="26"/>
      <c r="BI264" s="26"/>
      <c r="BJ264" s="26"/>
      <c r="BK264" s="26"/>
      <c r="BL264" s="26"/>
      <c r="BM264" s="26"/>
      <c r="BN264" s="26"/>
      <c r="BO264" s="26"/>
      <c r="BP264" s="26"/>
      <c r="BQ264" s="26"/>
      <c r="BR264" s="26"/>
      <c r="BS264" s="26"/>
      <c r="BT264" s="26"/>
      <c r="BU264" s="26"/>
      <c r="BV264" s="26"/>
      <c r="BW264" s="26"/>
      <c r="BX264" s="26"/>
      <c r="BY264" s="26"/>
    </row>
    <row r="265" spans="4:77" ht="12.75" customHeight="1">
      <c r="D265" s="50"/>
      <c r="E265" s="50"/>
      <c r="F265" s="50"/>
      <c r="G265" s="50"/>
      <c r="H265" s="240"/>
      <c r="I265" s="50"/>
      <c r="X265" s="26"/>
      <c r="Y265" s="26"/>
      <c r="Z265" s="26"/>
      <c r="AA265" s="26"/>
      <c r="AB265" s="26"/>
      <c r="AC265" s="26"/>
      <c r="AD265" s="26"/>
      <c r="AE265" s="26"/>
      <c r="AF265" s="26"/>
      <c r="AG265" s="26"/>
      <c r="AH265" s="26"/>
      <c r="AI265" s="26"/>
      <c r="AJ265" s="26"/>
      <c r="AK265" s="26"/>
      <c r="AL265" s="26"/>
      <c r="AM265" s="26"/>
      <c r="AN265" s="26"/>
      <c r="AO265" s="26"/>
      <c r="AP265" s="26"/>
      <c r="AQ265" s="26"/>
      <c r="AR265" s="26"/>
      <c r="AS265" s="26"/>
      <c r="AT265" s="26"/>
      <c r="AU265" s="26"/>
      <c r="AV265" s="26"/>
      <c r="AW265" s="26"/>
      <c r="AX265" s="26"/>
      <c r="AY265" s="26"/>
      <c r="AZ265" s="26"/>
      <c r="BA265" s="26"/>
      <c r="BB265" s="26"/>
      <c r="BC265" s="26"/>
      <c r="BD265" s="26"/>
      <c r="BE265" s="26"/>
      <c r="BF265" s="26"/>
      <c r="BG265" s="26"/>
      <c r="BH265" s="26"/>
      <c r="BI265" s="26"/>
      <c r="BJ265" s="26"/>
      <c r="BK265" s="26"/>
      <c r="BL265" s="26"/>
      <c r="BM265" s="26"/>
      <c r="BN265" s="26"/>
      <c r="BO265" s="26"/>
      <c r="BP265" s="26"/>
      <c r="BQ265" s="26"/>
      <c r="BR265" s="26"/>
      <c r="BS265" s="26"/>
      <c r="BT265" s="26"/>
      <c r="BU265" s="26"/>
      <c r="BV265" s="26"/>
      <c r="BW265" s="26"/>
      <c r="BX265" s="26"/>
      <c r="BY265" s="26"/>
    </row>
    <row r="266" spans="4:77" ht="12.75" customHeight="1">
      <c r="D266" s="50"/>
      <c r="E266" s="50"/>
      <c r="F266" s="50"/>
      <c r="G266" s="50"/>
      <c r="H266" s="240"/>
      <c r="I266" s="50"/>
      <c r="X266" s="26"/>
      <c r="Y266" s="26"/>
      <c r="Z266" s="26"/>
      <c r="AA266" s="26"/>
      <c r="AB266" s="26"/>
      <c r="AC266" s="26"/>
      <c r="AD266" s="26"/>
      <c r="AE266" s="26"/>
      <c r="AF266" s="26"/>
      <c r="AG266" s="26"/>
      <c r="AH266" s="26"/>
      <c r="AI266" s="26"/>
      <c r="AJ266" s="26"/>
      <c r="AK266" s="26"/>
      <c r="AL266" s="26"/>
      <c r="AM266" s="26"/>
      <c r="AN266" s="26"/>
      <c r="AO266" s="26"/>
      <c r="AP266" s="26"/>
      <c r="AQ266" s="26"/>
      <c r="AR266" s="26"/>
      <c r="AS266" s="26"/>
      <c r="AT266" s="26"/>
      <c r="AU266" s="26"/>
      <c r="AV266" s="26"/>
      <c r="AW266" s="26"/>
      <c r="AX266" s="26"/>
      <c r="AY266" s="26"/>
      <c r="AZ266" s="26"/>
      <c r="BA266" s="26"/>
      <c r="BB266" s="26"/>
      <c r="BC266" s="26"/>
      <c r="BD266" s="26"/>
      <c r="BE266" s="26"/>
      <c r="BF266" s="26"/>
      <c r="BG266" s="26"/>
      <c r="BH266" s="26"/>
      <c r="BI266" s="26"/>
      <c r="BJ266" s="26"/>
      <c r="BK266" s="26"/>
      <c r="BL266" s="26"/>
      <c r="BM266" s="26"/>
      <c r="BN266" s="26"/>
      <c r="BO266" s="26"/>
      <c r="BP266" s="26"/>
      <c r="BQ266" s="26"/>
      <c r="BR266" s="26"/>
      <c r="BS266" s="26"/>
      <c r="BT266" s="26"/>
      <c r="BU266" s="26"/>
      <c r="BV266" s="26"/>
      <c r="BW266" s="26"/>
      <c r="BX266" s="26"/>
      <c r="BY266" s="26"/>
    </row>
    <row r="267" spans="4:77" ht="12.75" customHeight="1">
      <c r="D267" s="50"/>
      <c r="E267" s="50"/>
      <c r="F267" s="50"/>
      <c r="G267" s="50"/>
      <c r="H267" s="240"/>
      <c r="I267" s="50"/>
      <c r="X267" s="26"/>
      <c r="Y267" s="26"/>
      <c r="Z267" s="26"/>
      <c r="AA267" s="26"/>
      <c r="AB267" s="26"/>
      <c r="AC267" s="26"/>
      <c r="AD267" s="26"/>
      <c r="AE267" s="26"/>
      <c r="AF267" s="26"/>
      <c r="AG267" s="26"/>
      <c r="AH267" s="26"/>
      <c r="AI267" s="26"/>
      <c r="AJ267" s="26"/>
      <c r="AK267" s="26"/>
      <c r="AL267" s="26"/>
      <c r="AM267" s="26"/>
      <c r="AN267" s="26"/>
      <c r="AO267" s="26"/>
      <c r="AP267" s="26"/>
      <c r="AQ267" s="26"/>
      <c r="AR267" s="26"/>
      <c r="AS267" s="26"/>
      <c r="AT267" s="26"/>
      <c r="AU267" s="26"/>
      <c r="AV267" s="26"/>
      <c r="AW267" s="26"/>
      <c r="AX267" s="26"/>
      <c r="AY267" s="26"/>
      <c r="AZ267" s="26"/>
      <c r="BA267" s="26"/>
      <c r="BB267" s="26"/>
      <c r="BC267" s="26"/>
      <c r="BD267" s="26"/>
      <c r="BE267" s="26"/>
      <c r="BF267" s="26"/>
      <c r="BG267" s="26"/>
      <c r="BH267" s="26"/>
      <c r="BI267" s="26"/>
      <c r="BJ267" s="26"/>
      <c r="BK267" s="26"/>
      <c r="BL267" s="26"/>
      <c r="BM267" s="26"/>
      <c r="BN267" s="26"/>
      <c r="BO267" s="26"/>
      <c r="BP267" s="26"/>
      <c r="BQ267" s="26"/>
      <c r="BR267" s="26"/>
      <c r="BS267" s="26"/>
      <c r="BT267" s="26"/>
      <c r="BU267" s="26"/>
      <c r="BV267" s="26"/>
      <c r="BW267" s="26"/>
      <c r="BX267" s="26"/>
      <c r="BY267" s="26"/>
    </row>
    <row r="268" spans="4:77" ht="12.75" customHeight="1">
      <c r="D268" s="50"/>
      <c r="E268" s="50"/>
      <c r="F268" s="50"/>
      <c r="G268" s="50"/>
      <c r="H268" s="240"/>
      <c r="I268" s="50"/>
      <c r="X268" s="26"/>
      <c r="Y268" s="26"/>
      <c r="Z268" s="26"/>
      <c r="AA268" s="26"/>
      <c r="AB268" s="26"/>
      <c r="AC268" s="26"/>
      <c r="AD268" s="26"/>
      <c r="AE268" s="26"/>
      <c r="AF268" s="26"/>
      <c r="AG268" s="26"/>
      <c r="AH268" s="26"/>
      <c r="AI268" s="26"/>
      <c r="AJ268" s="26"/>
      <c r="AK268" s="26"/>
      <c r="AL268" s="26"/>
      <c r="AM268" s="26"/>
      <c r="AN268" s="26"/>
      <c r="AO268" s="26"/>
      <c r="AP268" s="26"/>
      <c r="AQ268" s="26"/>
      <c r="AR268" s="26"/>
      <c r="AS268" s="26"/>
      <c r="AT268" s="26"/>
      <c r="AU268" s="26"/>
      <c r="AV268" s="26"/>
      <c r="AW268" s="26"/>
      <c r="AX268" s="26"/>
      <c r="AY268" s="26"/>
      <c r="AZ268" s="26"/>
      <c r="BA268" s="26"/>
      <c r="BB268" s="26"/>
      <c r="BC268" s="26"/>
      <c r="BD268" s="26"/>
      <c r="BE268" s="26"/>
      <c r="BF268" s="26"/>
      <c r="BG268" s="26"/>
      <c r="BH268" s="26"/>
      <c r="BI268" s="26"/>
      <c r="BJ268" s="26"/>
      <c r="BK268" s="26"/>
      <c r="BL268" s="26"/>
      <c r="BM268" s="26"/>
      <c r="BN268" s="26"/>
      <c r="BO268" s="26"/>
      <c r="BP268" s="26"/>
      <c r="BQ268" s="26"/>
      <c r="BR268" s="26"/>
      <c r="BS268" s="26"/>
      <c r="BT268" s="26"/>
      <c r="BU268" s="26"/>
      <c r="BV268" s="26"/>
      <c r="BW268" s="26"/>
      <c r="BX268" s="26"/>
      <c r="BY268" s="26"/>
    </row>
    <row r="269" spans="4:77" ht="12.75" customHeight="1">
      <c r="D269" s="50"/>
      <c r="E269" s="50"/>
      <c r="F269" s="50"/>
      <c r="G269" s="50"/>
      <c r="H269" s="240"/>
      <c r="I269" s="50"/>
      <c r="X269" s="26"/>
      <c r="Y269" s="26"/>
      <c r="Z269" s="26"/>
      <c r="AA269" s="26"/>
      <c r="AB269" s="26"/>
      <c r="AC269" s="26"/>
      <c r="AD269" s="26"/>
      <c r="AE269" s="26"/>
      <c r="AF269" s="26"/>
      <c r="AG269" s="26"/>
      <c r="AH269" s="26"/>
      <c r="AI269" s="26"/>
      <c r="AJ269" s="26"/>
      <c r="AK269" s="26"/>
      <c r="AL269" s="26"/>
      <c r="AM269" s="26"/>
      <c r="AN269" s="26"/>
      <c r="AO269" s="26"/>
      <c r="AP269" s="26"/>
      <c r="AQ269" s="26"/>
      <c r="AR269" s="26"/>
      <c r="AS269" s="26"/>
      <c r="AT269" s="26"/>
      <c r="AU269" s="26"/>
      <c r="AV269" s="26"/>
      <c r="AW269" s="26"/>
      <c r="AX269" s="26"/>
      <c r="AY269" s="26"/>
      <c r="AZ269" s="26"/>
      <c r="BA269" s="26"/>
      <c r="BB269" s="26"/>
      <c r="BC269" s="26"/>
      <c r="BD269" s="26"/>
      <c r="BE269" s="26"/>
      <c r="BF269" s="26"/>
      <c r="BG269" s="26"/>
      <c r="BH269" s="26"/>
      <c r="BI269" s="26"/>
      <c r="BJ269" s="26"/>
      <c r="BK269" s="26"/>
      <c r="BL269" s="26"/>
      <c r="BM269" s="26"/>
      <c r="BN269" s="26"/>
      <c r="BO269" s="26"/>
      <c r="BP269" s="26"/>
      <c r="BQ269" s="26"/>
      <c r="BR269" s="26"/>
      <c r="BS269" s="26"/>
      <c r="BT269" s="26"/>
      <c r="BU269" s="26"/>
      <c r="BV269" s="26"/>
      <c r="BW269" s="26"/>
      <c r="BX269" s="26"/>
      <c r="BY269" s="26"/>
    </row>
    <row r="270" spans="4:77" ht="12.75" customHeight="1">
      <c r="D270" s="50"/>
      <c r="E270" s="50"/>
      <c r="F270" s="50"/>
      <c r="G270" s="50"/>
      <c r="H270" s="240"/>
      <c r="I270" s="50"/>
      <c r="X270" s="26"/>
      <c r="Y270" s="26"/>
      <c r="Z270" s="26"/>
      <c r="AA270" s="26"/>
      <c r="AB270" s="26"/>
      <c r="AC270" s="26"/>
      <c r="AD270" s="26"/>
      <c r="AE270" s="26"/>
      <c r="AF270" s="26"/>
      <c r="AG270" s="26"/>
      <c r="AH270" s="26"/>
      <c r="AI270" s="26"/>
      <c r="AJ270" s="26"/>
      <c r="AK270" s="26"/>
      <c r="AL270" s="26"/>
      <c r="AM270" s="26"/>
      <c r="AN270" s="26"/>
      <c r="AO270" s="26"/>
      <c r="AP270" s="26"/>
      <c r="AQ270" s="26"/>
      <c r="AR270" s="26"/>
      <c r="AS270" s="26"/>
      <c r="AT270" s="26"/>
      <c r="AU270" s="26"/>
      <c r="AV270" s="26"/>
      <c r="AW270" s="26"/>
      <c r="AX270" s="26"/>
      <c r="AY270" s="26"/>
      <c r="AZ270" s="26"/>
      <c r="BA270" s="26"/>
      <c r="BB270" s="26"/>
      <c r="BC270" s="26"/>
      <c r="BD270" s="26"/>
      <c r="BE270" s="26"/>
      <c r="BF270" s="26"/>
      <c r="BG270" s="26"/>
      <c r="BH270" s="26"/>
      <c r="BI270" s="26"/>
      <c r="BJ270" s="26"/>
      <c r="BK270" s="26"/>
      <c r="BL270" s="26"/>
      <c r="BM270" s="26"/>
      <c r="BN270" s="26"/>
      <c r="BO270" s="26"/>
      <c r="BP270" s="26"/>
      <c r="BQ270" s="26"/>
      <c r="BR270" s="26"/>
      <c r="BS270" s="26"/>
      <c r="BT270" s="26"/>
      <c r="BU270" s="26"/>
      <c r="BV270" s="26"/>
      <c r="BW270" s="26"/>
      <c r="BX270" s="26"/>
      <c r="BY270" s="26"/>
    </row>
    <row r="271" spans="4:77" ht="12.75" customHeight="1">
      <c r="D271" s="50"/>
      <c r="E271" s="50"/>
      <c r="F271" s="50"/>
      <c r="G271" s="50"/>
      <c r="H271" s="240"/>
      <c r="I271" s="50"/>
      <c r="X271" s="26"/>
      <c r="Y271" s="26"/>
      <c r="Z271" s="26"/>
      <c r="AA271" s="26"/>
      <c r="AB271" s="26"/>
      <c r="AC271" s="26"/>
      <c r="AD271" s="26"/>
      <c r="AE271" s="26"/>
      <c r="AF271" s="26"/>
      <c r="AG271" s="26"/>
      <c r="AH271" s="26"/>
      <c r="AI271" s="26"/>
      <c r="AJ271" s="26"/>
      <c r="AK271" s="26"/>
      <c r="AL271" s="26"/>
      <c r="AM271" s="26"/>
      <c r="AN271" s="26"/>
      <c r="AO271" s="26"/>
      <c r="AP271" s="26"/>
      <c r="AQ271" s="26"/>
      <c r="AR271" s="26"/>
      <c r="AS271" s="26"/>
      <c r="AT271" s="26"/>
      <c r="AU271" s="26"/>
      <c r="AV271" s="26"/>
      <c r="AW271" s="26"/>
      <c r="AX271" s="26"/>
      <c r="AY271" s="26"/>
      <c r="AZ271" s="26"/>
      <c r="BA271" s="26"/>
      <c r="BB271" s="26"/>
      <c r="BC271" s="26"/>
      <c r="BD271" s="26"/>
      <c r="BE271" s="26"/>
      <c r="BF271" s="26"/>
      <c r="BG271" s="26"/>
      <c r="BH271" s="26"/>
      <c r="BI271" s="26"/>
      <c r="BJ271" s="26"/>
      <c r="BK271" s="26"/>
      <c r="BL271" s="26"/>
      <c r="BM271" s="26"/>
      <c r="BN271" s="26"/>
      <c r="BO271" s="26"/>
      <c r="BP271" s="26"/>
      <c r="BQ271" s="26"/>
      <c r="BR271" s="26"/>
      <c r="BS271" s="26"/>
      <c r="BT271" s="26"/>
      <c r="BU271" s="26"/>
      <c r="BV271" s="26"/>
      <c r="BW271" s="26"/>
      <c r="BX271" s="26"/>
      <c r="BY271" s="26"/>
    </row>
    <row r="272" spans="4:77" ht="12.75" customHeight="1">
      <c r="D272" s="50"/>
      <c r="E272" s="50"/>
      <c r="F272" s="50"/>
      <c r="G272" s="50"/>
      <c r="H272" s="240"/>
      <c r="I272" s="50"/>
      <c r="X272" s="26"/>
      <c r="Y272" s="26"/>
      <c r="Z272" s="26"/>
      <c r="AA272" s="26"/>
      <c r="AB272" s="26"/>
      <c r="AC272" s="26"/>
      <c r="AD272" s="26"/>
      <c r="AE272" s="26"/>
      <c r="AF272" s="26"/>
      <c r="AG272" s="26"/>
      <c r="AH272" s="26"/>
      <c r="AI272" s="26"/>
      <c r="AJ272" s="26"/>
      <c r="AK272" s="26"/>
      <c r="AL272" s="26"/>
      <c r="AM272" s="26"/>
      <c r="AN272" s="26"/>
      <c r="AO272" s="26"/>
      <c r="AP272" s="26"/>
      <c r="AQ272" s="26"/>
      <c r="AR272" s="26"/>
      <c r="AS272" s="26"/>
      <c r="AT272" s="26"/>
      <c r="AU272" s="26"/>
      <c r="AV272" s="26"/>
      <c r="AW272" s="26"/>
      <c r="AX272" s="26"/>
      <c r="AY272" s="26"/>
      <c r="AZ272" s="26"/>
      <c r="BA272" s="26"/>
      <c r="BB272" s="26"/>
      <c r="BC272" s="26"/>
      <c r="BD272" s="26"/>
      <c r="BE272" s="26"/>
      <c r="BF272" s="26"/>
      <c r="BG272" s="26"/>
      <c r="BH272" s="26"/>
      <c r="BI272" s="26"/>
      <c r="BJ272" s="26"/>
      <c r="BK272" s="26"/>
      <c r="BL272" s="26"/>
      <c r="BM272" s="26"/>
      <c r="BN272" s="26"/>
      <c r="BO272" s="26"/>
      <c r="BP272" s="26"/>
      <c r="BQ272" s="26"/>
      <c r="BR272" s="26"/>
      <c r="BS272" s="26"/>
      <c r="BT272" s="26"/>
      <c r="BU272" s="26"/>
      <c r="BV272" s="26"/>
      <c r="BW272" s="26"/>
      <c r="BX272" s="26"/>
      <c r="BY272" s="26"/>
    </row>
    <row r="273" spans="4:77" ht="12.75" customHeight="1">
      <c r="D273" s="50"/>
      <c r="E273" s="50"/>
      <c r="F273" s="50"/>
      <c r="G273" s="50"/>
      <c r="H273" s="240"/>
      <c r="I273" s="50"/>
      <c r="X273" s="26"/>
      <c r="Y273" s="26"/>
      <c r="Z273" s="26"/>
      <c r="AA273" s="26"/>
      <c r="AB273" s="26"/>
      <c r="AC273" s="26"/>
      <c r="AD273" s="26"/>
      <c r="AE273" s="26"/>
      <c r="AF273" s="26"/>
      <c r="AG273" s="26"/>
      <c r="AH273" s="26"/>
      <c r="AI273" s="26"/>
      <c r="AJ273" s="26"/>
      <c r="AK273" s="26"/>
      <c r="AL273" s="26"/>
      <c r="AM273" s="26"/>
      <c r="AN273" s="26"/>
      <c r="AO273" s="26"/>
      <c r="AP273" s="26"/>
      <c r="AQ273" s="26"/>
      <c r="AR273" s="26"/>
      <c r="AS273" s="26"/>
      <c r="AT273" s="26"/>
      <c r="AU273" s="26"/>
      <c r="AV273" s="26"/>
      <c r="AW273" s="26"/>
      <c r="AX273" s="26"/>
      <c r="AY273" s="26"/>
      <c r="AZ273" s="26"/>
      <c r="BA273" s="26"/>
      <c r="BB273" s="26"/>
      <c r="BC273" s="26"/>
      <c r="BD273" s="26"/>
      <c r="BE273" s="26"/>
      <c r="BF273" s="26"/>
      <c r="BG273" s="26"/>
      <c r="BH273" s="26"/>
      <c r="BI273" s="26"/>
      <c r="BJ273" s="26"/>
      <c r="BK273" s="26"/>
      <c r="BL273" s="26"/>
      <c r="BM273" s="26"/>
      <c r="BN273" s="26"/>
      <c r="BO273" s="26"/>
      <c r="BP273" s="26"/>
      <c r="BQ273" s="26"/>
      <c r="BR273" s="26"/>
      <c r="BS273" s="26"/>
      <c r="BT273" s="26"/>
      <c r="BU273" s="26"/>
      <c r="BV273" s="26"/>
      <c r="BW273" s="26"/>
      <c r="BX273" s="26"/>
      <c r="BY273" s="26"/>
    </row>
    <row r="274" spans="4:77" ht="12.75" customHeight="1">
      <c r="D274" s="50"/>
      <c r="E274" s="50"/>
      <c r="F274" s="50"/>
      <c r="G274" s="50"/>
      <c r="H274" s="240"/>
      <c r="I274" s="50"/>
      <c r="X274" s="26"/>
      <c r="Y274" s="26"/>
      <c r="Z274" s="26"/>
      <c r="AA274" s="26"/>
      <c r="AB274" s="26"/>
      <c r="AC274" s="26"/>
      <c r="AD274" s="26"/>
      <c r="AE274" s="26"/>
      <c r="AF274" s="26"/>
      <c r="AG274" s="26"/>
      <c r="AH274" s="26"/>
      <c r="AI274" s="26"/>
      <c r="AJ274" s="26"/>
      <c r="AK274" s="26"/>
      <c r="AL274" s="26"/>
      <c r="AM274" s="26"/>
      <c r="AN274" s="26"/>
      <c r="AO274" s="26"/>
      <c r="AP274" s="26"/>
      <c r="AQ274" s="26"/>
      <c r="AR274" s="26"/>
      <c r="AS274" s="26"/>
      <c r="AT274" s="26"/>
      <c r="AU274" s="26"/>
      <c r="AV274" s="26"/>
      <c r="AW274" s="26"/>
      <c r="AX274" s="26"/>
      <c r="AY274" s="26"/>
      <c r="AZ274" s="26"/>
      <c r="BA274" s="26"/>
      <c r="BB274" s="26"/>
      <c r="BC274" s="26"/>
      <c r="BD274" s="26"/>
      <c r="BE274" s="26"/>
      <c r="BF274" s="26"/>
      <c r="BG274" s="26"/>
      <c r="BH274" s="26"/>
      <c r="BI274" s="26"/>
      <c r="BJ274" s="26"/>
      <c r="BK274" s="26"/>
      <c r="BL274" s="26"/>
      <c r="BM274" s="26"/>
      <c r="BN274" s="26"/>
      <c r="BO274" s="26"/>
      <c r="BP274" s="26"/>
      <c r="BQ274" s="26"/>
      <c r="BR274" s="26"/>
      <c r="BS274" s="26"/>
      <c r="BT274" s="26"/>
      <c r="BU274" s="26"/>
      <c r="BV274" s="26"/>
      <c r="BW274" s="26"/>
      <c r="BX274" s="26"/>
      <c r="BY274" s="26"/>
    </row>
    <row r="275" spans="4:77" ht="12.75" customHeight="1">
      <c r="D275" s="50"/>
      <c r="E275" s="50"/>
      <c r="F275" s="50"/>
      <c r="G275" s="50"/>
      <c r="H275" s="240"/>
      <c r="I275" s="50"/>
      <c r="X275" s="26"/>
      <c r="Y275" s="26"/>
      <c r="Z275" s="26"/>
      <c r="AA275" s="26"/>
      <c r="AB275" s="26"/>
      <c r="AC275" s="26"/>
      <c r="AD275" s="26"/>
      <c r="AE275" s="26"/>
      <c r="AF275" s="26"/>
      <c r="AG275" s="26"/>
      <c r="AH275" s="26"/>
      <c r="AI275" s="26"/>
      <c r="AJ275" s="26"/>
      <c r="AK275" s="26"/>
      <c r="AL275" s="26"/>
      <c r="AM275" s="26"/>
      <c r="AN275" s="26"/>
      <c r="AO275" s="26"/>
      <c r="AP275" s="26"/>
      <c r="AQ275" s="26"/>
      <c r="AR275" s="26"/>
      <c r="AS275" s="26"/>
      <c r="AT275" s="26"/>
      <c r="AU275" s="26"/>
      <c r="AV275" s="26"/>
      <c r="AW275" s="26"/>
      <c r="AX275" s="26"/>
      <c r="AY275" s="26"/>
      <c r="AZ275" s="26"/>
      <c r="BA275" s="26"/>
      <c r="BB275" s="26"/>
      <c r="BC275" s="26"/>
      <c r="BD275" s="26"/>
      <c r="BE275" s="26"/>
      <c r="BF275" s="26"/>
      <c r="BG275" s="26"/>
      <c r="BH275" s="26"/>
      <c r="BI275" s="26"/>
      <c r="BJ275" s="26"/>
      <c r="BK275" s="26"/>
      <c r="BL275" s="26"/>
      <c r="BM275" s="26"/>
      <c r="BN275" s="26"/>
      <c r="BO275" s="26"/>
      <c r="BP275" s="26"/>
      <c r="BQ275" s="26"/>
      <c r="BR275" s="26"/>
      <c r="BS275" s="26"/>
      <c r="BT275" s="26"/>
      <c r="BU275" s="26"/>
      <c r="BV275" s="26"/>
      <c r="BW275" s="26"/>
      <c r="BX275" s="26"/>
      <c r="BY275" s="26"/>
    </row>
    <row r="276" spans="4:77" ht="12.75" customHeight="1">
      <c r="D276" s="50"/>
      <c r="E276" s="50"/>
      <c r="F276" s="50"/>
      <c r="G276" s="50"/>
      <c r="H276" s="240"/>
      <c r="I276" s="50"/>
      <c r="X276" s="26"/>
      <c r="Y276" s="26"/>
      <c r="Z276" s="26"/>
      <c r="AA276" s="26"/>
      <c r="AB276" s="26"/>
      <c r="AC276" s="26"/>
      <c r="AD276" s="26"/>
      <c r="AE276" s="26"/>
      <c r="AF276" s="26"/>
      <c r="AG276" s="26"/>
      <c r="AH276" s="26"/>
      <c r="AI276" s="26"/>
      <c r="AJ276" s="26"/>
      <c r="AK276" s="26"/>
      <c r="AL276" s="26"/>
      <c r="AM276" s="26"/>
      <c r="AN276" s="26"/>
      <c r="AO276" s="26"/>
      <c r="AP276" s="26"/>
      <c r="AQ276" s="26"/>
      <c r="AR276" s="26"/>
      <c r="AS276" s="26"/>
      <c r="AT276" s="26"/>
      <c r="AU276" s="26"/>
      <c r="AV276" s="26"/>
      <c r="AW276" s="26"/>
      <c r="AX276" s="26"/>
      <c r="AY276" s="26"/>
      <c r="AZ276" s="26"/>
      <c r="BA276" s="26"/>
      <c r="BB276" s="26"/>
      <c r="BC276" s="26"/>
      <c r="BD276" s="26"/>
      <c r="BE276" s="26"/>
      <c r="BF276" s="26"/>
      <c r="BG276" s="26"/>
      <c r="BH276" s="26"/>
      <c r="BI276" s="26"/>
      <c r="BJ276" s="26"/>
      <c r="BK276" s="26"/>
      <c r="BL276" s="26"/>
      <c r="BM276" s="26"/>
      <c r="BN276" s="26"/>
      <c r="BO276" s="26"/>
      <c r="BP276" s="26"/>
      <c r="BQ276" s="26"/>
      <c r="BR276" s="26"/>
      <c r="BS276" s="26"/>
      <c r="BT276" s="26"/>
      <c r="BU276" s="26"/>
      <c r="BV276" s="26"/>
      <c r="BW276" s="26"/>
      <c r="BX276" s="26"/>
      <c r="BY276" s="26"/>
    </row>
    <row r="277" spans="4:77" ht="12.75" customHeight="1">
      <c r="D277" s="50"/>
      <c r="E277" s="50"/>
      <c r="F277" s="50"/>
      <c r="G277" s="50"/>
      <c r="H277" s="240"/>
      <c r="I277" s="50"/>
      <c r="X277" s="26"/>
      <c r="Y277" s="26"/>
      <c r="Z277" s="26"/>
      <c r="AA277" s="26"/>
      <c r="AB277" s="26"/>
      <c r="AC277" s="26"/>
      <c r="AD277" s="26"/>
      <c r="AE277" s="26"/>
      <c r="AF277" s="26"/>
      <c r="AG277" s="26"/>
      <c r="AH277" s="26"/>
      <c r="AI277" s="26"/>
      <c r="AJ277" s="26"/>
      <c r="AK277" s="26"/>
      <c r="AL277" s="26"/>
      <c r="AM277" s="26"/>
      <c r="AN277" s="26"/>
      <c r="AO277" s="26"/>
      <c r="AP277" s="26"/>
      <c r="AQ277" s="26"/>
      <c r="AR277" s="26"/>
      <c r="AS277" s="26"/>
      <c r="AT277" s="26"/>
      <c r="AU277" s="26"/>
      <c r="AV277" s="26"/>
      <c r="AW277" s="26"/>
      <c r="AX277" s="26"/>
      <c r="AY277" s="26"/>
      <c r="AZ277" s="26"/>
      <c r="BA277" s="26"/>
      <c r="BB277" s="26"/>
      <c r="BC277" s="26"/>
      <c r="BD277" s="26"/>
      <c r="BE277" s="26"/>
      <c r="BF277" s="26"/>
      <c r="BG277" s="26"/>
      <c r="BH277" s="26"/>
      <c r="BI277" s="26"/>
      <c r="BJ277" s="26"/>
      <c r="BK277" s="26"/>
      <c r="BL277" s="26"/>
      <c r="BM277" s="26"/>
      <c r="BN277" s="26"/>
      <c r="BO277" s="26"/>
      <c r="BP277" s="26"/>
      <c r="BQ277" s="26"/>
      <c r="BR277" s="26"/>
      <c r="BS277" s="26"/>
      <c r="BT277" s="26"/>
      <c r="BU277" s="26"/>
      <c r="BV277" s="26"/>
      <c r="BW277" s="26"/>
      <c r="BX277" s="26"/>
      <c r="BY277" s="26"/>
    </row>
    <row r="278" spans="4:77" ht="12.75" customHeight="1">
      <c r="D278" s="50"/>
      <c r="E278" s="50"/>
      <c r="F278" s="50"/>
      <c r="G278" s="50"/>
      <c r="H278" s="240"/>
      <c r="I278" s="50"/>
      <c r="X278" s="26"/>
      <c r="Y278" s="26"/>
      <c r="Z278" s="26"/>
      <c r="AA278" s="26"/>
      <c r="AB278" s="26"/>
      <c r="AC278" s="26"/>
      <c r="AD278" s="26"/>
      <c r="AE278" s="26"/>
      <c r="AF278" s="26"/>
      <c r="AG278" s="26"/>
      <c r="AH278" s="26"/>
      <c r="AI278" s="26"/>
      <c r="AJ278" s="26"/>
      <c r="AK278" s="26"/>
      <c r="AL278" s="26"/>
      <c r="AM278" s="26"/>
      <c r="AN278" s="26"/>
      <c r="AO278" s="26"/>
      <c r="AP278" s="26"/>
      <c r="AQ278" s="26"/>
      <c r="AR278" s="26"/>
      <c r="AS278" s="26"/>
      <c r="AT278" s="26"/>
      <c r="AU278" s="26"/>
      <c r="AV278" s="26"/>
      <c r="AW278" s="26"/>
      <c r="AX278" s="26"/>
      <c r="AY278" s="26"/>
      <c r="AZ278" s="26"/>
      <c r="BA278" s="26"/>
      <c r="BB278" s="26"/>
      <c r="BC278" s="26"/>
      <c r="BD278" s="26"/>
      <c r="BE278" s="26"/>
      <c r="BF278" s="26"/>
      <c r="BG278" s="26"/>
      <c r="BH278" s="26"/>
      <c r="BI278" s="26"/>
      <c r="BJ278" s="26"/>
      <c r="BK278" s="26"/>
      <c r="BL278" s="26"/>
      <c r="BM278" s="26"/>
      <c r="BN278" s="26"/>
      <c r="BO278" s="26"/>
      <c r="BP278" s="26"/>
      <c r="BQ278" s="26"/>
      <c r="BR278" s="26"/>
      <c r="BS278" s="26"/>
      <c r="BT278" s="26"/>
      <c r="BU278" s="26"/>
      <c r="BV278" s="26"/>
      <c r="BW278" s="26"/>
      <c r="BX278" s="26"/>
      <c r="BY278" s="26"/>
    </row>
    <row r="279" spans="4:77" ht="12.75" customHeight="1">
      <c r="D279" s="50"/>
      <c r="E279" s="50"/>
      <c r="F279" s="50"/>
      <c r="G279" s="50"/>
      <c r="H279" s="240"/>
      <c r="I279" s="50"/>
      <c r="X279" s="26"/>
      <c r="Y279" s="26"/>
      <c r="Z279" s="26"/>
      <c r="AA279" s="26"/>
      <c r="AB279" s="26"/>
      <c r="AC279" s="26"/>
      <c r="AD279" s="26"/>
      <c r="AE279" s="26"/>
      <c r="AF279" s="26"/>
      <c r="AG279" s="26"/>
      <c r="AH279" s="26"/>
      <c r="AI279" s="26"/>
      <c r="AJ279" s="26"/>
      <c r="AK279" s="26"/>
      <c r="AL279" s="26"/>
      <c r="AM279" s="26"/>
      <c r="AN279" s="26"/>
      <c r="AO279" s="26"/>
      <c r="AP279" s="26"/>
      <c r="AQ279" s="26"/>
      <c r="AR279" s="26"/>
      <c r="AS279" s="26"/>
      <c r="AT279" s="26"/>
      <c r="AU279" s="26"/>
      <c r="AV279" s="26"/>
      <c r="AW279" s="26"/>
      <c r="AX279" s="26"/>
      <c r="AY279" s="26"/>
      <c r="AZ279" s="26"/>
      <c r="BA279" s="26"/>
      <c r="BB279" s="26"/>
      <c r="BC279" s="26"/>
      <c r="BD279" s="26"/>
      <c r="BE279" s="26"/>
      <c r="BF279" s="26"/>
      <c r="BG279" s="26"/>
      <c r="BH279" s="26"/>
      <c r="BI279" s="26"/>
      <c r="BJ279" s="26"/>
      <c r="BK279" s="26"/>
      <c r="BL279" s="26"/>
      <c r="BM279" s="26"/>
      <c r="BN279" s="26"/>
      <c r="BO279" s="26"/>
      <c r="BP279" s="26"/>
      <c r="BQ279" s="26"/>
      <c r="BR279" s="26"/>
      <c r="BS279" s="26"/>
      <c r="BT279" s="26"/>
      <c r="BU279" s="26"/>
      <c r="BV279" s="26"/>
      <c r="BW279" s="26"/>
      <c r="BX279" s="26"/>
      <c r="BY279" s="26"/>
    </row>
    <row r="280" spans="4:77" ht="12.75" customHeight="1">
      <c r="D280" s="50"/>
      <c r="E280" s="50"/>
      <c r="F280" s="50"/>
      <c r="G280" s="50"/>
      <c r="H280" s="240"/>
      <c r="I280" s="50"/>
      <c r="X280" s="26"/>
      <c r="Y280" s="26"/>
      <c r="Z280" s="26"/>
      <c r="AA280" s="26"/>
      <c r="AB280" s="26"/>
      <c r="AC280" s="26"/>
      <c r="AD280" s="26"/>
      <c r="AE280" s="26"/>
      <c r="AF280" s="26"/>
      <c r="AG280" s="26"/>
      <c r="AH280" s="26"/>
      <c r="AI280" s="26"/>
      <c r="AJ280" s="26"/>
      <c r="AK280" s="26"/>
      <c r="AL280" s="26"/>
      <c r="AM280" s="26"/>
      <c r="AN280" s="26"/>
      <c r="AO280" s="26"/>
      <c r="AP280" s="26"/>
      <c r="AQ280" s="26"/>
      <c r="AR280" s="26"/>
      <c r="AS280" s="26"/>
      <c r="AT280" s="26"/>
      <c r="AU280" s="26"/>
      <c r="AV280" s="26"/>
      <c r="AW280" s="26"/>
      <c r="AX280" s="26"/>
      <c r="AY280" s="26"/>
      <c r="AZ280" s="26"/>
      <c r="BA280" s="26"/>
      <c r="BB280" s="26"/>
      <c r="BC280" s="26"/>
      <c r="BD280" s="26"/>
      <c r="BE280" s="26"/>
      <c r="BF280" s="26"/>
      <c r="BG280" s="26"/>
      <c r="BH280" s="26"/>
      <c r="BI280" s="26"/>
      <c r="BJ280" s="26"/>
      <c r="BK280" s="26"/>
      <c r="BL280" s="26"/>
      <c r="BM280" s="26"/>
      <c r="BN280" s="26"/>
      <c r="BO280" s="26"/>
      <c r="BP280" s="26"/>
      <c r="BQ280" s="26"/>
      <c r="BR280" s="26"/>
      <c r="BS280" s="26"/>
      <c r="BT280" s="26"/>
      <c r="BU280" s="26"/>
      <c r="BV280" s="26"/>
      <c r="BW280" s="26"/>
      <c r="BX280" s="26"/>
      <c r="BY280" s="26"/>
    </row>
    <row r="281" spans="4:77" ht="12.75" customHeight="1">
      <c r="D281" s="50"/>
      <c r="E281" s="50"/>
      <c r="F281" s="50"/>
      <c r="G281" s="50"/>
      <c r="H281" s="240"/>
      <c r="I281" s="50"/>
      <c r="X281" s="26"/>
      <c r="Y281" s="26"/>
      <c r="Z281" s="26"/>
      <c r="AA281" s="26"/>
      <c r="AB281" s="26"/>
      <c r="AC281" s="26"/>
      <c r="AD281" s="26"/>
      <c r="AE281" s="26"/>
      <c r="AF281" s="26"/>
      <c r="AG281" s="26"/>
      <c r="AH281" s="26"/>
      <c r="AI281" s="26"/>
      <c r="AJ281" s="26"/>
      <c r="AK281" s="26"/>
      <c r="AL281" s="26"/>
      <c r="AM281" s="26"/>
      <c r="AN281" s="26"/>
      <c r="AO281" s="26"/>
      <c r="AP281" s="26"/>
      <c r="AQ281" s="26"/>
      <c r="AR281" s="26"/>
      <c r="AS281" s="26"/>
      <c r="AT281" s="26"/>
      <c r="AU281" s="26"/>
      <c r="AV281" s="26"/>
      <c r="AW281" s="26"/>
      <c r="AX281" s="26"/>
      <c r="AY281" s="26"/>
      <c r="AZ281" s="26"/>
      <c r="BA281" s="26"/>
      <c r="BB281" s="26"/>
      <c r="BC281" s="26"/>
      <c r="BD281" s="26"/>
      <c r="BE281" s="26"/>
      <c r="BF281" s="26"/>
      <c r="BG281" s="26"/>
      <c r="BH281" s="26"/>
      <c r="BI281" s="26"/>
      <c r="BJ281" s="26"/>
      <c r="BK281" s="26"/>
      <c r="BL281" s="26"/>
      <c r="BM281" s="26"/>
      <c r="BN281" s="26"/>
      <c r="BO281" s="26"/>
      <c r="BP281" s="26"/>
      <c r="BQ281" s="26"/>
      <c r="BR281" s="26"/>
      <c r="BS281" s="26"/>
      <c r="BT281" s="26"/>
      <c r="BU281" s="26"/>
      <c r="BV281" s="26"/>
      <c r="BW281" s="26"/>
      <c r="BX281" s="26"/>
      <c r="BY281" s="26"/>
    </row>
    <row r="282" spans="4:77" ht="12.75" customHeight="1">
      <c r="D282" s="50"/>
      <c r="E282" s="50"/>
      <c r="F282" s="50"/>
      <c r="G282" s="50"/>
      <c r="H282" s="240"/>
      <c r="I282" s="50"/>
      <c r="X282" s="26"/>
      <c r="Y282" s="26"/>
      <c r="Z282" s="26"/>
      <c r="AA282" s="26"/>
      <c r="AB282" s="26"/>
      <c r="AC282" s="26"/>
      <c r="AD282" s="26"/>
      <c r="AE282" s="26"/>
      <c r="AF282" s="26"/>
      <c r="AG282" s="26"/>
      <c r="AH282" s="26"/>
      <c r="AI282" s="26"/>
      <c r="AJ282" s="26"/>
      <c r="AK282" s="26"/>
      <c r="AL282" s="26"/>
      <c r="AM282" s="26"/>
      <c r="AN282" s="26"/>
      <c r="AO282" s="26"/>
      <c r="AP282" s="26"/>
      <c r="AQ282" s="26"/>
      <c r="AR282" s="26"/>
      <c r="AS282" s="26"/>
      <c r="AT282" s="26"/>
      <c r="AU282" s="26"/>
      <c r="AV282" s="26"/>
      <c r="AW282" s="26"/>
      <c r="AX282" s="26"/>
      <c r="AY282" s="26"/>
      <c r="AZ282" s="26"/>
      <c r="BA282" s="26"/>
      <c r="BB282" s="26"/>
      <c r="BC282" s="26"/>
      <c r="BD282" s="26"/>
      <c r="BE282" s="26"/>
      <c r="BF282" s="26"/>
      <c r="BG282" s="26"/>
      <c r="BH282" s="26"/>
      <c r="BI282" s="26"/>
      <c r="BJ282" s="26"/>
      <c r="BK282" s="26"/>
      <c r="BL282" s="26"/>
      <c r="BM282" s="26"/>
      <c r="BN282" s="26"/>
      <c r="BO282" s="26"/>
      <c r="BP282" s="26"/>
      <c r="BQ282" s="26"/>
      <c r="BR282" s="26"/>
      <c r="BS282" s="26"/>
      <c r="BT282" s="26"/>
      <c r="BU282" s="26"/>
      <c r="BV282" s="26"/>
      <c r="BW282" s="26"/>
      <c r="BX282" s="26"/>
      <c r="BY282" s="26"/>
    </row>
    <row r="283" spans="4:77" ht="12.75" customHeight="1">
      <c r="D283" s="50"/>
      <c r="E283" s="50"/>
      <c r="F283" s="50"/>
      <c r="G283" s="50"/>
      <c r="H283" s="240"/>
      <c r="I283" s="50"/>
      <c r="X283" s="26"/>
      <c r="Y283" s="26"/>
      <c r="Z283" s="26"/>
      <c r="AA283" s="26"/>
      <c r="AB283" s="26"/>
      <c r="AC283" s="26"/>
      <c r="AD283" s="26"/>
      <c r="AE283" s="26"/>
      <c r="AF283" s="26"/>
      <c r="AG283" s="26"/>
      <c r="AH283" s="26"/>
      <c r="AI283" s="26"/>
      <c r="AJ283" s="26"/>
      <c r="AK283" s="26"/>
      <c r="AL283" s="26"/>
      <c r="AM283" s="26"/>
      <c r="AN283" s="26"/>
      <c r="AO283" s="26"/>
      <c r="AP283" s="26"/>
      <c r="AQ283" s="26"/>
      <c r="AR283" s="26"/>
      <c r="AS283" s="26"/>
      <c r="AT283" s="26"/>
      <c r="AU283" s="26"/>
      <c r="AV283" s="26"/>
      <c r="AW283" s="26"/>
      <c r="AX283" s="26"/>
      <c r="AY283" s="26"/>
      <c r="AZ283" s="26"/>
      <c r="BA283" s="26"/>
      <c r="BB283" s="26"/>
      <c r="BC283" s="26"/>
      <c r="BD283" s="26"/>
      <c r="BE283" s="26"/>
      <c r="BF283" s="26"/>
      <c r="BG283" s="26"/>
      <c r="BH283" s="26"/>
      <c r="BI283" s="26"/>
      <c r="BJ283" s="26"/>
      <c r="BK283" s="26"/>
      <c r="BL283" s="26"/>
      <c r="BM283" s="26"/>
      <c r="BN283" s="26"/>
      <c r="BO283" s="26"/>
      <c r="BP283" s="26"/>
      <c r="BQ283" s="26"/>
      <c r="BR283" s="26"/>
      <c r="BS283" s="26"/>
      <c r="BT283" s="26"/>
      <c r="BU283" s="26"/>
      <c r="BV283" s="26"/>
      <c r="BW283" s="26"/>
      <c r="BX283" s="26"/>
      <c r="BY283" s="26"/>
    </row>
    <row r="284" spans="4:77" ht="12.75" customHeight="1">
      <c r="D284" s="50"/>
      <c r="E284" s="50"/>
      <c r="F284" s="50"/>
      <c r="G284" s="50"/>
      <c r="H284" s="240"/>
      <c r="I284" s="50"/>
      <c r="X284" s="26"/>
      <c r="Y284" s="26"/>
      <c r="Z284" s="26"/>
      <c r="AA284" s="26"/>
      <c r="AB284" s="26"/>
      <c r="AC284" s="26"/>
      <c r="AD284" s="26"/>
      <c r="AE284" s="26"/>
      <c r="AF284" s="26"/>
      <c r="AG284" s="26"/>
      <c r="AH284" s="26"/>
      <c r="AI284" s="26"/>
      <c r="AJ284" s="26"/>
      <c r="AK284" s="26"/>
      <c r="AL284" s="26"/>
      <c r="AM284" s="26"/>
      <c r="AN284" s="26"/>
      <c r="AO284" s="26"/>
      <c r="AP284" s="26"/>
      <c r="AQ284" s="26"/>
      <c r="AR284" s="26"/>
      <c r="AS284" s="26"/>
      <c r="AT284" s="26"/>
      <c r="AU284" s="26"/>
      <c r="AV284" s="26"/>
      <c r="AW284" s="26"/>
      <c r="AX284" s="26"/>
      <c r="AY284" s="26"/>
      <c r="AZ284" s="26"/>
      <c r="BA284" s="26"/>
      <c r="BB284" s="26"/>
      <c r="BC284" s="26"/>
      <c r="BD284" s="26"/>
      <c r="BE284" s="26"/>
      <c r="BF284" s="26"/>
      <c r="BG284" s="26"/>
      <c r="BH284" s="26"/>
      <c r="BI284" s="26"/>
      <c r="BJ284" s="26"/>
      <c r="BK284" s="26"/>
      <c r="BL284" s="26"/>
      <c r="BM284" s="26"/>
      <c r="BN284" s="26"/>
      <c r="BO284" s="26"/>
      <c r="BP284" s="26"/>
      <c r="BQ284" s="26"/>
      <c r="BR284" s="26"/>
      <c r="BS284" s="26"/>
      <c r="BT284" s="26"/>
      <c r="BU284" s="26"/>
      <c r="BV284" s="26"/>
      <c r="BW284" s="26"/>
      <c r="BX284" s="26"/>
      <c r="BY284" s="26"/>
    </row>
    <row r="285" spans="4:77" ht="12.75" customHeight="1">
      <c r="D285" s="50"/>
      <c r="E285" s="50"/>
      <c r="F285" s="50"/>
      <c r="G285" s="50"/>
      <c r="H285" s="240"/>
      <c r="I285" s="50"/>
      <c r="X285" s="26"/>
      <c r="Y285" s="26"/>
      <c r="Z285" s="26"/>
      <c r="AA285" s="26"/>
      <c r="AB285" s="26"/>
      <c r="AC285" s="26"/>
      <c r="AD285" s="26"/>
      <c r="AE285" s="26"/>
      <c r="AF285" s="26"/>
      <c r="AG285" s="26"/>
      <c r="AH285" s="26"/>
      <c r="AI285" s="26"/>
      <c r="AJ285" s="26"/>
      <c r="AK285" s="26"/>
      <c r="AL285" s="26"/>
      <c r="AM285" s="26"/>
      <c r="AN285" s="26"/>
      <c r="AO285" s="26"/>
      <c r="AP285" s="26"/>
      <c r="AQ285" s="26"/>
      <c r="AR285" s="26"/>
      <c r="AS285" s="26"/>
      <c r="AT285" s="26"/>
      <c r="AU285" s="26"/>
      <c r="AV285" s="26"/>
      <c r="AW285" s="26"/>
      <c r="AX285" s="26"/>
      <c r="AY285" s="26"/>
      <c r="AZ285" s="26"/>
      <c r="BA285" s="26"/>
      <c r="BB285" s="26"/>
      <c r="BC285" s="26"/>
      <c r="BD285" s="26"/>
      <c r="BE285" s="26"/>
      <c r="BF285" s="26"/>
      <c r="BG285" s="26"/>
      <c r="BH285" s="26"/>
      <c r="BI285" s="26"/>
      <c r="BJ285" s="26"/>
      <c r="BK285" s="26"/>
      <c r="BL285" s="26"/>
      <c r="BM285" s="26"/>
      <c r="BN285" s="26"/>
      <c r="BO285" s="26"/>
      <c r="BP285" s="26"/>
      <c r="BQ285" s="26"/>
      <c r="BR285" s="26"/>
      <c r="BS285" s="26"/>
      <c r="BT285" s="26"/>
      <c r="BU285" s="26"/>
      <c r="BV285" s="26"/>
      <c r="BW285" s="26"/>
      <c r="BX285" s="26"/>
      <c r="BY285" s="26"/>
    </row>
    <row r="286" spans="4:77" ht="12.75" customHeight="1">
      <c r="D286" s="50"/>
      <c r="E286" s="50"/>
      <c r="F286" s="50"/>
      <c r="G286" s="50"/>
      <c r="H286" s="240"/>
      <c r="I286" s="50"/>
      <c r="X286" s="26"/>
      <c r="Y286" s="26"/>
      <c r="Z286" s="26"/>
      <c r="AA286" s="26"/>
      <c r="AB286" s="26"/>
      <c r="AC286" s="26"/>
      <c r="AD286" s="26"/>
      <c r="AE286" s="26"/>
      <c r="AF286" s="26"/>
      <c r="AG286" s="26"/>
      <c r="AH286" s="26"/>
      <c r="AI286" s="26"/>
      <c r="AJ286" s="26"/>
      <c r="AK286" s="26"/>
      <c r="AL286" s="26"/>
      <c r="AM286" s="26"/>
      <c r="AN286" s="26"/>
      <c r="AO286" s="26"/>
      <c r="AP286" s="26"/>
      <c r="AQ286" s="26"/>
      <c r="AR286" s="26"/>
      <c r="AS286" s="26"/>
      <c r="AT286" s="26"/>
      <c r="AU286" s="26"/>
      <c r="AV286" s="26"/>
      <c r="AW286" s="26"/>
      <c r="AX286" s="26"/>
      <c r="AY286" s="26"/>
      <c r="AZ286" s="26"/>
      <c r="BA286" s="26"/>
      <c r="BB286" s="26"/>
      <c r="BC286" s="26"/>
      <c r="BD286" s="26"/>
      <c r="BE286" s="26"/>
      <c r="BF286" s="26"/>
      <c r="BG286" s="26"/>
      <c r="BH286" s="26"/>
      <c r="BI286" s="26"/>
      <c r="BJ286" s="26"/>
      <c r="BK286" s="26"/>
      <c r="BL286" s="26"/>
      <c r="BM286" s="26"/>
      <c r="BN286" s="26"/>
      <c r="BO286" s="26"/>
      <c r="BP286" s="26"/>
      <c r="BQ286" s="26"/>
      <c r="BR286" s="26"/>
      <c r="BS286" s="26"/>
      <c r="BT286" s="26"/>
      <c r="BU286" s="26"/>
      <c r="BV286" s="26"/>
      <c r="BW286" s="26"/>
      <c r="BX286" s="26"/>
      <c r="BY286" s="26"/>
    </row>
    <row r="287" spans="4:77" ht="12.75" customHeight="1">
      <c r="D287" s="50"/>
      <c r="E287" s="50"/>
      <c r="F287" s="50"/>
      <c r="G287" s="50"/>
      <c r="H287" s="240"/>
      <c r="I287" s="50"/>
      <c r="X287" s="26"/>
      <c r="Y287" s="26"/>
      <c r="Z287" s="26"/>
      <c r="AA287" s="26"/>
      <c r="AB287" s="26"/>
      <c r="AC287" s="26"/>
      <c r="AD287" s="26"/>
      <c r="AE287" s="26"/>
      <c r="AF287" s="26"/>
      <c r="AG287" s="26"/>
      <c r="AH287" s="26"/>
      <c r="AI287" s="26"/>
      <c r="AJ287" s="26"/>
      <c r="AK287" s="26"/>
      <c r="AL287" s="26"/>
      <c r="AM287" s="26"/>
      <c r="AN287" s="26"/>
      <c r="AO287" s="26"/>
      <c r="AP287" s="26"/>
      <c r="AQ287" s="26"/>
      <c r="AR287" s="26"/>
      <c r="AS287" s="26"/>
      <c r="AT287" s="26"/>
      <c r="AU287" s="26"/>
      <c r="AV287" s="26"/>
      <c r="AW287" s="26"/>
      <c r="AX287" s="26"/>
      <c r="AY287" s="26"/>
      <c r="AZ287" s="26"/>
      <c r="BA287" s="26"/>
      <c r="BB287" s="26"/>
      <c r="BC287" s="26"/>
      <c r="BD287" s="26"/>
      <c r="BE287" s="26"/>
      <c r="BF287" s="26"/>
      <c r="BG287" s="26"/>
      <c r="BH287" s="26"/>
      <c r="BI287" s="26"/>
      <c r="BJ287" s="26"/>
      <c r="BK287" s="26"/>
      <c r="BL287" s="26"/>
      <c r="BM287" s="26"/>
      <c r="BN287" s="26"/>
      <c r="BO287" s="26"/>
      <c r="BP287" s="26"/>
      <c r="BQ287" s="26"/>
      <c r="BR287" s="26"/>
      <c r="BS287" s="26"/>
      <c r="BT287" s="26"/>
      <c r="BU287" s="26"/>
      <c r="BV287" s="26"/>
      <c r="BW287" s="26"/>
      <c r="BX287" s="26"/>
      <c r="BY287" s="26"/>
    </row>
    <row r="288" spans="4:77" ht="12.75" customHeight="1">
      <c r="D288" s="50"/>
      <c r="E288" s="50"/>
      <c r="F288" s="50"/>
      <c r="G288" s="50"/>
      <c r="H288" s="240"/>
      <c r="I288" s="50"/>
      <c r="X288" s="26"/>
      <c r="Y288" s="26"/>
      <c r="Z288" s="26"/>
      <c r="AA288" s="26"/>
      <c r="AB288" s="26"/>
      <c r="AC288" s="26"/>
      <c r="AD288" s="26"/>
      <c r="AE288" s="26"/>
      <c r="AF288" s="26"/>
      <c r="AG288" s="26"/>
      <c r="AH288" s="26"/>
      <c r="AI288" s="26"/>
      <c r="AJ288" s="26"/>
      <c r="AK288" s="26"/>
      <c r="AL288" s="26"/>
      <c r="AM288" s="26"/>
      <c r="AN288" s="26"/>
      <c r="AO288" s="26"/>
      <c r="AP288" s="26"/>
      <c r="AQ288" s="26"/>
      <c r="AR288" s="26"/>
      <c r="AS288" s="26"/>
      <c r="AT288" s="26"/>
      <c r="AU288" s="26"/>
      <c r="AV288" s="26"/>
      <c r="AW288" s="26"/>
      <c r="AX288" s="26"/>
      <c r="AY288" s="26"/>
      <c r="AZ288" s="26"/>
      <c r="BA288" s="26"/>
      <c r="BB288" s="26"/>
      <c r="BC288" s="26"/>
      <c r="BD288" s="26"/>
      <c r="BE288" s="26"/>
      <c r="BF288" s="26"/>
      <c r="BG288" s="26"/>
      <c r="BH288" s="26"/>
      <c r="BI288" s="26"/>
      <c r="BJ288" s="26"/>
      <c r="BK288" s="26"/>
      <c r="BL288" s="26"/>
      <c r="BM288" s="26"/>
      <c r="BN288" s="26"/>
      <c r="BO288" s="26"/>
      <c r="BP288" s="26"/>
      <c r="BQ288" s="26"/>
      <c r="BR288" s="26"/>
      <c r="BS288" s="26"/>
      <c r="BT288" s="26"/>
      <c r="BU288" s="26"/>
      <c r="BV288" s="26"/>
      <c r="BW288" s="26"/>
      <c r="BX288" s="26"/>
      <c r="BY288" s="26"/>
    </row>
    <row r="289" spans="4:77" ht="12.75" customHeight="1">
      <c r="D289" s="50"/>
      <c r="E289" s="50"/>
      <c r="F289" s="50"/>
      <c r="G289" s="50"/>
      <c r="H289" s="240"/>
      <c r="I289" s="50"/>
      <c r="X289" s="26"/>
      <c r="Y289" s="26"/>
      <c r="Z289" s="26"/>
      <c r="AA289" s="26"/>
      <c r="AB289" s="26"/>
      <c r="AC289" s="26"/>
      <c r="AD289" s="26"/>
      <c r="AE289" s="26"/>
      <c r="AF289" s="26"/>
      <c r="AG289" s="26"/>
      <c r="AH289" s="26"/>
      <c r="AI289" s="26"/>
      <c r="AJ289" s="26"/>
      <c r="AK289" s="26"/>
      <c r="AL289" s="26"/>
      <c r="AM289" s="26"/>
      <c r="AN289" s="26"/>
      <c r="AO289" s="26"/>
      <c r="AP289" s="26"/>
      <c r="AQ289" s="26"/>
      <c r="AR289" s="26"/>
      <c r="AS289" s="26"/>
      <c r="AT289" s="26"/>
      <c r="AU289" s="26"/>
      <c r="AV289" s="26"/>
      <c r="AW289" s="26"/>
      <c r="AX289" s="26"/>
      <c r="AY289" s="26"/>
      <c r="AZ289" s="26"/>
      <c r="BA289" s="26"/>
      <c r="BB289" s="26"/>
      <c r="BC289" s="26"/>
      <c r="BD289" s="26"/>
      <c r="BE289" s="26"/>
      <c r="BF289" s="26"/>
      <c r="BG289" s="26"/>
      <c r="BH289" s="26"/>
      <c r="BI289" s="26"/>
      <c r="BJ289" s="26"/>
      <c r="BK289" s="26"/>
      <c r="BL289" s="26"/>
      <c r="BM289" s="26"/>
      <c r="BN289" s="26"/>
      <c r="BO289" s="26"/>
      <c r="BP289" s="26"/>
      <c r="BQ289" s="26"/>
      <c r="BR289" s="26"/>
      <c r="BS289" s="26"/>
      <c r="BT289" s="26"/>
      <c r="BU289" s="26"/>
      <c r="BV289" s="26"/>
      <c r="BW289" s="26"/>
      <c r="BX289" s="26"/>
      <c r="BY289" s="26"/>
    </row>
    <row r="290" spans="4:77" ht="12.75" customHeight="1">
      <c r="D290" s="50"/>
      <c r="E290" s="50"/>
      <c r="F290" s="50"/>
      <c r="G290" s="50"/>
      <c r="H290" s="240"/>
      <c r="I290" s="50"/>
      <c r="X290" s="26"/>
      <c r="Y290" s="26"/>
      <c r="Z290" s="26"/>
      <c r="AA290" s="26"/>
      <c r="AB290" s="26"/>
      <c r="AC290" s="26"/>
      <c r="AD290" s="26"/>
      <c r="AE290" s="26"/>
      <c r="AF290" s="26"/>
      <c r="AG290" s="26"/>
      <c r="AH290" s="26"/>
      <c r="AI290" s="26"/>
      <c r="AJ290" s="26"/>
      <c r="AK290" s="26"/>
      <c r="AL290" s="26"/>
      <c r="AM290" s="26"/>
      <c r="AN290" s="26"/>
      <c r="AO290" s="26"/>
      <c r="AP290" s="26"/>
      <c r="AQ290" s="26"/>
      <c r="AR290" s="26"/>
      <c r="AS290" s="26"/>
      <c r="AT290" s="26"/>
      <c r="AU290" s="26"/>
      <c r="AV290" s="26"/>
      <c r="AW290" s="26"/>
      <c r="AX290" s="26"/>
      <c r="AY290" s="26"/>
      <c r="AZ290" s="26"/>
      <c r="BA290" s="26"/>
      <c r="BB290" s="26"/>
      <c r="BC290" s="26"/>
      <c r="BD290" s="26"/>
      <c r="BE290" s="26"/>
      <c r="BF290" s="26"/>
      <c r="BG290" s="26"/>
      <c r="BH290" s="26"/>
      <c r="BI290" s="26"/>
      <c r="BJ290" s="26"/>
      <c r="BK290" s="26"/>
      <c r="BL290" s="26"/>
      <c r="BM290" s="26"/>
      <c r="BN290" s="26"/>
      <c r="BO290" s="26"/>
      <c r="BP290" s="26"/>
      <c r="BQ290" s="26"/>
      <c r="BR290" s="26"/>
      <c r="BS290" s="26"/>
      <c r="BT290" s="26"/>
      <c r="BU290" s="26"/>
      <c r="BV290" s="26"/>
      <c r="BW290" s="26"/>
      <c r="BX290" s="26"/>
      <c r="BY290" s="26"/>
    </row>
    <row r="291" spans="4:77" ht="12.75" customHeight="1">
      <c r="D291" s="50"/>
      <c r="E291" s="50"/>
      <c r="F291" s="50"/>
      <c r="G291" s="50"/>
      <c r="H291" s="240"/>
      <c r="I291" s="50"/>
      <c r="X291" s="26"/>
      <c r="Y291" s="26"/>
      <c r="Z291" s="26"/>
      <c r="AA291" s="26"/>
      <c r="AB291" s="26"/>
      <c r="AC291" s="26"/>
      <c r="AD291" s="26"/>
      <c r="AE291" s="26"/>
      <c r="AF291" s="26"/>
      <c r="AG291" s="26"/>
      <c r="AH291" s="26"/>
      <c r="AI291" s="26"/>
      <c r="AJ291" s="26"/>
      <c r="AK291" s="26"/>
      <c r="AL291" s="26"/>
      <c r="AM291" s="26"/>
      <c r="AN291" s="26"/>
      <c r="AO291" s="26"/>
      <c r="AP291" s="26"/>
      <c r="AQ291" s="26"/>
      <c r="AR291" s="26"/>
      <c r="AS291" s="26"/>
      <c r="AT291" s="26"/>
      <c r="AU291" s="26"/>
      <c r="AV291" s="26"/>
      <c r="AW291" s="26"/>
      <c r="AX291" s="26"/>
      <c r="AY291" s="26"/>
      <c r="AZ291" s="26"/>
      <c r="BA291" s="26"/>
      <c r="BB291" s="26"/>
      <c r="BC291" s="26"/>
      <c r="BD291" s="26"/>
      <c r="BE291" s="26"/>
      <c r="BF291" s="26"/>
      <c r="BG291" s="26"/>
      <c r="BH291" s="26"/>
      <c r="BI291" s="26"/>
      <c r="BJ291" s="26"/>
      <c r="BK291" s="26"/>
      <c r="BL291" s="26"/>
      <c r="BM291" s="26"/>
      <c r="BN291" s="26"/>
      <c r="BO291" s="26"/>
      <c r="BP291" s="26"/>
      <c r="BQ291" s="26"/>
      <c r="BR291" s="26"/>
      <c r="BS291" s="26"/>
      <c r="BT291" s="26"/>
      <c r="BU291" s="26"/>
      <c r="BV291" s="26"/>
      <c r="BW291" s="26"/>
      <c r="BX291" s="26"/>
      <c r="BY291" s="26"/>
    </row>
    <row r="292" spans="4:77" ht="12.75" customHeight="1">
      <c r="D292" s="50"/>
      <c r="E292" s="50"/>
      <c r="F292" s="50"/>
      <c r="G292" s="50"/>
      <c r="H292" s="240"/>
      <c r="I292" s="50"/>
      <c r="X292" s="26"/>
      <c r="Y292" s="26"/>
      <c r="Z292" s="26"/>
      <c r="AA292" s="26"/>
      <c r="AB292" s="26"/>
      <c r="AC292" s="26"/>
      <c r="AD292" s="26"/>
      <c r="AE292" s="26"/>
      <c r="AF292" s="26"/>
      <c r="AG292" s="26"/>
      <c r="AH292" s="26"/>
      <c r="AI292" s="26"/>
      <c r="AJ292" s="26"/>
      <c r="AK292" s="26"/>
      <c r="AL292" s="26"/>
      <c r="AM292" s="26"/>
      <c r="AN292" s="26"/>
      <c r="AO292" s="26"/>
      <c r="AP292" s="26"/>
      <c r="AQ292" s="26"/>
      <c r="AR292" s="26"/>
      <c r="AS292" s="26"/>
      <c r="AT292" s="26"/>
      <c r="AU292" s="26"/>
      <c r="AV292" s="26"/>
      <c r="AW292" s="26"/>
      <c r="AX292" s="26"/>
      <c r="AY292" s="26"/>
      <c r="AZ292" s="26"/>
      <c r="BA292" s="26"/>
      <c r="BB292" s="26"/>
      <c r="BC292" s="26"/>
      <c r="BD292" s="26"/>
      <c r="BE292" s="26"/>
      <c r="BF292" s="26"/>
      <c r="BG292" s="26"/>
      <c r="BH292" s="26"/>
      <c r="BI292" s="26"/>
      <c r="BJ292" s="26"/>
      <c r="BK292" s="26"/>
      <c r="BL292" s="26"/>
      <c r="BM292" s="26"/>
      <c r="BN292" s="26"/>
      <c r="BO292" s="26"/>
      <c r="BP292" s="26"/>
      <c r="BQ292" s="26"/>
      <c r="BR292" s="26"/>
      <c r="BS292" s="26"/>
      <c r="BT292" s="26"/>
      <c r="BU292" s="26"/>
      <c r="BV292" s="26"/>
      <c r="BW292" s="26"/>
      <c r="BX292" s="26"/>
      <c r="BY292" s="26"/>
    </row>
    <row r="293" spans="4:77" ht="12.75" customHeight="1">
      <c r="D293" s="50"/>
      <c r="E293" s="50"/>
      <c r="F293" s="50"/>
      <c r="G293" s="50"/>
      <c r="H293" s="240"/>
      <c r="I293" s="50"/>
      <c r="X293" s="26"/>
      <c r="Y293" s="26"/>
      <c r="Z293" s="26"/>
      <c r="AA293" s="26"/>
      <c r="AB293" s="26"/>
      <c r="AC293" s="26"/>
      <c r="AD293" s="26"/>
      <c r="AE293" s="26"/>
      <c r="AF293" s="26"/>
      <c r="AG293" s="26"/>
      <c r="AH293" s="26"/>
      <c r="AI293" s="26"/>
      <c r="AJ293" s="26"/>
      <c r="AK293" s="26"/>
      <c r="AL293" s="26"/>
      <c r="AM293" s="26"/>
      <c r="AN293" s="26"/>
      <c r="AO293" s="26"/>
      <c r="AP293" s="26"/>
      <c r="AQ293" s="26"/>
      <c r="AR293" s="26"/>
      <c r="AS293" s="26"/>
      <c r="AT293" s="26"/>
      <c r="AU293" s="26"/>
      <c r="AV293" s="26"/>
      <c r="AW293" s="26"/>
      <c r="AX293" s="26"/>
      <c r="AY293" s="26"/>
      <c r="AZ293" s="26"/>
      <c r="BA293" s="26"/>
      <c r="BB293" s="26"/>
      <c r="BC293" s="26"/>
      <c r="BD293" s="26"/>
      <c r="BE293" s="26"/>
      <c r="BF293" s="26"/>
      <c r="BG293" s="26"/>
      <c r="BH293" s="26"/>
      <c r="BI293" s="26"/>
      <c r="BJ293" s="26"/>
      <c r="BK293" s="26"/>
      <c r="BL293" s="26"/>
      <c r="BM293" s="26"/>
      <c r="BN293" s="26"/>
      <c r="BO293" s="26"/>
      <c r="BP293" s="26"/>
      <c r="BQ293" s="26"/>
      <c r="BR293" s="26"/>
      <c r="BS293" s="26"/>
      <c r="BT293" s="26"/>
      <c r="BU293" s="26"/>
      <c r="BV293" s="26"/>
      <c r="BW293" s="26"/>
      <c r="BX293" s="26"/>
      <c r="BY293" s="26"/>
    </row>
    <row r="294" spans="4:77" ht="12.75" customHeight="1">
      <c r="D294" s="50"/>
      <c r="E294" s="50"/>
      <c r="F294" s="50"/>
      <c r="G294" s="50"/>
      <c r="H294" s="240"/>
      <c r="I294" s="50"/>
      <c r="X294" s="26"/>
      <c r="Y294" s="26"/>
      <c r="Z294" s="26"/>
      <c r="AA294" s="26"/>
      <c r="AB294" s="26"/>
      <c r="AC294" s="26"/>
      <c r="AD294" s="26"/>
      <c r="AE294" s="26"/>
      <c r="AF294" s="26"/>
      <c r="AG294" s="26"/>
      <c r="AH294" s="26"/>
      <c r="AI294" s="26"/>
      <c r="AJ294" s="26"/>
      <c r="AK294" s="26"/>
      <c r="AL294" s="26"/>
      <c r="AM294" s="26"/>
      <c r="AN294" s="26"/>
      <c r="AO294" s="26"/>
      <c r="AP294" s="26"/>
      <c r="AQ294" s="26"/>
      <c r="AR294" s="26"/>
      <c r="AS294" s="26"/>
      <c r="AT294" s="26"/>
      <c r="AU294" s="26"/>
      <c r="AV294" s="26"/>
      <c r="AW294" s="26"/>
      <c r="AX294" s="26"/>
      <c r="AY294" s="26"/>
      <c r="AZ294" s="26"/>
      <c r="BA294" s="26"/>
      <c r="BB294" s="26"/>
      <c r="BC294" s="26"/>
      <c r="BD294" s="26"/>
      <c r="BE294" s="26"/>
      <c r="BF294" s="26"/>
      <c r="BG294" s="26"/>
      <c r="BH294" s="26"/>
      <c r="BI294" s="26"/>
      <c r="BJ294" s="26"/>
      <c r="BK294" s="26"/>
      <c r="BL294" s="26"/>
      <c r="BM294" s="26"/>
      <c r="BN294" s="26"/>
      <c r="BO294" s="26"/>
      <c r="BP294" s="26"/>
      <c r="BQ294" s="26"/>
      <c r="BR294" s="26"/>
      <c r="BS294" s="26"/>
      <c r="BT294" s="26"/>
      <c r="BU294" s="26"/>
      <c r="BV294" s="26"/>
      <c r="BW294" s="26"/>
      <c r="BX294" s="26"/>
      <c r="BY294" s="26"/>
    </row>
    <row r="295" spans="4:77" ht="12.75" customHeight="1">
      <c r="D295" s="50"/>
      <c r="E295" s="50"/>
      <c r="F295" s="50"/>
      <c r="G295" s="50"/>
      <c r="H295" s="240"/>
      <c r="I295" s="50"/>
      <c r="X295" s="26"/>
      <c r="Y295" s="26"/>
      <c r="Z295" s="26"/>
      <c r="AA295" s="26"/>
      <c r="AB295" s="26"/>
      <c r="AC295" s="26"/>
      <c r="AD295" s="26"/>
      <c r="AE295" s="26"/>
      <c r="AF295" s="26"/>
      <c r="AG295" s="26"/>
      <c r="AH295" s="26"/>
      <c r="AI295" s="26"/>
      <c r="AJ295" s="26"/>
      <c r="AK295" s="26"/>
      <c r="AL295" s="26"/>
      <c r="AM295" s="26"/>
      <c r="AN295" s="26"/>
      <c r="AO295" s="26"/>
      <c r="AP295" s="26"/>
      <c r="AQ295" s="26"/>
      <c r="AR295" s="26"/>
      <c r="AS295" s="26"/>
      <c r="AT295" s="26"/>
      <c r="AU295" s="26"/>
      <c r="AV295" s="26"/>
      <c r="AW295" s="26"/>
      <c r="AX295" s="26"/>
      <c r="AY295" s="26"/>
      <c r="AZ295" s="26"/>
      <c r="BA295" s="26"/>
      <c r="BB295" s="26"/>
      <c r="BC295" s="26"/>
      <c r="BD295" s="26"/>
      <c r="BE295" s="26"/>
      <c r="BF295" s="26"/>
      <c r="BG295" s="26"/>
      <c r="BH295" s="26"/>
      <c r="BI295" s="26"/>
      <c r="BJ295" s="26"/>
      <c r="BK295" s="26"/>
      <c r="BL295" s="26"/>
      <c r="BM295" s="26"/>
      <c r="BN295" s="26"/>
      <c r="BO295" s="26"/>
      <c r="BP295" s="26"/>
      <c r="BQ295" s="26"/>
      <c r="BR295" s="26"/>
      <c r="BS295" s="26"/>
      <c r="BT295" s="26"/>
      <c r="BU295" s="26"/>
      <c r="BV295" s="26"/>
      <c r="BW295" s="26"/>
      <c r="BX295" s="26"/>
      <c r="BY295" s="26"/>
    </row>
    <row r="296" spans="4:77" ht="12.75" customHeight="1">
      <c r="D296" s="50"/>
      <c r="E296" s="50"/>
      <c r="F296" s="50"/>
      <c r="G296" s="50"/>
      <c r="H296" s="240"/>
      <c r="I296" s="50"/>
      <c r="X296" s="26"/>
      <c r="Y296" s="26"/>
      <c r="Z296" s="26"/>
      <c r="AA296" s="26"/>
      <c r="AB296" s="26"/>
      <c r="AC296" s="26"/>
      <c r="AD296" s="26"/>
      <c r="AE296" s="26"/>
      <c r="AF296" s="26"/>
      <c r="AG296" s="26"/>
      <c r="AH296" s="26"/>
      <c r="AI296" s="26"/>
      <c r="AJ296" s="26"/>
      <c r="AK296" s="26"/>
      <c r="AL296" s="26"/>
      <c r="AM296" s="26"/>
      <c r="AN296" s="26"/>
      <c r="AO296" s="26"/>
      <c r="AP296" s="26"/>
      <c r="AQ296" s="26"/>
      <c r="AR296" s="26"/>
      <c r="AS296" s="26"/>
      <c r="AT296" s="26"/>
      <c r="AU296" s="26"/>
      <c r="AV296" s="26"/>
      <c r="AW296" s="26"/>
      <c r="AX296" s="26"/>
      <c r="AY296" s="26"/>
      <c r="AZ296" s="26"/>
      <c r="BA296" s="26"/>
      <c r="BB296" s="26"/>
      <c r="BC296" s="26"/>
      <c r="BD296" s="26"/>
      <c r="BE296" s="26"/>
      <c r="BF296" s="26"/>
      <c r="BG296" s="26"/>
      <c r="BH296" s="26"/>
      <c r="BI296" s="26"/>
      <c r="BJ296" s="26"/>
      <c r="BK296" s="26"/>
      <c r="BL296" s="26"/>
      <c r="BM296" s="26"/>
      <c r="BN296" s="26"/>
      <c r="BO296" s="26"/>
      <c r="BP296" s="26"/>
      <c r="BQ296" s="26"/>
      <c r="BR296" s="26"/>
      <c r="BS296" s="26"/>
      <c r="BT296" s="26"/>
      <c r="BU296" s="26"/>
      <c r="BV296" s="26"/>
      <c r="BW296" s="26"/>
      <c r="BX296" s="26"/>
      <c r="BY296" s="26"/>
    </row>
    <row r="297" spans="4:77" ht="12.75" customHeight="1">
      <c r="D297" s="50"/>
      <c r="E297" s="50"/>
      <c r="F297" s="50"/>
      <c r="G297" s="50"/>
      <c r="H297" s="240"/>
      <c r="I297" s="50"/>
      <c r="X297" s="26"/>
      <c r="Y297" s="26"/>
      <c r="Z297" s="26"/>
      <c r="AA297" s="26"/>
      <c r="AB297" s="26"/>
      <c r="AC297" s="26"/>
      <c r="AD297" s="26"/>
      <c r="AE297" s="26"/>
      <c r="AF297" s="26"/>
      <c r="AG297" s="26"/>
      <c r="AH297" s="26"/>
      <c r="AI297" s="26"/>
      <c r="AJ297" s="26"/>
      <c r="AK297" s="26"/>
      <c r="AL297" s="26"/>
      <c r="AM297" s="26"/>
      <c r="AN297" s="26"/>
      <c r="AO297" s="26"/>
      <c r="AP297" s="26"/>
      <c r="AQ297" s="26"/>
      <c r="AR297" s="26"/>
      <c r="AS297" s="26"/>
      <c r="AT297" s="26"/>
      <c r="AU297" s="26"/>
      <c r="AV297" s="26"/>
      <c r="AW297" s="26"/>
      <c r="AX297" s="26"/>
      <c r="AY297" s="26"/>
      <c r="AZ297" s="26"/>
      <c r="BA297" s="26"/>
      <c r="BB297" s="26"/>
      <c r="BC297" s="26"/>
      <c r="BD297" s="26"/>
      <c r="BE297" s="26"/>
      <c r="BF297" s="26"/>
      <c r="BG297" s="26"/>
      <c r="BH297" s="26"/>
      <c r="BI297" s="26"/>
      <c r="BJ297" s="26"/>
      <c r="BK297" s="26"/>
      <c r="BL297" s="26"/>
      <c r="BM297" s="26"/>
      <c r="BN297" s="26"/>
      <c r="BO297" s="26"/>
      <c r="BP297" s="26"/>
      <c r="BQ297" s="26"/>
      <c r="BR297" s="26"/>
      <c r="BS297" s="26"/>
      <c r="BT297" s="26"/>
      <c r="BU297" s="26"/>
      <c r="BV297" s="26"/>
      <c r="BW297" s="26"/>
      <c r="BX297" s="26"/>
      <c r="BY297" s="26"/>
    </row>
    <row r="298" spans="4:77" ht="12.75" customHeight="1">
      <c r="D298" s="50"/>
      <c r="E298" s="50"/>
      <c r="F298" s="50"/>
      <c r="G298" s="50"/>
      <c r="H298" s="240"/>
      <c r="I298" s="50"/>
      <c r="X298" s="26"/>
      <c r="Y298" s="26"/>
      <c r="Z298" s="26"/>
      <c r="AA298" s="26"/>
      <c r="AB298" s="26"/>
      <c r="AC298" s="26"/>
      <c r="AD298" s="26"/>
      <c r="AE298" s="26"/>
      <c r="AF298" s="26"/>
      <c r="AG298" s="26"/>
      <c r="AH298" s="26"/>
      <c r="AI298" s="26"/>
      <c r="AJ298" s="26"/>
      <c r="AK298" s="26"/>
      <c r="AL298" s="26"/>
      <c r="AM298" s="26"/>
      <c r="AN298" s="26"/>
      <c r="AO298" s="26"/>
      <c r="AP298" s="26"/>
      <c r="AQ298" s="26"/>
      <c r="AR298" s="26"/>
      <c r="AS298" s="26"/>
      <c r="AT298" s="26"/>
      <c r="AU298" s="26"/>
      <c r="AV298" s="26"/>
      <c r="AW298" s="26"/>
      <c r="AX298" s="26"/>
      <c r="AY298" s="26"/>
      <c r="AZ298" s="26"/>
      <c r="BA298" s="26"/>
      <c r="BB298" s="26"/>
      <c r="BC298" s="26"/>
      <c r="BD298" s="26"/>
      <c r="BE298" s="26"/>
      <c r="BF298" s="26"/>
      <c r="BG298" s="26"/>
      <c r="BH298" s="26"/>
      <c r="BI298" s="26"/>
      <c r="BJ298" s="26"/>
      <c r="BK298" s="26"/>
      <c r="BL298" s="26"/>
      <c r="BM298" s="26"/>
      <c r="BN298" s="26"/>
      <c r="BO298" s="26"/>
      <c r="BP298" s="26"/>
      <c r="BQ298" s="26"/>
      <c r="BR298" s="26"/>
      <c r="BS298" s="26"/>
      <c r="BT298" s="26"/>
      <c r="BU298" s="26"/>
      <c r="BV298" s="26"/>
      <c r="BW298" s="26"/>
      <c r="BX298" s="26"/>
      <c r="BY298" s="26"/>
    </row>
    <row r="299" spans="4:77" ht="12.75" customHeight="1">
      <c r="D299" s="50"/>
      <c r="E299" s="50"/>
      <c r="F299" s="50"/>
      <c r="G299" s="50"/>
      <c r="H299" s="240"/>
      <c r="I299" s="50"/>
      <c r="X299" s="26"/>
      <c r="Y299" s="26"/>
      <c r="Z299" s="26"/>
      <c r="AA299" s="26"/>
      <c r="AB299" s="26"/>
      <c r="AC299" s="26"/>
      <c r="AD299" s="26"/>
      <c r="AE299" s="26"/>
      <c r="AF299" s="26"/>
      <c r="AG299" s="26"/>
      <c r="AH299" s="26"/>
      <c r="AI299" s="26"/>
      <c r="AJ299" s="26"/>
      <c r="AK299" s="26"/>
      <c r="AL299" s="26"/>
      <c r="AM299" s="26"/>
      <c r="AN299" s="26"/>
      <c r="AO299" s="26"/>
      <c r="AP299" s="26"/>
      <c r="AQ299" s="26"/>
      <c r="AR299" s="26"/>
      <c r="AS299" s="26"/>
      <c r="AT299" s="26"/>
      <c r="AU299" s="26"/>
      <c r="AV299" s="26"/>
      <c r="AW299" s="26"/>
      <c r="AX299" s="26"/>
      <c r="AY299" s="26"/>
      <c r="AZ299" s="26"/>
      <c r="BA299" s="26"/>
      <c r="BB299" s="26"/>
      <c r="BC299" s="26"/>
      <c r="BD299" s="26"/>
      <c r="BE299" s="26"/>
      <c r="BF299" s="26"/>
      <c r="BG299" s="26"/>
      <c r="BH299" s="26"/>
      <c r="BI299" s="26"/>
      <c r="BJ299" s="26"/>
      <c r="BK299" s="26"/>
      <c r="BL299" s="26"/>
      <c r="BM299" s="26"/>
      <c r="BN299" s="26"/>
      <c r="BO299" s="26"/>
      <c r="BP299" s="26"/>
      <c r="BQ299" s="26"/>
      <c r="BR299" s="26"/>
      <c r="BS299" s="26"/>
      <c r="BT299" s="26"/>
      <c r="BU299" s="26"/>
      <c r="BV299" s="26"/>
      <c r="BW299" s="26"/>
      <c r="BX299" s="26"/>
      <c r="BY299" s="26"/>
    </row>
    <row r="300" spans="4:77" ht="12.75" customHeight="1">
      <c r="D300" s="50"/>
      <c r="E300" s="50"/>
      <c r="F300" s="50"/>
      <c r="G300" s="50"/>
      <c r="H300" s="240"/>
      <c r="I300" s="50"/>
      <c r="X300" s="26"/>
      <c r="Y300" s="26"/>
      <c r="Z300" s="26"/>
      <c r="AA300" s="26"/>
      <c r="AB300" s="26"/>
      <c r="AC300" s="26"/>
      <c r="AD300" s="26"/>
      <c r="AE300" s="26"/>
      <c r="AF300" s="26"/>
      <c r="AG300" s="26"/>
      <c r="AH300" s="26"/>
      <c r="AI300" s="26"/>
      <c r="AJ300" s="26"/>
      <c r="AK300" s="26"/>
      <c r="AL300" s="26"/>
      <c r="AM300" s="26"/>
      <c r="AN300" s="26"/>
      <c r="AO300" s="26"/>
      <c r="AP300" s="26"/>
      <c r="AQ300" s="26"/>
      <c r="AR300" s="26"/>
      <c r="AS300" s="26"/>
      <c r="AT300" s="26"/>
      <c r="AU300" s="26"/>
      <c r="AV300" s="26"/>
      <c r="AW300" s="26"/>
      <c r="AX300" s="26"/>
      <c r="AY300" s="26"/>
      <c r="AZ300" s="26"/>
      <c r="BA300" s="26"/>
      <c r="BB300" s="26"/>
      <c r="BC300" s="26"/>
      <c r="BD300" s="26"/>
      <c r="BE300" s="26"/>
      <c r="BF300" s="26"/>
      <c r="BG300" s="26"/>
      <c r="BH300" s="26"/>
      <c r="BI300" s="26"/>
      <c r="BJ300" s="26"/>
      <c r="BK300" s="26"/>
      <c r="BL300" s="26"/>
      <c r="BM300" s="26"/>
      <c r="BN300" s="26"/>
      <c r="BO300" s="26"/>
      <c r="BP300" s="26"/>
      <c r="BQ300" s="26"/>
      <c r="BR300" s="26"/>
      <c r="BS300" s="26"/>
      <c r="BT300" s="26"/>
      <c r="BU300" s="26"/>
      <c r="BV300" s="26"/>
      <c r="BW300" s="26"/>
      <c r="BX300" s="26"/>
      <c r="BY300" s="26"/>
    </row>
    <row r="301" spans="4:77" ht="12.75" customHeight="1">
      <c r="D301" s="50"/>
      <c r="E301" s="50"/>
      <c r="F301" s="50"/>
      <c r="G301" s="50"/>
      <c r="H301" s="240"/>
      <c r="I301" s="50"/>
      <c r="X301" s="26"/>
      <c r="Y301" s="26"/>
      <c r="Z301" s="26"/>
      <c r="AA301" s="26"/>
      <c r="AB301" s="26"/>
      <c r="AC301" s="26"/>
      <c r="AD301" s="26"/>
      <c r="AE301" s="26"/>
      <c r="AF301" s="26"/>
      <c r="AG301" s="26"/>
      <c r="AH301" s="26"/>
      <c r="AI301" s="26"/>
      <c r="AJ301" s="26"/>
      <c r="AK301" s="26"/>
      <c r="AL301" s="26"/>
      <c r="AM301" s="26"/>
      <c r="AN301" s="26"/>
      <c r="AO301" s="26"/>
      <c r="AP301" s="26"/>
      <c r="AQ301" s="26"/>
      <c r="AR301" s="26"/>
      <c r="AS301" s="26"/>
      <c r="AT301" s="26"/>
      <c r="AU301" s="26"/>
      <c r="AV301" s="26"/>
      <c r="AW301" s="26"/>
      <c r="AX301" s="26"/>
      <c r="AY301" s="26"/>
      <c r="AZ301" s="26"/>
      <c r="BA301" s="26"/>
      <c r="BB301" s="26"/>
      <c r="BC301" s="26"/>
      <c r="BD301" s="26"/>
      <c r="BE301" s="26"/>
      <c r="BF301" s="26"/>
      <c r="BG301" s="26"/>
      <c r="BH301" s="26"/>
      <c r="BI301" s="26"/>
      <c r="BJ301" s="26"/>
      <c r="BK301" s="26"/>
      <c r="BL301" s="26"/>
      <c r="BM301" s="26"/>
      <c r="BN301" s="26"/>
      <c r="BO301" s="26"/>
      <c r="BP301" s="26"/>
      <c r="BQ301" s="26"/>
      <c r="BR301" s="26"/>
      <c r="BS301" s="26"/>
      <c r="BT301" s="26"/>
      <c r="BU301" s="26"/>
      <c r="BV301" s="26"/>
      <c r="BW301" s="26"/>
      <c r="BX301" s="26"/>
      <c r="BY301" s="26"/>
    </row>
    <row r="302" spans="4:77" ht="12.75" customHeight="1">
      <c r="D302" s="50"/>
      <c r="E302" s="50"/>
      <c r="F302" s="50"/>
      <c r="G302" s="50"/>
      <c r="H302" s="240"/>
      <c r="I302" s="50"/>
      <c r="X302" s="26"/>
      <c r="Y302" s="26"/>
      <c r="Z302" s="26"/>
      <c r="AA302" s="26"/>
      <c r="AB302" s="26"/>
      <c r="AC302" s="26"/>
      <c r="AD302" s="26"/>
      <c r="AE302" s="26"/>
      <c r="AF302" s="26"/>
      <c r="AG302" s="26"/>
      <c r="AH302" s="26"/>
      <c r="AI302" s="26"/>
      <c r="AJ302" s="26"/>
      <c r="AK302" s="26"/>
      <c r="AL302" s="26"/>
      <c r="AM302" s="26"/>
      <c r="AN302" s="26"/>
      <c r="AO302" s="26"/>
      <c r="AP302" s="26"/>
      <c r="AQ302" s="26"/>
      <c r="AR302" s="26"/>
      <c r="AS302" s="26"/>
      <c r="AT302" s="26"/>
      <c r="AU302" s="26"/>
      <c r="AV302" s="26"/>
      <c r="AW302" s="26"/>
      <c r="AX302" s="26"/>
      <c r="AY302" s="26"/>
      <c r="AZ302" s="26"/>
      <c r="BA302" s="26"/>
      <c r="BB302" s="26"/>
      <c r="BC302" s="26"/>
      <c r="BD302" s="26"/>
      <c r="BE302" s="26"/>
      <c r="BF302" s="26"/>
      <c r="BG302" s="26"/>
      <c r="BH302" s="26"/>
      <c r="BI302" s="26"/>
      <c r="BJ302" s="26"/>
      <c r="BK302" s="26"/>
      <c r="BL302" s="26"/>
      <c r="BM302" s="26"/>
      <c r="BN302" s="26"/>
      <c r="BO302" s="26"/>
      <c r="BP302" s="26"/>
      <c r="BQ302" s="26"/>
      <c r="BR302" s="26"/>
      <c r="BS302" s="26"/>
      <c r="BT302" s="26"/>
      <c r="BU302" s="26"/>
      <c r="BV302" s="26"/>
      <c r="BW302" s="26"/>
      <c r="BX302" s="26"/>
      <c r="BY302" s="26"/>
    </row>
    <row r="303" spans="4:77" ht="12.75" customHeight="1">
      <c r="D303" s="50"/>
      <c r="E303" s="50"/>
      <c r="F303" s="50"/>
      <c r="G303" s="50"/>
      <c r="H303" s="240"/>
      <c r="I303" s="50"/>
      <c r="X303" s="26"/>
      <c r="Y303" s="26"/>
      <c r="Z303" s="26"/>
      <c r="AA303" s="26"/>
      <c r="AB303" s="26"/>
      <c r="AC303" s="26"/>
      <c r="AD303" s="26"/>
      <c r="AE303" s="26"/>
      <c r="AF303" s="26"/>
      <c r="AG303" s="26"/>
      <c r="AH303" s="26"/>
      <c r="AI303" s="26"/>
      <c r="AJ303" s="26"/>
      <c r="AK303" s="26"/>
      <c r="AL303" s="26"/>
      <c r="AM303" s="26"/>
      <c r="AN303" s="26"/>
      <c r="AO303" s="26"/>
      <c r="AP303" s="26"/>
      <c r="AQ303" s="26"/>
      <c r="AR303" s="26"/>
      <c r="AS303" s="26"/>
      <c r="AT303" s="26"/>
      <c r="AU303" s="26"/>
      <c r="AV303" s="26"/>
      <c r="AW303" s="26"/>
      <c r="AX303" s="26"/>
      <c r="AY303" s="26"/>
      <c r="AZ303" s="26"/>
      <c r="BA303" s="26"/>
      <c r="BB303" s="26"/>
      <c r="BC303" s="26"/>
      <c r="BD303" s="26"/>
      <c r="BE303" s="26"/>
      <c r="BF303" s="26"/>
      <c r="BG303" s="26"/>
      <c r="BH303" s="26"/>
      <c r="BI303" s="26"/>
      <c r="BJ303" s="26"/>
      <c r="BK303" s="26"/>
      <c r="BL303" s="26"/>
      <c r="BM303" s="26"/>
      <c r="BN303" s="26"/>
      <c r="BO303" s="26"/>
      <c r="BP303" s="26"/>
      <c r="BQ303" s="26"/>
      <c r="BR303" s="26"/>
      <c r="BS303" s="26"/>
      <c r="BT303" s="26"/>
      <c r="BU303" s="26"/>
      <c r="BV303" s="26"/>
      <c r="BW303" s="26"/>
      <c r="BX303" s="26"/>
      <c r="BY303" s="26"/>
    </row>
    <row r="304" spans="4:77" ht="12.75" customHeight="1">
      <c r="D304" s="50"/>
      <c r="E304" s="50"/>
      <c r="F304" s="50"/>
      <c r="G304" s="50"/>
      <c r="H304" s="240"/>
      <c r="I304" s="50"/>
      <c r="X304" s="26"/>
      <c r="Y304" s="26"/>
      <c r="Z304" s="26"/>
      <c r="AA304" s="26"/>
      <c r="AB304" s="26"/>
      <c r="AC304" s="26"/>
      <c r="AD304" s="26"/>
      <c r="AE304" s="26"/>
      <c r="AF304" s="26"/>
      <c r="AG304" s="26"/>
      <c r="AH304" s="26"/>
      <c r="AI304" s="26"/>
      <c r="AJ304" s="26"/>
      <c r="AK304" s="26"/>
      <c r="AL304" s="26"/>
      <c r="AM304" s="26"/>
      <c r="AN304" s="26"/>
      <c r="AO304" s="26"/>
      <c r="AP304" s="26"/>
      <c r="AQ304" s="26"/>
      <c r="AR304" s="26"/>
      <c r="AS304" s="26"/>
      <c r="AT304" s="26"/>
      <c r="AU304" s="26"/>
      <c r="AV304" s="26"/>
      <c r="AW304" s="26"/>
      <c r="AX304" s="26"/>
      <c r="AY304" s="26"/>
      <c r="AZ304" s="26"/>
      <c r="BA304" s="26"/>
      <c r="BB304" s="26"/>
      <c r="BC304" s="26"/>
      <c r="BD304" s="26"/>
      <c r="BE304" s="26"/>
      <c r="BF304" s="26"/>
      <c r="BG304" s="26"/>
      <c r="BH304" s="26"/>
      <c r="BI304" s="26"/>
      <c r="BJ304" s="26"/>
      <c r="BK304" s="26"/>
      <c r="BL304" s="26"/>
      <c r="BM304" s="26"/>
      <c r="BN304" s="26"/>
      <c r="BO304" s="26"/>
      <c r="BP304" s="26"/>
      <c r="BQ304" s="26"/>
      <c r="BR304" s="26"/>
      <c r="BS304" s="26"/>
      <c r="BT304" s="26"/>
      <c r="BU304" s="26"/>
      <c r="BV304" s="26"/>
      <c r="BW304" s="26"/>
      <c r="BX304" s="26"/>
      <c r="BY304" s="26"/>
    </row>
    <row r="305" spans="4:77" ht="12.75" customHeight="1">
      <c r="D305" s="50"/>
      <c r="E305" s="50"/>
      <c r="F305" s="50"/>
      <c r="G305" s="50"/>
      <c r="H305" s="240"/>
      <c r="I305" s="50"/>
      <c r="X305" s="26"/>
      <c r="Y305" s="26"/>
      <c r="Z305" s="26"/>
      <c r="AA305" s="26"/>
      <c r="AB305" s="26"/>
      <c r="AC305" s="26"/>
      <c r="AD305" s="26"/>
      <c r="AE305" s="26"/>
      <c r="AF305" s="26"/>
      <c r="AG305" s="26"/>
      <c r="AH305" s="26"/>
      <c r="AI305" s="26"/>
      <c r="AJ305" s="26"/>
      <c r="AK305" s="26"/>
      <c r="AL305" s="26"/>
      <c r="AM305" s="26"/>
      <c r="AN305" s="26"/>
      <c r="AO305" s="26"/>
      <c r="AP305" s="26"/>
      <c r="AQ305" s="26"/>
      <c r="AR305" s="26"/>
      <c r="AS305" s="26"/>
      <c r="AT305" s="26"/>
      <c r="AU305" s="26"/>
      <c r="AV305" s="26"/>
      <c r="AW305" s="26"/>
      <c r="AX305" s="26"/>
      <c r="AY305" s="26"/>
      <c r="AZ305" s="26"/>
      <c r="BA305" s="26"/>
      <c r="BB305" s="26"/>
      <c r="BC305" s="26"/>
      <c r="BD305" s="26"/>
      <c r="BE305" s="26"/>
      <c r="BF305" s="26"/>
      <c r="BG305" s="26"/>
      <c r="BH305" s="26"/>
      <c r="BI305" s="26"/>
      <c r="BJ305" s="26"/>
      <c r="BK305" s="26"/>
      <c r="BL305" s="26"/>
      <c r="BM305" s="26"/>
      <c r="BN305" s="26"/>
      <c r="BO305" s="26"/>
      <c r="BP305" s="26"/>
      <c r="BQ305" s="26"/>
      <c r="BR305" s="26"/>
      <c r="BS305" s="26"/>
      <c r="BT305" s="26"/>
      <c r="BU305" s="26"/>
      <c r="BV305" s="26"/>
      <c r="BW305" s="26"/>
      <c r="BX305" s="26"/>
      <c r="BY305" s="26"/>
    </row>
    <row r="306" spans="4:77" ht="12.75" customHeight="1">
      <c r="D306" s="50"/>
      <c r="E306" s="50"/>
      <c r="F306" s="50"/>
      <c r="G306" s="50"/>
      <c r="H306" s="240"/>
      <c r="I306" s="50"/>
      <c r="X306" s="26"/>
      <c r="Y306" s="26"/>
      <c r="Z306" s="26"/>
      <c r="AA306" s="26"/>
      <c r="AB306" s="26"/>
      <c r="AC306" s="26"/>
      <c r="AD306" s="26"/>
      <c r="AE306" s="26"/>
      <c r="AF306" s="26"/>
      <c r="AG306" s="26"/>
      <c r="AH306" s="26"/>
      <c r="AI306" s="26"/>
      <c r="AJ306" s="26"/>
      <c r="AK306" s="26"/>
      <c r="AL306" s="26"/>
      <c r="AM306" s="26"/>
      <c r="AN306" s="26"/>
      <c r="AO306" s="26"/>
      <c r="AP306" s="26"/>
      <c r="AQ306" s="26"/>
      <c r="AR306" s="26"/>
      <c r="AS306" s="26"/>
      <c r="AT306" s="26"/>
      <c r="AU306" s="26"/>
      <c r="AV306" s="26"/>
      <c r="AW306" s="26"/>
      <c r="AX306" s="26"/>
      <c r="AY306" s="26"/>
      <c r="AZ306" s="26"/>
      <c r="BA306" s="26"/>
      <c r="BB306" s="26"/>
      <c r="BC306" s="26"/>
      <c r="BD306" s="26"/>
      <c r="BE306" s="26"/>
      <c r="BF306" s="26"/>
      <c r="BG306" s="26"/>
      <c r="BH306" s="26"/>
      <c r="BI306" s="26"/>
      <c r="BJ306" s="26"/>
      <c r="BK306" s="26"/>
      <c r="BL306" s="26"/>
      <c r="BM306" s="26"/>
      <c r="BN306" s="26"/>
      <c r="BO306" s="26"/>
      <c r="BP306" s="26"/>
      <c r="BQ306" s="26"/>
      <c r="BR306" s="26"/>
      <c r="BS306" s="26"/>
      <c r="BT306" s="26"/>
      <c r="BU306" s="26"/>
      <c r="BV306" s="26"/>
      <c r="BW306" s="26"/>
      <c r="BX306" s="26"/>
      <c r="BY306" s="26"/>
    </row>
    <row r="307" spans="4:77" ht="12.75" customHeight="1">
      <c r="D307" s="50"/>
      <c r="E307" s="50"/>
      <c r="F307" s="50"/>
      <c r="G307" s="50"/>
      <c r="H307" s="240"/>
      <c r="I307" s="50"/>
      <c r="X307" s="26"/>
      <c r="Y307" s="26"/>
      <c r="Z307" s="26"/>
      <c r="AA307" s="26"/>
      <c r="AB307" s="26"/>
      <c r="AC307" s="26"/>
      <c r="AD307" s="26"/>
      <c r="AE307" s="26"/>
      <c r="AF307" s="26"/>
      <c r="AG307" s="26"/>
      <c r="AH307" s="26"/>
      <c r="AI307" s="26"/>
      <c r="AJ307" s="26"/>
      <c r="AK307" s="26"/>
      <c r="AL307" s="26"/>
      <c r="AM307" s="26"/>
      <c r="AN307" s="26"/>
      <c r="AO307" s="26"/>
      <c r="AP307" s="26"/>
      <c r="AQ307" s="26"/>
      <c r="AR307" s="26"/>
      <c r="AS307" s="26"/>
      <c r="AT307" s="26"/>
      <c r="AU307" s="26"/>
      <c r="AV307" s="26"/>
      <c r="AW307" s="26"/>
      <c r="AX307" s="26"/>
      <c r="AY307" s="26"/>
      <c r="AZ307" s="26"/>
      <c r="BA307" s="26"/>
      <c r="BB307" s="26"/>
      <c r="BC307" s="26"/>
      <c r="BD307" s="26"/>
      <c r="BE307" s="26"/>
      <c r="BF307" s="26"/>
      <c r="BG307" s="26"/>
      <c r="BH307" s="26"/>
      <c r="BI307" s="26"/>
      <c r="BJ307" s="26"/>
      <c r="BK307" s="26"/>
      <c r="BL307" s="26"/>
      <c r="BM307" s="26"/>
      <c r="BN307" s="26"/>
      <c r="BO307" s="26"/>
      <c r="BP307" s="26"/>
      <c r="BQ307" s="26"/>
      <c r="BR307" s="26"/>
      <c r="BS307" s="26"/>
      <c r="BT307" s="26"/>
      <c r="BU307" s="26"/>
      <c r="BV307" s="26"/>
      <c r="BW307" s="26"/>
      <c r="BX307" s="26"/>
      <c r="BY307" s="26"/>
    </row>
    <row r="308" spans="4:77" ht="12.75" customHeight="1">
      <c r="D308" s="50"/>
      <c r="E308" s="50"/>
      <c r="F308" s="50"/>
      <c r="G308" s="50"/>
      <c r="H308" s="240"/>
      <c r="I308" s="50"/>
      <c r="X308" s="26"/>
      <c r="Y308" s="26"/>
      <c r="Z308" s="26"/>
      <c r="AA308" s="26"/>
      <c r="AB308" s="26"/>
      <c r="AC308" s="26"/>
      <c r="AD308" s="26"/>
      <c r="AE308" s="26"/>
      <c r="AF308" s="26"/>
      <c r="AG308" s="26"/>
      <c r="AH308" s="26"/>
      <c r="AI308" s="26"/>
      <c r="AJ308" s="26"/>
      <c r="AK308" s="26"/>
      <c r="AL308" s="26"/>
      <c r="AM308" s="26"/>
      <c r="AN308" s="26"/>
      <c r="AO308" s="26"/>
      <c r="AP308" s="26"/>
      <c r="AQ308" s="26"/>
      <c r="AR308" s="26"/>
      <c r="AS308" s="26"/>
      <c r="AT308" s="26"/>
      <c r="AU308" s="26"/>
      <c r="AV308" s="26"/>
      <c r="AW308" s="26"/>
      <c r="AX308" s="26"/>
      <c r="AY308" s="26"/>
      <c r="AZ308" s="26"/>
      <c r="BA308" s="26"/>
      <c r="BB308" s="26"/>
      <c r="BC308" s="26"/>
      <c r="BD308" s="26"/>
      <c r="BE308" s="26"/>
      <c r="BF308" s="26"/>
      <c r="BG308" s="26"/>
      <c r="BH308" s="26"/>
      <c r="BI308" s="26"/>
      <c r="BJ308" s="26"/>
      <c r="BK308" s="26"/>
      <c r="BL308" s="26"/>
      <c r="BM308" s="26"/>
      <c r="BN308" s="26"/>
      <c r="BO308" s="26"/>
      <c r="BP308" s="26"/>
      <c r="BQ308" s="26"/>
      <c r="BR308" s="26"/>
      <c r="BS308" s="26"/>
      <c r="BT308" s="26"/>
      <c r="BU308" s="26"/>
      <c r="BV308" s="26"/>
      <c r="BW308" s="26"/>
      <c r="BX308" s="26"/>
      <c r="BY308" s="26"/>
    </row>
    <row r="309" spans="4:77" ht="12.75" customHeight="1">
      <c r="D309" s="50"/>
      <c r="E309" s="50"/>
      <c r="F309" s="50"/>
      <c r="G309" s="50"/>
      <c r="H309" s="240"/>
      <c r="I309" s="50"/>
      <c r="X309" s="26"/>
      <c r="Y309" s="26"/>
      <c r="Z309" s="26"/>
      <c r="AA309" s="26"/>
      <c r="AB309" s="26"/>
      <c r="AC309" s="26"/>
      <c r="AD309" s="26"/>
      <c r="AE309" s="26"/>
      <c r="AF309" s="26"/>
      <c r="AG309" s="26"/>
      <c r="AH309" s="26"/>
      <c r="AI309" s="26"/>
      <c r="AJ309" s="26"/>
      <c r="AK309" s="26"/>
      <c r="AL309" s="26"/>
      <c r="AM309" s="26"/>
      <c r="AN309" s="26"/>
      <c r="AO309" s="26"/>
      <c r="AP309" s="26"/>
      <c r="AQ309" s="26"/>
      <c r="AR309" s="26"/>
      <c r="AS309" s="26"/>
      <c r="AT309" s="26"/>
      <c r="AU309" s="26"/>
      <c r="AV309" s="26"/>
      <c r="AW309" s="26"/>
      <c r="AX309" s="26"/>
      <c r="AY309" s="26"/>
      <c r="AZ309" s="26"/>
      <c r="BA309" s="26"/>
      <c r="BB309" s="26"/>
      <c r="BC309" s="26"/>
      <c r="BD309" s="26"/>
      <c r="BE309" s="26"/>
      <c r="BF309" s="26"/>
      <c r="BG309" s="26"/>
      <c r="BH309" s="26"/>
      <c r="BI309" s="26"/>
      <c r="BJ309" s="26"/>
      <c r="BK309" s="26"/>
      <c r="BL309" s="26"/>
      <c r="BM309" s="26"/>
      <c r="BN309" s="26"/>
      <c r="BO309" s="26"/>
      <c r="BP309" s="26"/>
      <c r="BQ309" s="26"/>
      <c r="BR309" s="26"/>
      <c r="BS309" s="26"/>
      <c r="BT309" s="26"/>
      <c r="BU309" s="26"/>
      <c r="BV309" s="26"/>
      <c r="BW309" s="26"/>
      <c r="BX309" s="26"/>
      <c r="BY309" s="26"/>
    </row>
    <row r="310" spans="4:77" ht="12.75" customHeight="1">
      <c r="D310" s="50"/>
      <c r="E310" s="50"/>
      <c r="F310" s="50"/>
      <c r="G310" s="50"/>
      <c r="H310" s="240"/>
      <c r="I310" s="50"/>
      <c r="X310" s="26"/>
      <c r="Y310" s="26"/>
      <c r="Z310" s="26"/>
      <c r="AA310" s="26"/>
      <c r="AB310" s="26"/>
      <c r="AC310" s="26"/>
      <c r="AD310" s="26"/>
      <c r="AE310" s="26"/>
      <c r="AF310" s="26"/>
      <c r="AG310" s="26"/>
      <c r="AH310" s="26"/>
      <c r="AI310" s="26"/>
      <c r="AJ310" s="26"/>
      <c r="AK310" s="26"/>
      <c r="AL310" s="26"/>
      <c r="AM310" s="26"/>
      <c r="AN310" s="26"/>
      <c r="AO310" s="26"/>
      <c r="AP310" s="26"/>
      <c r="AQ310" s="26"/>
      <c r="AR310" s="26"/>
      <c r="AS310" s="26"/>
      <c r="AT310" s="26"/>
      <c r="AU310" s="26"/>
      <c r="AV310" s="26"/>
      <c r="AW310" s="26"/>
      <c r="AX310" s="26"/>
      <c r="AY310" s="26"/>
      <c r="AZ310" s="26"/>
      <c r="BA310" s="26"/>
      <c r="BB310" s="26"/>
      <c r="BC310" s="26"/>
      <c r="BD310" s="26"/>
      <c r="BE310" s="26"/>
      <c r="BF310" s="26"/>
      <c r="BG310" s="26"/>
      <c r="BH310" s="26"/>
      <c r="BI310" s="26"/>
      <c r="BJ310" s="26"/>
      <c r="BK310" s="26"/>
      <c r="BL310" s="26"/>
      <c r="BM310" s="26"/>
      <c r="BN310" s="26"/>
      <c r="BO310" s="26"/>
      <c r="BP310" s="26"/>
      <c r="BQ310" s="26"/>
      <c r="BR310" s="26"/>
      <c r="BS310" s="26"/>
      <c r="BT310" s="26"/>
      <c r="BU310" s="26"/>
      <c r="BV310" s="26"/>
      <c r="BW310" s="26"/>
      <c r="BX310" s="26"/>
      <c r="BY310" s="26"/>
    </row>
    <row r="311" spans="4:77" ht="12.75" customHeight="1">
      <c r="D311" s="50"/>
      <c r="E311" s="50"/>
      <c r="F311" s="50"/>
      <c r="G311" s="50"/>
      <c r="H311" s="240"/>
      <c r="I311" s="50"/>
      <c r="X311" s="26"/>
      <c r="Y311" s="26"/>
      <c r="Z311" s="26"/>
      <c r="AA311" s="26"/>
      <c r="AB311" s="26"/>
      <c r="AC311" s="26"/>
      <c r="AD311" s="26"/>
      <c r="AE311" s="26"/>
      <c r="AF311" s="26"/>
      <c r="AG311" s="26"/>
      <c r="AH311" s="26"/>
      <c r="AI311" s="26"/>
      <c r="AJ311" s="26"/>
      <c r="AK311" s="26"/>
      <c r="AL311" s="26"/>
      <c r="AM311" s="26"/>
      <c r="AN311" s="26"/>
      <c r="AO311" s="26"/>
      <c r="AP311" s="26"/>
      <c r="AQ311" s="26"/>
      <c r="AR311" s="26"/>
      <c r="AS311" s="26"/>
      <c r="AT311" s="26"/>
      <c r="AU311" s="26"/>
      <c r="AV311" s="26"/>
      <c r="AW311" s="26"/>
      <c r="AX311" s="26"/>
      <c r="AY311" s="26"/>
      <c r="AZ311" s="26"/>
      <c r="BA311" s="26"/>
      <c r="BB311" s="26"/>
      <c r="BC311" s="26"/>
      <c r="BD311" s="26"/>
      <c r="BE311" s="26"/>
      <c r="BF311" s="26"/>
      <c r="BG311" s="26"/>
      <c r="BH311" s="26"/>
      <c r="BI311" s="26"/>
      <c r="BJ311" s="26"/>
      <c r="BK311" s="26"/>
      <c r="BL311" s="26"/>
      <c r="BM311" s="26"/>
      <c r="BN311" s="26"/>
      <c r="BO311" s="26"/>
      <c r="BP311" s="26"/>
      <c r="BQ311" s="26"/>
      <c r="BR311" s="26"/>
      <c r="BS311" s="26"/>
      <c r="BT311" s="26"/>
      <c r="BU311" s="26"/>
      <c r="BV311" s="26"/>
      <c r="BW311" s="26"/>
      <c r="BX311" s="26"/>
      <c r="BY311" s="26"/>
    </row>
    <row r="312" spans="4:77" ht="12.75" customHeight="1">
      <c r="D312" s="50"/>
      <c r="E312" s="50"/>
      <c r="F312" s="50"/>
      <c r="G312" s="50"/>
      <c r="H312" s="240"/>
      <c r="I312" s="50"/>
      <c r="X312" s="26"/>
      <c r="Y312" s="26"/>
      <c r="Z312" s="26"/>
      <c r="AA312" s="26"/>
      <c r="AB312" s="26"/>
      <c r="AC312" s="26"/>
      <c r="AD312" s="26"/>
      <c r="AE312" s="26"/>
      <c r="AF312" s="26"/>
      <c r="AG312" s="26"/>
      <c r="AH312" s="26"/>
      <c r="AI312" s="26"/>
      <c r="AJ312" s="26"/>
      <c r="AK312" s="26"/>
      <c r="AL312" s="26"/>
      <c r="AM312" s="26"/>
      <c r="AN312" s="26"/>
      <c r="AO312" s="26"/>
      <c r="AP312" s="26"/>
      <c r="AQ312" s="26"/>
      <c r="AR312" s="26"/>
      <c r="AS312" s="26"/>
      <c r="AT312" s="26"/>
      <c r="AU312" s="26"/>
      <c r="AV312" s="26"/>
      <c r="AW312" s="26"/>
      <c r="AX312" s="26"/>
      <c r="AY312" s="26"/>
      <c r="AZ312" s="26"/>
      <c r="BA312" s="26"/>
      <c r="BB312" s="26"/>
      <c r="BC312" s="26"/>
      <c r="BD312" s="26"/>
      <c r="BE312" s="26"/>
      <c r="BF312" s="26"/>
      <c r="BG312" s="26"/>
      <c r="BH312" s="26"/>
      <c r="BI312" s="26"/>
      <c r="BJ312" s="26"/>
      <c r="BK312" s="26"/>
      <c r="BL312" s="26"/>
      <c r="BM312" s="26"/>
      <c r="BN312" s="26"/>
      <c r="BO312" s="26"/>
      <c r="BP312" s="26"/>
      <c r="BQ312" s="26"/>
      <c r="BR312" s="26"/>
      <c r="BS312" s="26"/>
      <c r="BT312" s="26"/>
      <c r="BU312" s="26"/>
      <c r="BV312" s="26"/>
      <c r="BW312" s="26"/>
      <c r="BX312" s="26"/>
      <c r="BY312" s="26"/>
    </row>
    <row r="313" spans="4:77" ht="12.75" customHeight="1">
      <c r="D313" s="50"/>
      <c r="E313" s="50"/>
      <c r="F313" s="50"/>
      <c r="G313" s="50"/>
      <c r="H313" s="240"/>
      <c r="I313" s="50"/>
      <c r="X313" s="26"/>
      <c r="Y313" s="26"/>
      <c r="Z313" s="26"/>
      <c r="AA313" s="26"/>
      <c r="AB313" s="26"/>
      <c r="AC313" s="26"/>
      <c r="AD313" s="26"/>
      <c r="AE313" s="26"/>
      <c r="AF313" s="26"/>
      <c r="AG313" s="26"/>
      <c r="AH313" s="26"/>
      <c r="AI313" s="26"/>
      <c r="AJ313" s="26"/>
      <c r="AK313" s="26"/>
      <c r="AL313" s="26"/>
      <c r="AM313" s="26"/>
      <c r="AN313" s="26"/>
      <c r="AO313" s="26"/>
      <c r="AP313" s="26"/>
      <c r="AQ313" s="26"/>
      <c r="AR313" s="26"/>
      <c r="AS313" s="26"/>
      <c r="AT313" s="26"/>
      <c r="AU313" s="26"/>
      <c r="AV313" s="26"/>
      <c r="AW313" s="26"/>
      <c r="AX313" s="26"/>
      <c r="AY313" s="26"/>
      <c r="AZ313" s="26"/>
      <c r="BA313" s="26"/>
      <c r="BB313" s="26"/>
      <c r="BC313" s="26"/>
      <c r="BD313" s="26"/>
      <c r="BE313" s="26"/>
      <c r="BF313" s="26"/>
      <c r="BG313" s="26"/>
      <c r="BH313" s="26"/>
      <c r="BI313" s="26"/>
      <c r="BJ313" s="26"/>
      <c r="BK313" s="26"/>
      <c r="BL313" s="26"/>
      <c r="BM313" s="26"/>
      <c r="BN313" s="26"/>
      <c r="BO313" s="26"/>
      <c r="BP313" s="26"/>
      <c r="BQ313" s="26"/>
      <c r="BR313" s="26"/>
      <c r="BS313" s="26"/>
      <c r="BT313" s="26"/>
      <c r="BU313" s="26"/>
      <c r="BV313" s="26"/>
      <c r="BW313" s="26"/>
      <c r="BX313" s="26"/>
      <c r="BY313" s="26"/>
    </row>
    <row r="314" spans="4:77" ht="12.75" customHeight="1">
      <c r="D314" s="50"/>
      <c r="E314" s="50"/>
      <c r="F314" s="50"/>
      <c r="G314" s="50"/>
      <c r="H314" s="240"/>
      <c r="I314" s="50"/>
      <c r="X314" s="26"/>
      <c r="Y314" s="26"/>
      <c r="Z314" s="26"/>
      <c r="AA314" s="26"/>
      <c r="AB314" s="26"/>
      <c r="AC314" s="26"/>
      <c r="AD314" s="26"/>
      <c r="AE314" s="26"/>
      <c r="AF314" s="26"/>
      <c r="AG314" s="26"/>
      <c r="AH314" s="26"/>
      <c r="AI314" s="26"/>
      <c r="AJ314" s="26"/>
      <c r="AK314" s="26"/>
      <c r="AL314" s="26"/>
      <c r="AM314" s="26"/>
      <c r="AN314" s="26"/>
      <c r="AO314" s="26"/>
      <c r="AP314" s="26"/>
      <c r="AQ314" s="26"/>
      <c r="AR314" s="26"/>
      <c r="AS314" s="26"/>
      <c r="AT314" s="26"/>
      <c r="AU314" s="26"/>
      <c r="AV314" s="26"/>
      <c r="AW314" s="26"/>
      <c r="AX314" s="26"/>
      <c r="AY314" s="26"/>
      <c r="AZ314" s="26"/>
      <c r="BA314" s="26"/>
      <c r="BB314" s="26"/>
      <c r="BC314" s="26"/>
      <c r="BD314" s="26"/>
      <c r="BE314" s="26"/>
      <c r="BF314" s="26"/>
      <c r="BG314" s="26"/>
      <c r="BH314" s="26"/>
      <c r="BI314" s="26"/>
      <c r="BJ314" s="26"/>
      <c r="BK314" s="26"/>
      <c r="BL314" s="26"/>
      <c r="BM314" s="26"/>
      <c r="BN314" s="26"/>
      <c r="BO314" s="26"/>
      <c r="BP314" s="26"/>
      <c r="BQ314" s="26"/>
      <c r="BR314" s="26"/>
      <c r="BS314" s="26"/>
      <c r="BT314" s="26"/>
      <c r="BU314" s="26"/>
      <c r="BV314" s="26"/>
      <c r="BW314" s="26"/>
      <c r="BX314" s="26"/>
      <c r="BY314" s="26"/>
    </row>
    <row r="315" spans="4:77" ht="12.75" customHeight="1">
      <c r="D315" s="50"/>
      <c r="E315" s="50"/>
      <c r="F315" s="50"/>
      <c r="G315" s="50"/>
      <c r="H315" s="240"/>
      <c r="I315" s="50"/>
      <c r="X315" s="26"/>
      <c r="Y315" s="26"/>
      <c r="Z315" s="26"/>
      <c r="AA315" s="26"/>
      <c r="AB315" s="26"/>
      <c r="AC315" s="26"/>
      <c r="AD315" s="26"/>
      <c r="AE315" s="26"/>
      <c r="AF315" s="26"/>
      <c r="AG315" s="26"/>
      <c r="AH315" s="26"/>
      <c r="AI315" s="26"/>
      <c r="AJ315" s="26"/>
      <c r="AK315" s="26"/>
      <c r="AL315" s="26"/>
      <c r="AM315" s="26"/>
      <c r="AN315" s="26"/>
      <c r="AO315" s="26"/>
      <c r="AP315" s="26"/>
      <c r="AQ315" s="26"/>
      <c r="AR315" s="26"/>
      <c r="AS315" s="26"/>
      <c r="AT315" s="26"/>
      <c r="AU315" s="26"/>
      <c r="AV315" s="26"/>
      <c r="AW315" s="26"/>
      <c r="AX315" s="26"/>
      <c r="AY315" s="26"/>
      <c r="AZ315" s="26"/>
      <c r="BA315" s="26"/>
      <c r="BB315" s="26"/>
      <c r="BC315" s="26"/>
      <c r="BD315" s="26"/>
      <c r="BE315" s="26"/>
      <c r="BF315" s="26"/>
      <c r="BG315" s="26"/>
      <c r="BH315" s="26"/>
      <c r="BI315" s="26"/>
      <c r="BJ315" s="26"/>
      <c r="BK315" s="26"/>
      <c r="BL315" s="26"/>
      <c r="BM315" s="26"/>
      <c r="BN315" s="26"/>
      <c r="BO315" s="26"/>
      <c r="BP315" s="26"/>
      <c r="BQ315" s="26"/>
      <c r="BR315" s="26"/>
      <c r="BS315" s="26"/>
      <c r="BT315" s="26"/>
      <c r="BU315" s="26"/>
      <c r="BV315" s="26"/>
      <c r="BW315" s="26"/>
      <c r="BX315" s="26"/>
      <c r="BY315" s="26"/>
    </row>
    <row r="316" spans="4:77" ht="12.75" customHeight="1">
      <c r="D316" s="50"/>
      <c r="E316" s="50"/>
      <c r="F316" s="50"/>
      <c r="G316" s="50"/>
      <c r="H316" s="240"/>
      <c r="I316" s="50"/>
      <c r="X316" s="26"/>
      <c r="Y316" s="26"/>
      <c r="Z316" s="26"/>
      <c r="AA316" s="26"/>
      <c r="AB316" s="26"/>
      <c r="AC316" s="26"/>
      <c r="AD316" s="26"/>
      <c r="AE316" s="26"/>
      <c r="AF316" s="26"/>
      <c r="AG316" s="26"/>
      <c r="AH316" s="26"/>
      <c r="AI316" s="26"/>
      <c r="AJ316" s="26"/>
      <c r="AK316" s="26"/>
      <c r="AL316" s="26"/>
      <c r="AM316" s="26"/>
      <c r="AN316" s="26"/>
      <c r="AO316" s="26"/>
      <c r="AP316" s="26"/>
      <c r="AQ316" s="26"/>
      <c r="AR316" s="26"/>
      <c r="AS316" s="26"/>
      <c r="AT316" s="26"/>
      <c r="AU316" s="26"/>
      <c r="AV316" s="26"/>
      <c r="AW316" s="26"/>
      <c r="AX316" s="26"/>
      <c r="AY316" s="26"/>
      <c r="AZ316" s="26"/>
      <c r="BA316" s="26"/>
      <c r="BB316" s="26"/>
      <c r="BC316" s="26"/>
      <c r="BD316" s="26"/>
      <c r="BE316" s="26"/>
      <c r="BF316" s="26"/>
      <c r="BG316" s="26"/>
      <c r="BH316" s="26"/>
      <c r="BI316" s="26"/>
      <c r="BJ316" s="26"/>
      <c r="BK316" s="26"/>
      <c r="BL316" s="26"/>
      <c r="BM316" s="26"/>
      <c r="BN316" s="26"/>
      <c r="BO316" s="26"/>
      <c r="BP316" s="26"/>
      <c r="BQ316" s="26"/>
      <c r="BR316" s="26"/>
      <c r="BS316" s="26"/>
      <c r="BT316" s="26"/>
      <c r="BU316" s="26"/>
      <c r="BV316" s="26"/>
      <c r="BW316" s="26"/>
      <c r="BX316" s="26"/>
      <c r="BY316" s="26"/>
    </row>
    <row r="317" spans="4:77" ht="12.75" customHeight="1">
      <c r="D317" s="50"/>
      <c r="E317" s="50"/>
      <c r="F317" s="50"/>
      <c r="G317" s="50"/>
      <c r="H317" s="240"/>
      <c r="I317" s="50"/>
      <c r="X317" s="26"/>
      <c r="Y317" s="26"/>
      <c r="Z317" s="26"/>
      <c r="AA317" s="26"/>
      <c r="AB317" s="26"/>
      <c r="AC317" s="26"/>
      <c r="AD317" s="26"/>
      <c r="AE317" s="26"/>
      <c r="AF317" s="26"/>
      <c r="AG317" s="26"/>
      <c r="AH317" s="26"/>
      <c r="AI317" s="26"/>
      <c r="AJ317" s="26"/>
      <c r="AK317" s="26"/>
      <c r="AL317" s="26"/>
      <c r="AM317" s="26"/>
      <c r="AN317" s="26"/>
      <c r="AO317" s="26"/>
      <c r="AP317" s="26"/>
      <c r="AQ317" s="26"/>
      <c r="AR317" s="26"/>
      <c r="AS317" s="26"/>
      <c r="AT317" s="26"/>
      <c r="AU317" s="26"/>
      <c r="AV317" s="26"/>
      <c r="AW317" s="26"/>
      <c r="AX317" s="26"/>
      <c r="AY317" s="26"/>
      <c r="AZ317" s="26"/>
      <c r="BA317" s="26"/>
      <c r="BB317" s="26"/>
      <c r="BC317" s="26"/>
      <c r="BD317" s="26"/>
      <c r="BE317" s="26"/>
      <c r="BF317" s="26"/>
      <c r="BG317" s="26"/>
      <c r="BH317" s="26"/>
      <c r="BI317" s="26"/>
      <c r="BJ317" s="26"/>
      <c r="BK317" s="26"/>
      <c r="BL317" s="26"/>
      <c r="BM317" s="26"/>
      <c r="BN317" s="26"/>
      <c r="BO317" s="26"/>
      <c r="BP317" s="26"/>
      <c r="BQ317" s="26"/>
      <c r="BR317" s="26"/>
      <c r="BS317" s="26"/>
      <c r="BT317" s="26"/>
      <c r="BU317" s="26"/>
      <c r="BV317" s="26"/>
      <c r="BW317" s="26"/>
      <c r="BX317" s="26"/>
      <c r="BY317" s="26"/>
    </row>
    <row r="318" spans="4:77" ht="12.75" customHeight="1">
      <c r="D318" s="50"/>
      <c r="E318" s="50"/>
      <c r="F318" s="50"/>
      <c r="G318" s="50"/>
      <c r="H318" s="240"/>
      <c r="I318" s="50"/>
      <c r="X318" s="26"/>
      <c r="Y318" s="26"/>
      <c r="Z318" s="26"/>
      <c r="AA318" s="26"/>
      <c r="AB318" s="26"/>
      <c r="AC318" s="26"/>
      <c r="AD318" s="26"/>
      <c r="AE318" s="26"/>
      <c r="AF318" s="26"/>
      <c r="AG318" s="26"/>
      <c r="AH318" s="26"/>
      <c r="AI318" s="26"/>
      <c r="AJ318" s="26"/>
      <c r="AK318" s="26"/>
      <c r="AL318" s="26"/>
      <c r="AM318" s="26"/>
      <c r="AN318" s="26"/>
      <c r="AO318" s="26"/>
      <c r="AP318" s="26"/>
      <c r="AQ318" s="26"/>
      <c r="AR318" s="26"/>
      <c r="AS318" s="26"/>
      <c r="AT318" s="26"/>
      <c r="AU318" s="26"/>
      <c r="AV318" s="26"/>
      <c r="AW318" s="26"/>
      <c r="AX318" s="26"/>
      <c r="AY318" s="26"/>
      <c r="AZ318" s="26"/>
      <c r="BA318" s="26"/>
      <c r="BB318" s="26"/>
      <c r="BC318" s="26"/>
      <c r="BD318" s="26"/>
      <c r="BE318" s="26"/>
      <c r="BF318" s="26"/>
      <c r="BG318" s="26"/>
      <c r="BH318" s="26"/>
      <c r="BI318" s="26"/>
      <c r="BJ318" s="26"/>
      <c r="BK318" s="26"/>
      <c r="BL318" s="26"/>
      <c r="BM318" s="26"/>
      <c r="BN318" s="26"/>
      <c r="BO318" s="26"/>
      <c r="BP318" s="26"/>
      <c r="BQ318" s="26"/>
      <c r="BR318" s="26"/>
      <c r="BS318" s="26"/>
      <c r="BT318" s="26"/>
      <c r="BU318" s="26"/>
      <c r="BV318" s="26"/>
      <c r="BW318" s="26"/>
      <c r="BX318" s="26"/>
      <c r="BY318" s="26"/>
    </row>
    <row r="319" spans="4:77" ht="12.75" customHeight="1">
      <c r="D319" s="50"/>
      <c r="E319" s="50"/>
      <c r="F319" s="50"/>
      <c r="G319" s="50"/>
      <c r="H319" s="240"/>
      <c r="I319" s="50"/>
      <c r="X319" s="26"/>
      <c r="Y319" s="26"/>
      <c r="Z319" s="26"/>
      <c r="AA319" s="26"/>
      <c r="AB319" s="26"/>
      <c r="AC319" s="26"/>
      <c r="AD319" s="26"/>
      <c r="AE319" s="26"/>
      <c r="AF319" s="26"/>
      <c r="AG319" s="26"/>
      <c r="AH319" s="26"/>
      <c r="AI319" s="26"/>
      <c r="AJ319" s="26"/>
      <c r="AK319" s="26"/>
      <c r="AL319" s="26"/>
      <c r="AM319" s="26"/>
      <c r="AN319" s="26"/>
      <c r="AO319" s="26"/>
      <c r="AP319" s="26"/>
      <c r="AQ319" s="26"/>
      <c r="AR319" s="26"/>
      <c r="AS319" s="26"/>
      <c r="AT319" s="26"/>
      <c r="AU319" s="26"/>
      <c r="AV319" s="26"/>
      <c r="AW319" s="26"/>
      <c r="AX319" s="26"/>
      <c r="AY319" s="26"/>
      <c r="AZ319" s="26"/>
      <c r="BA319" s="26"/>
      <c r="BB319" s="26"/>
      <c r="BC319" s="26"/>
      <c r="BD319" s="26"/>
      <c r="BE319" s="26"/>
      <c r="BF319" s="26"/>
      <c r="BG319" s="26"/>
      <c r="BH319" s="26"/>
      <c r="BI319" s="26"/>
      <c r="BJ319" s="26"/>
      <c r="BK319" s="26"/>
      <c r="BL319" s="26"/>
      <c r="BM319" s="26"/>
      <c r="BN319" s="26"/>
      <c r="BO319" s="26"/>
      <c r="BP319" s="26"/>
      <c r="BQ319" s="26"/>
      <c r="BR319" s="26"/>
      <c r="BS319" s="26"/>
      <c r="BT319" s="26"/>
      <c r="BU319" s="26"/>
      <c r="BV319" s="26"/>
      <c r="BW319" s="26"/>
      <c r="BX319" s="26"/>
      <c r="BY319" s="26"/>
    </row>
    <row r="320" spans="4:77" ht="12.75" customHeight="1">
      <c r="D320" s="50"/>
      <c r="E320" s="50"/>
      <c r="F320" s="50"/>
      <c r="G320" s="50"/>
      <c r="H320" s="240"/>
      <c r="I320" s="50"/>
      <c r="X320" s="26"/>
      <c r="Y320" s="26"/>
      <c r="Z320" s="26"/>
      <c r="AA320" s="26"/>
      <c r="AB320" s="26"/>
      <c r="AC320" s="26"/>
      <c r="AD320" s="26"/>
      <c r="AE320" s="26"/>
      <c r="AF320" s="26"/>
      <c r="AG320" s="26"/>
      <c r="AH320" s="26"/>
      <c r="AI320" s="26"/>
      <c r="AJ320" s="26"/>
      <c r="AK320" s="26"/>
      <c r="AL320" s="26"/>
      <c r="AM320" s="26"/>
      <c r="AN320" s="26"/>
      <c r="AO320" s="26"/>
      <c r="AP320" s="26"/>
      <c r="AQ320" s="26"/>
      <c r="AR320" s="26"/>
      <c r="AS320" s="26"/>
      <c r="AT320" s="26"/>
      <c r="AU320" s="26"/>
      <c r="AV320" s="26"/>
      <c r="AW320" s="26"/>
      <c r="AX320" s="26"/>
      <c r="AY320" s="26"/>
      <c r="AZ320" s="26"/>
      <c r="BA320" s="26"/>
      <c r="BB320" s="26"/>
      <c r="BC320" s="26"/>
      <c r="BD320" s="26"/>
      <c r="BE320" s="26"/>
      <c r="BF320" s="26"/>
      <c r="BG320" s="26"/>
      <c r="BH320" s="26"/>
      <c r="BI320" s="26"/>
      <c r="BJ320" s="26"/>
      <c r="BK320" s="26"/>
      <c r="BL320" s="26"/>
      <c r="BM320" s="26"/>
      <c r="BN320" s="26"/>
      <c r="BO320" s="26"/>
      <c r="BP320" s="26"/>
      <c r="BQ320" s="26"/>
      <c r="BR320" s="26"/>
      <c r="BS320" s="26"/>
      <c r="BT320" s="26"/>
      <c r="BU320" s="26"/>
      <c r="BV320" s="26"/>
      <c r="BW320" s="26"/>
      <c r="BX320" s="26"/>
      <c r="BY320" s="26"/>
    </row>
    <row r="321" spans="4:77" ht="12.75" customHeight="1">
      <c r="D321" s="50"/>
      <c r="E321" s="50"/>
      <c r="F321" s="50"/>
      <c r="G321" s="50"/>
      <c r="H321" s="240"/>
      <c r="I321" s="50"/>
      <c r="X321" s="26"/>
      <c r="Y321" s="26"/>
      <c r="Z321" s="26"/>
      <c r="AA321" s="26"/>
      <c r="AB321" s="26"/>
      <c r="AC321" s="26"/>
      <c r="AD321" s="26"/>
      <c r="AE321" s="26"/>
      <c r="AF321" s="26"/>
      <c r="AG321" s="26"/>
      <c r="AH321" s="26"/>
      <c r="AI321" s="26"/>
      <c r="AJ321" s="26"/>
      <c r="AK321" s="26"/>
      <c r="AL321" s="26"/>
      <c r="AM321" s="26"/>
      <c r="AN321" s="26"/>
      <c r="AO321" s="26"/>
      <c r="AP321" s="26"/>
      <c r="AQ321" s="26"/>
      <c r="AR321" s="26"/>
      <c r="AS321" s="26"/>
      <c r="AT321" s="26"/>
      <c r="AU321" s="26"/>
      <c r="AV321" s="26"/>
      <c r="AW321" s="26"/>
      <c r="AX321" s="26"/>
      <c r="AY321" s="26"/>
      <c r="AZ321" s="26"/>
      <c r="BA321" s="26"/>
      <c r="BB321" s="26"/>
      <c r="BC321" s="26"/>
      <c r="BD321" s="26"/>
      <c r="BE321" s="26"/>
      <c r="BF321" s="26"/>
      <c r="BG321" s="26"/>
      <c r="BH321" s="26"/>
      <c r="BI321" s="26"/>
      <c r="BJ321" s="26"/>
      <c r="BK321" s="26"/>
      <c r="BL321" s="26"/>
      <c r="BM321" s="26"/>
      <c r="BN321" s="26"/>
      <c r="BO321" s="26"/>
      <c r="BP321" s="26"/>
      <c r="BQ321" s="26"/>
      <c r="BR321" s="26"/>
      <c r="BS321" s="26"/>
      <c r="BT321" s="26"/>
      <c r="BU321" s="26"/>
      <c r="BV321" s="26"/>
      <c r="BW321" s="26"/>
      <c r="BX321" s="26"/>
      <c r="BY321" s="26"/>
    </row>
    <row r="322" spans="4:77" ht="12.75" customHeight="1">
      <c r="D322" s="50"/>
      <c r="E322" s="50"/>
      <c r="F322" s="50"/>
      <c r="G322" s="50"/>
      <c r="H322" s="240"/>
      <c r="I322" s="50"/>
      <c r="X322" s="26"/>
      <c r="Y322" s="26"/>
      <c r="Z322" s="26"/>
      <c r="AA322" s="26"/>
      <c r="AB322" s="26"/>
      <c r="AC322" s="26"/>
      <c r="AD322" s="26"/>
      <c r="AE322" s="26"/>
      <c r="AF322" s="26"/>
      <c r="AG322" s="26"/>
      <c r="AH322" s="26"/>
      <c r="AI322" s="26"/>
      <c r="AJ322" s="26"/>
      <c r="AK322" s="26"/>
      <c r="AL322" s="26"/>
      <c r="AM322" s="26"/>
      <c r="AN322" s="26"/>
      <c r="AO322" s="26"/>
      <c r="AP322" s="26"/>
      <c r="AQ322" s="26"/>
      <c r="AR322" s="26"/>
      <c r="AS322" s="26"/>
      <c r="AT322" s="26"/>
      <c r="AU322" s="26"/>
      <c r="AV322" s="26"/>
      <c r="AW322" s="26"/>
      <c r="AX322" s="26"/>
      <c r="AY322" s="26"/>
      <c r="AZ322" s="26"/>
      <c r="BA322" s="26"/>
      <c r="BB322" s="26"/>
      <c r="BC322" s="26"/>
      <c r="BD322" s="26"/>
      <c r="BE322" s="26"/>
      <c r="BF322" s="26"/>
      <c r="BG322" s="26"/>
      <c r="BH322" s="26"/>
      <c r="BI322" s="26"/>
      <c r="BJ322" s="26"/>
      <c r="BK322" s="26"/>
      <c r="BL322" s="26"/>
      <c r="BM322" s="26"/>
      <c r="BN322" s="26"/>
      <c r="BO322" s="26"/>
      <c r="BP322" s="26"/>
      <c r="BQ322" s="26"/>
      <c r="BR322" s="26"/>
      <c r="BS322" s="26"/>
      <c r="BT322" s="26"/>
      <c r="BU322" s="26"/>
      <c r="BV322" s="26"/>
      <c r="BW322" s="26"/>
      <c r="BX322" s="26"/>
      <c r="BY322" s="26"/>
    </row>
    <row r="323" spans="4:77" ht="12.75" customHeight="1">
      <c r="D323" s="50"/>
      <c r="E323" s="50"/>
      <c r="F323" s="50"/>
      <c r="G323" s="50"/>
      <c r="H323" s="240"/>
      <c r="I323" s="50"/>
      <c r="X323" s="26"/>
      <c r="Y323" s="26"/>
      <c r="Z323" s="26"/>
      <c r="AA323" s="26"/>
      <c r="AB323" s="26"/>
      <c r="AC323" s="26"/>
      <c r="AD323" s="26"/>
      <c r="AE323" s="26"/>
      <c r="AF323" s="26"/>
      <c r="AG323" s="26"/>
      <c r="AH323" s="26"/>
      <c r="AI323" s="26"/>
      <c r="AJ323" s="26"/>
      <c r="AK323" s="26"/>
      <c r="AL323" s="26"/>
      <c r="AM323" s="26"/>
      <c r="AN323" s="26"/>
      <c r="AO323" s="26"/>
      <c r="AP323" s="26"/>
      <c r="AQ323" s="26"/>
      <c r="AR323" s="26"/>
      <c r="AS323" s="26"/>
      <c r="AT323" s="26"/>
      <c r="AU323" s="26"/>
      <c r="AV323" s="26"/>
      <c r="AW323" s="26"/>
      <c r="AX323" s="26"/>
      <c r="AY323" s="26"/>
      <c r="AZ323" s="26"/>
      <c r="BA323" s="26"/>
      <c r="BB323" s="26"/>
      <c r="BC323" s="26"/>
      <c r="BD323" s="26"/>
      <c r="BE323" s="26"/>
      <c r="BF323" s="26"/>
      <c r="BG323" s="26"/>
      <c r="BH323" s="26"/>
      <c r="BI323" s="26"/>
      <c r="BJ323" s="26"/>
      <c r="BK323" s="26"/>
      <c r="BL323" s="26"/>
      <c r="BM323" s="26"/>
      <c r="BN323" s="26"/>
      <c r="BO323" s="26"/>
      <c r="BP323" s="26"/>
      <c r="BQ323" s="26"/>
      <c r="BR323" s="26"/>
      <c r="BS323" s="26"/>
      <c r="BT323" s="26"/>
      <c r="BU323" s="26"/>
      <c r="BV323" s="26"/>
      <c r="BW323" s="26"/>
      <c r="BX323" s="26"/>
      <c r="BY323" s="26"/>
    </row>
    <row r="324" spans="4:77" ht="12.75" customHeight="1">
      <c r="D324" s="50"/>
      <c r="E324" s="50"/>
      <c r="F324" s="50"/>
      <c r="G324" s="50"/>
      <c r="H324" s="240"/>
      <c r="I324" s="50"/>
      <c r="X324" s="26"/>
      <c r="Y324" s="26"/>
      <c r="Z324" s="26"/>
      <c r="AA324" s="26"/>
      <c r="AB324" s="26"/>
      <c r="AC324" s="26"/>
      <c r="AD324" s="26"/>
      <c r="AE324" s="26"/>
      <c r="AF324" s="26"/>
      <c r="AG324" s="26"/>
      <c r="AH324" s="26"/>
      <c r="AI324" s="26"/>
      <c r="AJ324" s="26"/>
      <c r="AK324" s="26"/>
      <c r="AL324" s="26"/>
      <c r="AM324" s="26"/>
      <c r="AN324" s="26"/>
      <c r="AO324" s="26"/>
      <c r="AP324" s="26"/>
      <c r="AQ324" s="26"/>
      <c r="AR324" s="26"/>
      <c r="AS324" s="26"/>
      <c r="AT324" s="26"/>
      <c r="AU324" s="26"/>
      <c r="AV324" s="26"/>
      <c r="AW324" s="26"/>
      <c r="AX324" s="26"/>
      <c r="AY324" s="26"/>
      <c r="AZ324" s="26"/>
      <c r="BA324" s="26"/>
      <c r="BB324" s="26"/>
      <c r="BC324" s="26"/>
      <c r="BD324" s="26"/>
      <c r="BE324" s="26"/>
      <c r="BF324" s="26"/>
      <c r="BG324" s="26"/>
      <c r="BH324" s="26"/>
      <c r="BI324" s="26"/>
      <c r="BJ324" s="26"/>
      <c r="BK324" s="26"/>
      <c r="BL324" s="26"/>
      <c r="BM324" s="26"/>
      <c r="BN324" s="26"/>
      <c r="BO324" s="26"/>
      <c r="BP324" s="26"/>
      <c r="BQ324" s="26"/>
      <c r="BR324" s="26"/>
      <c r="BS324" s="26"/>
      <c r="BT324" s="26"/>
      <c r="BU324" s="26"/>
      <c r="BV324" s="26"/>
      <c r="BW324" s="26"/>
      <c r="BX324" s="26"/>
      <c r="BY324" s="26"/>
    </row>
    <row r="325" spans="4:77" ht="12.75" customHeight="1">
      <c r="D325" s="50"/>
      <c r="E325" s="50"/>
      <c r="F325" s="50"/>
      <c r="G325" s="50"/>
      <c r="H325" s="240"/>
      <c r="I325" s="50"/>
      <c r="X325" s="26"/>
      <c r="Y325" s="26"/>
      <c r="Z325" s="26"/>
      <c r="AA325" s="26"/>
      <c r="AB325" s="26"/>
      <c r="AC325" s="26"/>
      <c r="AD325" s="26"/>
      <c r="AE325" s="26"/>
      <c r="AF325" s="26"/>
      <c r="AG325" s="26"/>
      <c r="AH325" s="26"/>
      <c r="AI325" s="26"/>
      <c r="AJ325" s="26"/>
      <c r="AK325" s="26"/>
      <c r="AL325" s="26"/>
      <c r="AM325" s="26"/>
      <c r="AN325" s="26"/>
      <c r="AO325" s="26"/>
      <c r="AP325" s="26"/>
      <c r="AQ325" s="26"/>
      <c r="AR325" s="26"/>
      <c r="AS325" s="26"/>
      <c r="AT325" s="26"/>
      <c r="AU325" s="26"/>
      <c r="AV325" s="26"/>
      <c r="AW325" s="26"/>
      <c r="AX325" s="26"/>
      <c r="AY325" s="26"/>
      <c r="AZ325" s="26"/>
      <c r="BA325" s="26"/>
      <c r="BB325" s="26"/>
      <c r="BC325" s="26"/>
      <c r="BD325" s="26"/>
      <c r="BE325" s="26"/>
      <c r="BF325" s="26"/>
      <c r="BG325" s="26"/>
      <c r="BH325" s="26"/>
      <c r="BI325" s="26"/>
      <c r="BJ325" s="26"/>
      <c r="BK325" s="26"/>
      <c r="BL325" s="26"/>
      <c r="BM325" s="26"/>
      <c r="BN325" s="26"/>
      <c r="BO325" s="26"/>
      <c r="BP325" s="26"/>
      <c r="BQ325" s="26"/>
      <c r="BR325" s="26"/>
      <c r="BS325" s="26"/>
      <c r="BT325" s="26"/>
      <c r="BU325" s="26"/>
      <c r="BV325" s="26"/>
      <c r="BW325" s="26"/>
      <c r="BX325" s="26"/>
      <c r="BY325" s="26"/>
    </row>
    <row r="326" spans="4:77" ht="12.75" customHeight="1">
      <c r="D326" s="50"/>
      <c r="E326" s="50"/>
      <c r="F326" s="50"/>
      <c r="G326" s="50"/>
      <c r="H326" s="240"/>
      <c r="I326" s="50"/>
      <c r="X326" s="26"/>
      <c r="Y326" s="26"/>
      <c r="Z326" s="26"/>
      <c r="AA326" s="26"/>
      <c r="AB326" s="26"/>
      <c r="AC326" s="26"/>
      <c r="AD326" s="26"/>
      <c r="AE326" s="26"/>
      <c r="AF326" s="26"/>
      <c r="AG326" s="26"/>
      <c r="AH326" s="26"/>
      <c r="AI326" s="26"/>
      <c r="AJ326" s="26"/>
      <c r="AK326" s="26"/>
      <c r="AL326" s="26"/>
      <c r="AM326" s="26"/>
      <c r="AN326" s="26"/>
      <c r="AO326" s="26"/>
      <c r="AP326" s="26"/>
      <c r="AQ326" s="26"/>
      <c r="AR326" s="26"/>
      <c r="AS326" s="26"/>
      <c r="AT326" s="26"/>
      <c r="AU326" s="26"/>
      <c r="AV326" s="26"/>
      <c r="AW326" s="26"/>
      <c r="AX326" s="26"/>
      <c r="AY326" s="26"/>
      <c r="AZ326" s="26"/>
      <c r="BA326" s="26"/>
      <c r="BB326" s="26"/>
      <c r="BC326" s="26"/>
      <c r="BD326" s="26"/>
      <c r="BE326" s="26"/>
      <c r="BF326" s="26"/>
      <c r="BG326" s="26"/>
      <c r="BH326" s="26"/>
      <c r="BI326" s="26"/>
      <c r="BJ326" s="26"/>
      <c r="BK326" s="26"/>
      <c r="BL326" s="26"/>
      <c r="BM326" s="26"/>
      <c r="BN326" s="26"/>
      <c r="BO326" s="26"/>
      <c r="BP326" s="26"/>
      <c r="BQ326" s="26"/>
      <c r="BR326" s="26"/>
      <c r="BS326" s="26"/>
      <c r="BT326" s="26"/>
      <c r="BU326" s="26"/>
      <c r="BV326" s="26"/>
      <c r="BW326" s="26"/>
      <c r="BX326" s="26"/>
      <c r="BY326" s="26"/>
    </row>
    <row r="327" spans="4:77" ht="12.75" customHeight="1">
      <c r="D327" s="50"/>
      <c r="E327" s="50"/>
      <c r="F327" s="50"/>
      <c r="G327" s="50"/>
      <c r="H327" s="240"/>
      <c r="I327" s="50"/>
      <c r="X327" s="26"/>
      <c r="Y327" s="26"/>
      <c r="Z327" s="26"/>
      <c r="AA327" s="26"/>
      <c r="AB327" s="26"/>
      <c r="AC327" s="26"/>
      <c r="AD327" s="26"/>
      <c r="AE327" s="26"/>
      <c r="AF327" s="26"/>
      <c r="AG327" s="26"/>
      <c r="AH327" s="26"/>
      <c r="AI327" s="26"/>
      <c r="AJ327" s="26"/>
      <c r="AK327" s="26"/>
      <c r="AL327" s="26"/>
      <c r="AM327" s="26"/>
      <c r="AN327" s="26"/>
      <c r="AO327" s="26"/>
      <c r="AP327" s="26"/>
      <c r="AQ327" s="26"/>
      <c r="AR327" s="26"/>
      <c r="AS327" s="26"/>
      <c r="AT327" s="26"/>
      <c r="AU327" s="26"/>
      <c r="AV327" s="26"/>
      <c r="AW327" s="26"/>
      <c r="AX327" s="26"/>
      <c r="AY327" s="26"/>
      <c r="AZ327" s="26"/>
      <c r="BA327" s="26"/>
      <c r="BB327" s="26"/>
      <c r="BC327" s="26"/>
      <c r="BD327" s="26"/>
      <c r="BE327" s="26"/>
      <c r="BF327" s="26"/>
      <c r="BG327" s="26"/>
      <c r="BH327" s="26"/>
      <c r="BI327" s="26"/>
      <c r="BJ327" s="26"/>
      <c r="BK327" s="26"/>
      <c r="BL327" s="26"/>
      <c r="BM327" s="26"/>
      <c r="BN327" s="26"/>
      <c r="BO327" s="26"/>
      <c r="BP327" s="26"/>
      <c r="BQ327" s="26"/>
      <c r="BR327" s="26"/>
      <c r="BS327" s="26"/>
      <c r="BT327" s="26"/>
      <c r="BU327" s="26"/>
      <c r="BV327" s="26"/>
      <c r="BW327" s="26"/>
      <c r="BX327" s="26"/>
      <c r="BY327" s="26"/>
    </row>
    <row r="328" spans="4:77" ht="12.75" customHeight="1">
      <c r="D328" s="50"/>
      <c r="E328" s="50"/>
      <c r="F328" s="50"/>
      <c r="G328" s="50"/>
      <c r="H328" s="240"/>
      <c r="I328" s="50"/>
      <c r="X328" s="26"/>
      <c r="Y328" s="26"/>
      <c r="Z328" s="26"/>
      <c r="AA328" s="26"/>
      <c r="AB328" s="26"/>
      <c r="AC328" s="26"/>
      <c r="AD328" s="26"/>
      <c r="AE328" s="26"/>
      <c r="AF328" s="26"/>
      <c r="AG328" s="26"/>
      <c r="AH328" s="26"/>
      <c r="AI328" s="26"/>
      <c r="AJ328" s="26"/>
      <c r="AK328" s="26"/>
      <c r="AL328" s="26"/>
      <c r="AM328" s="26"/>
      <c r="AN328" s="26"/>
      <c r="AO328" s="26"/>
      <c r="AP328" s="26"/>
      <c r="AQ328" s="26"/>
      <c r="AR328" s="26"/>
      <c r="AS328" s="26"/>
      <c r="AT328" s="26"/>
      <c r="AU328" s="26"/>
      <c r="AV328" s="26"/>
      <c r="AW328" s="26"/>
      <c r="AX328" s="26"/>
      <c r="AY328" s="26"/>
      <c r="AZ328" s="26"/>
      <c r="BA328" s="26"/>
      <c r="BB328" s="26"/>
      <c r="BC328" s="26"/>
      <c r="BD328" s="26"/>
      <c r="BE328" s="26"/>
      <c r="BF328" s="26"/>
      <c r="BG328" s="26"/>
      <c r="BH328" s="26"/>
      <c r="BI328" s="26"/>
      <c r="BJ328" s="26"/>
      <c r="BK328" s="26"/>
      <c r="BL328" s="26"/>
      <c r="BM328" s="26"/>
      <c r="BN328" s="26"/>
      <c r="BO328" s="26"/>
      <c r="BP328" s="26"/>
      <c r="BQ328" s="26"/>
      <c r="BR328" s="26"/>
      <c r="BS328" s="26"/>
      <c r="BT328" s="26"/>
      <c r="BU328" s="26"/>
      <c r="BV328" s="26"/>
      <c r="BW328" s="26"/>
      <c r="BX328" s="26"/>
      <c r="BY328" s="26"/>
    </row>
    <row r="329" spans="4:77" ht="12.75" customHeight="1">
      <c r="D329" s="50"/>
      <c r="E329" s="50"/>
      <c r="F329" s="50"/>
      <c r="G329" s="50"/>
      <c r="H329" s="240"/>
      <c r="I329" s="50"/>
      <c r="X329" s="26"/>
      <c r="Y329" s="26"/>
      <c r="Z329" s="26"/>
      <c r="AA329" s="26"/>
      <c r="AB329" s="26"/>
      <c r="AC329" s="26"/>
      <c r="AD329" s="26"/>
      <c r="AE329" s="26"/>
      <c r="AF329" s="26"/>
      <c r="AG329" s="26"/>
      <c r="AH329" s="26"/>
      <c r="AI329" s="26"/>
      <c r="AJ329" s="26"/>
      <c r="AK329" s="26"/>
      <c r="AL329" s="26"/>
      <c r="AM329" s="26"/>
      <c r="AN329" s="26"/>
      <c r="AO329" s="26"/>
      <c r="AP329" s="26"/>
      <c r="AQ329" s="26"/>
      <c r="AR329" s="26"/>
      <c r="AS329" s="26"/>
      <c r="AT329" s="26"/>
      <c r="AU329" s="26"/>
      <c r="AV329" s="26"/>
      <c r="AW329" s="26"/>
      <c r="AX329" s="26"/>
      <c r="AY329" s="26"/>
      <c r="AZ329" s="26"/>
      <c r="BA329" s="26"/>
      <c r="BB329" s="26"/>
      <c r="BC329" s="26"/>
      <c r="BD329" s="26"/>
      <c r="BE329" s="26"/>
      <c r="BF329" s="26"/>
      <c r="BG329" s="26"/>
      <c r="BH329" s="26"/>
      <c r="BI329" s="26"/>
      <c r="BJ329" s="26"/>
      <c r="BK329" s="26"/>
      <c r="BL329" s="26"/>
      <c r="BM329" s="26"/>
      <c r="BN329" s="26"/>
      <c r="BO329" s="26"/>
      <c r="BP329" s="26"/>
      <c r="BQ329" s="26"/>
      <c r="BR329" s="26"/>
      <c r="BS329" s="26"/>
      <c r="BT329" s="26"/>
      <c r="BU329" s="26"/>
      <c r="BV329" s="26"/>
      <c r="BW329" s="26"/>
      <c r="BX329" s="26"/>
      <c r="BY329" s="26"/>
    </row>
    <row r="330" spans="4:77" ht="12.75" customHeight="1">
      <c r="D330" s="50"/>
      <c r="E330" s="50"/>
      <c r="F330" s="50"/>
      <c r="G330" s="50"/>
      <c r="H330" s="240"/>
      <c r="I330" s="50"/>
      <c r="X330" s="26"/>
      <c r="Y330" s="26"/>
      <c r="Z330" s="26"/>
      <c r="AA330" s="26"/>
      <c r="AB330" s="26"/>
      <c r="AC330" s="26"/>
      <c r="AD330" s="26"/>
      <c r="AE330" s="26"/>
      <c r="AF330" s="26"/>
      <c r="AG330" s="26"/>
      <c r="AH330" s="26"/>
      <c r="AI330" s="26"/>
      <c r="AJ330" s="26"/>
      <c r="AK330" s="26"/>
      <c r="AL330" s="26"/>
      <c r="AM330" s="26"/>
      <c r="AN330" s="26"/>
      <c r="AO330" s="26"/>
      <c r="AP330" s="26"/>
      <c r="AQ330" s="26"/>
      <c r="AR330" s="26"/>
      <c r="AS330" s="26"/>
      <c r="AT330" s="26"/>
      <c r="AU330" s="26"/>
      <c r="AV330" s="26"/>
      <c r="AW330" s="26"/>
      <c r="AX330" s="26"/>
      <c r="AY330" s="26"/>
      <c r="AZ330" s="26"/>
      <c r="BA330" s="26"/>
      <c r="BB330" s="26"/>
      <c r="BC330" s="26"/>
      <c r="BD330" s="26"/>
      <c r="BE330" s="26"/>
      <c r="BF330" s="26"/>
      <c r="BG330" s="26"/>
      <c r="BH330" s="26"/>
      <c r="BI330" s="26"/>
      <c r="BJ330" s="26"/>
      <c r="BK330" s="26"/>
      <c r="BL330" s="26"/>
      <c r="BM330" s="26"/>
      <c r="BN330" s="26"/>
      <c r="BO330" s="26"/>
      <c r="BP330" s="26"/>
      <c r="BQ330" s="26"/>
      <c r="BR330" s="26"/>
      <c r="BS330" s="26"/>
      <c r="BT330" s="26"/>
      <c r="BU330" s="26"/>
      <c r="BV330" s="26"/>
      <c r="BW330" s="26"/>
      <c r="BX330" s="26"/>
      <c r="BY330" s="26"/>
    </row>
    <row r="331" spans="4:77" ht="12.75" customHeight="1">
      <c r="D331" s="50"/>
      <c r="E331" s="50"/>
      <c r="F331" s="50"/>
      <c r="G331" s="50"/>
      <c r="H331" s="240"/>
      <c r="I331" s="50"/>
      <c r="X331" s="26"/>
      <c r="Y331" s="26"/>
      <c r="Z331" s="26"/>
      <c r="AA331" s="26"/>
      <c r="AB331" s="26"/>
      <c r="AC331" s="26"/>
      <c r="AD331" s="26"/>
      <c r="AE331" s="26"/>
      <c r="AF331" s="26"/>
      <c r="AG331" s="26"/>
      <c r="AH331" s="26"/>
      <c r="AI331" s="26"/>
      <c r="AJ331" s="26"/>
      <c r="AK331" s="26"/>
      <c r="AL331" s="26"/>
      <c r="AM331" s="26"/>
      <c r="AN331" s="26"/>
      <c r="AO331" s="26"/>
      <c r="AP331" s="26"/>
      <c r="AQ331" s="26"/>
      <c r="AR331" s="26"/>
      <c r="AS331" s="26"/>
      <c r="AT331" s="26"/>
      <c r="AU331" s="26"/>
      <c r="AV331" s="26"/>
      <c r="AW331" s="26"/>
      <c r="AX331" s="26"/>
      <c r="AY331" s="26"/>
      <c r="AZ331" s="26"/>
      <c r="BA331" s="26"/>
      <c r="BB331" s="26"/>
      <c r="BC331" s="26"/>
      <c r="BD331" s="26"/>
      <c r="BE331" s="26"/>
      <c r="BF331" s="26"/>
      <c r="BG331" s="26"/>
      <c r="BH331" s="26"/>
      <c r="BI331" s="26"/>
      <c r="BJ331" s="26"/>
      <c r="BK331" s="26"/>
      <c r="BL331" s="26"/>
      <c r="BM331" s="26"/>
      <c r="BN331" s="26"/>
      <c r="BO331" s="26"/>
      <c r="BP331" s="26"/>
      <c r="BQ331" s="26"/>
      <c r="BR331" s="26"/>
      <c r="BS331" s="26"/>
      <c r="BT331" s="26"/>
      <c r="BU331" s="26"/>
      <c r="BV331" s="26"/>
      <c r="BW331" s="26"/>
      <c r="BX331" s="26"/>
      <c r="BY331" s="26"/>
    </row>
    <row r="332" spans="4:77" ht="12.75" customHeight="1">
      <c r="D332" s="50"/>
      <c r="E332" s="50"/>
      <c r="F332" s="50"/>
      <c r="G332" s="50"/>
      <c r="H332" s="240"/>
      <c r="I332" s="50"/>
      <c r="X332" s="26"/>
      <c r="Y332" s="26"/>
      <c r="Z332" s="26"/>
      <c r="AA332" s="26"/>
      <c r="AB332" s="26"/>
      <c r="AC332" s="26"/>
      <c r="AD332" s="26"/>
      <c r="AE332" s="26"/>
      <c r="AF332" s="26"/>
      <c r="AG332" s="26"/>
      <c r="AH332" s="26"/>
      <c r="AI332" s="26"/>
      <c r="AJ332" s="26"/>
      <c r="AK332" s="26"/>
      <c r="AL332" s="26"/>
      <c r="AM332" s="26"/>
      <c r="AN332" s="26"/>
      <c r="AO332" s="26"/>
      <c r="AP332" s="26"/>
      <c r="AQ332" s="26"/>
      <c r="AR332" s="26"/>
      <c r="AS332" s="26"/>
      <c r="AT332" s="26"/>
      <c r="AU332" s="26"/>
      <c r="AV332" s="26"/>
      <c r="AW332" s="26"/>
      <c r="AX332" s="26"/>
      <c r="AY332" s="26"/>
      <c r="AZ332" s="26"/>
      <c r="BA332" s="26"/>
      <c r="BB332" s="26"/>
      <c r="BC332" s="26"/>
      <c r="BD332" s="26"/>
      <c r="BE332" s="26"/>
      <c r="BF332" s="26"/>
      <c r="BG332" s="26"/>
      <c r="BH332" s="26"/>
      <c r="BI332" s="26"/>
      <c r="BJ332" s="26"/>
      <c r="BK332" s="26"/>
      <c r="BL332" s="26"/>
      <c r="BM332" s="26"/>
      <c r="BN332" s="26"/>
      <c r="BO332" s="26"/>
      <c r="BP332" s="26"/>
      <c r="BQ332" s="26"/>
      <c r="BR332" s="26"/>
      <c r="BS332" s="26"/>
      <c r="BT332" s="26"/>
      <c r="BU332" s="26"/>
      <c r="BV332" s="26"/>
      <c r="BW332" s="26"/>
      <c r="BX332" s="26"/>
      <c r="BY332" s="26"/>
    </row>
    <row r="333" spans="4:77" ht="12.75" customHeight="1">
      <c r="D333" s="50"/>
      <c r="E333" s="50"/>
      <c r="F333" s="50"/>
      <c r="G333" s="50"/>
      <c r="H333" s="240"/>
      <c r="I333" s="50"/>
      <c r="X333" s="26"/>
      <c r="Y333" s="26"/>
      <c r="Z333" s="26"/>
      <c r="AA333" s="26"/>
      <c r="AB333" s="26"/>
      <c r="AC333" s="26"/>
      <c r="AD333" s="26"/>
      <c r="AE333" s="26"/>
      <c r="AF333" s="26"/>
      <c r="AG333" s="26"/>
      <c r="AH333" s="26"/>
      <c r="AI333" s="26"/>
      <c r="AJ333" s="26"/>
      <c r="AK333" s="26"/>
      <c r="AL333" s="26"/>
      <c r="AM333" s="26"/>
      <c r="AN333" s="26"/>
      <c r="AO333" s="26"/>
      <c r="AP333" s="26"/>
      <c r="AQ333" s="26"/>
      <c r="AR333" s="26"/>
      <c r="AS333" s="26"/>
      <c r="AT333" s="26"/>
      <c r="AU333" s="26"/>
      <c r="AV333" s="26"/>
      <c r="AW333" s="26"/>
      <c r="AX333" s="26"/>
      <c r="AY333" s="26"/>
      <c r="AZ333" s="26"/>
      <c r="BA333" s="26"/>
      <c r="BB333" s="26"/>
      <c r="BC333" s="26"/>
      <c r="BD333" s="26"/>
      <c r="BE333" s="26"/>
      <c r="BF333" s="26"/>
      <c r="BG333" s="26"/>
      <c r="BH333" s="26"/>
      <c r="BI333" s="26"/>
      <c r="BJ333" s="26"/>
      <c r="BK333" s="26"/>
      <c r="BL333" s="26"/>
      <c r="BM333" s="26"/>
      <c r="BN333" s="26"/>
      <c r="BO333" s="26"/>
      <c r="BP333" s="26"/>
      <c r="BQ333" s="26"/>
      <c r="BR333" s="26"/>
      <c r="BS333" s="26"/>
      <c r="BT333" s="26"/>
      <c r="BU333" s="26"/>
      <c r="BV333" s="26"/>
      <c r="BW333" s="26"/>
      <c r="BX333" s="26"/>
      <c r="BY333" s="26"/>
    </row>
    <row r="334" spans="4:77" ht="12.75" customHeight="1">
      <c r="D334" s="50"/>
      <c r="E334" s="50"/>
      <c r="F334" s="50"/>
      <c r="G334" s="50"/>
      <c r="H334" s="240"/>
      <c r="I334" s="50"/>
      <c r="X334" s="26"/>
      <c r="Y334" s="26"/>
      <c r="Z334" s="26"/>
      <c r="AA334" s="26"/>
      <c r="AB334" s="26"/>
      <c r="AC334" s="26"/>
      <c r="AD334" s="26"/>
      <c r="AE334" s="26"/>
      <c r="AF334" s="26"/>
      <c r="AG334" s="26"/>
      <c r="AH334" s="26"/>
      <c r="AI334" s="26"/>
      <c r="AJ334" s="26"/>
      <c r="AK334" s="26"/>
      <c r="AL334" s="26"/>
      <c r="AM334" s="26"/>
      <c r="AN334" s="26"/>
      <c r="AO334" s="26"/>
      <c r="AP334" s="26"/>
      <c r="AQ334" s="26"/>
      <c r="AR334" s="26"/>
      <c r="AS334" s="26"/>
      <c r="AT334" s="26"/>
      <c r="AU334" s="26"/>
      <c r="AV334" s="26"/>
      <c r="AW334" s="26"/>
      <c r="AX334" s="26"/>
      <c r="AY334" s="26"/>
      <c r="AZ334" s="26"/>
      <c r="BA334" s="26"/>
      <c r="BB334" s="26"/>
      <c r="BC334" s="26"/>
      <c r="BD334" s="26"/>
      <c r="BE334" s="26"/>
      <c r="BF334" s="26"/>
      <c r="BG334" s="26"/>
      <c r="BH334" s="26"/>
      <c r="BI334" s="26"/>
      <c r="BJ334" s="26"/>
      <c r="BK334" s="26"/>
      <c r="BL334" s="26"/>
      <c r="BM334" s="26"/>
      <c r="BN334" s="26"/>
      <c r="BO334" s="26"/>
      <c r="BP334" s="26"/>
      <c r="BQ334" s="26"/>
      <c r="BR334" s="26"/>
      <c r="BS334" s="26"/>
      <c r="BT334" s="26"/>
      <c r="BU334" s="26"/>
      <c r="BV334" s="26"/>
      <c r="BW334" s="26"/>
      <c r="BX334" s="26"/>
      <c r="BY334" s="26"/>
    </row>
    <row r="335" spans="4:77" ht="12.75" customHeight="1">
      <c r="D335" s="50"/>
      <c r="E335" s="50"/>
      <c r="F335" s="50"/>
      <c r="G335" s="50"/>
      <c r="H335" s="240"/>
      <c r="I335" s="50"/>
      <c r="X335" s="26"/>
      <c r="Y335" s="26"/>
      <c r="Z335" s="26"/>
      <c r="AA335" s="26"/>
      <c r="AB335" s="26"/>
      <c r="AC335" s="26"/>
      <c r="AD335" s="26"/>
      <c r="AE335" s="26"/>
      <c r="AF335" s="26"/>
      <c r="AG335" s="26"/>
      <c r="AH335" s="26"/>
      <c r="AI335" s="26"/>
      <c r="AJ335" s="26"/>
      <c r="AK335" s="26"/>
      <c r="AL335" s="26"/>
      <c r="AM335" s="26"/>
      <c r="AN335" s="26"/>
      <c r="AO335" s="26"/>
      <c r="AP335" s="26"/>
      <c r="AQ335" s="26"/>
      <c r="AR335" s="26"/>
      <c r="AS335" s="26"/>
      <c r="AT335" s="26"/>
      <c r="AU335" s="26"/>
      <c r="AV335" s="26"/>
      <c r="AW335" s="26"/>
      <c r="AX335" s="26"/>
      <c r="AY335" s="26"/>
      <c r="AZ335" s="26"/>
      <c r="BA335" s="26"/>
      <c r="BB335" s="26"/>
      <c r="BC335" s="26"/>
      <c r="BD335" s="26"/>
      <c r="BE335" s="26"/>
      <c r="BF335" s="26"/>
      <c r="BG335" s="26"/>
      <c r="BH335" s="26"/>
      <c r="BI335" s="26"/>
      <c r="BJ335" s="26"/>
      <c r="BK335" s="26"/>
      <c r="BL335" s="26"/>
      <c r="BM335" s="26"/>
      <c r="BN335" s="26"/>
      <c r="BO335" s="26"/>
      <c r="BP335" s="26"/>
      <c r="BQ335" s="26"/>
      <c r="BR335" s="26"/>
      <c r="BS335" s="26"/>
      <c r="BT335" s="26"/>
      <c r="BU335" s="26"/>
      <c r="BV335" s="26"/>
      <c r="BW335" s="26"/>
      <c r="BX335" s="26"/>
      <c r="BY335" s="26"/>
    </row>
    <row r="336" spans="4:77" ht="12.75" customHeight="1">
      <c r="D336" s="50"/>
      <c r="E336" s="50"/>
      <c r="F336" s="50"/>
      <c r="G336" s="50"/>
      <c r="H336" s="240"/>
      <c r="I336" s="50"/>
      <c r="X336" s="26"/>
      <c r="Y336" s="26"/>
      <c r="Z336" s="26"/>
      <c r="AA336" s="26"/>
      <c r="AB336" s="26"/>
      <c r="AC336" s="26"/>
      <c r="AD336" s="26"/>
      <c r="AE336" s="26"/>
      <c r="AF336" s="26"/>
      <c r="AG336" s="26"/>
      <c r="AH336" s="26"/>
      <c r="AI336" s="26"/>
      <c r="AJ336" s="26"/>
      <c r="AK336" s="26"/>
      <c r="AL336" s="26"/>
      <c r="AM336" s="26"/>
      <c r="AN336" s="26"/>
      <c r="AO336" s="26"/>
      <c r="AP336" s="26"/>
      <c r="AQ336" s="26"/>
      <c r="AR336" s="26"/>
      <c r="AS336" s="26"/>
      <c r="AT336" s="26"/>
      <c r="AU336" s="26"/>
      <c r="AV336" s="26"/>
      <c r="AW336" s="26"/>
      <c r="AX336" s="26"/>
      <c r="AY336" s="26"/>
      <c r="AZ336" s="26"/>
      <c r="BA336" s="26"/>
      <c r="BB336" s="26"/>
      <c r="BC336" s="26"/>
      <c r="BD336" s="26"/>
      <c r="BE336" s="26"/>
      <c r="BF336" s="26"/>
      <c r="BG336" s="26"/>
      <c r="BH336" s="26"/>
      <c r="BI336" s="26"/>
      <c r="BJ336" s="26"/>
      <c r="BK336" s="26"/>
      <c r="BL336" s="26"/>
      <c r="BM336" s="26"/>
      <c r="BN336" s="26"/>
      <c r="BO336" s="26"/>
      <c r="BP336" s="26"/>
      <c r="BQ336" s="26"/>
      <c r="BR336" s="26"/>
      <c r="BS336" s="26"/>
      <c r="BT336" s="26"/>
      <c r="BU336" s="26"/>
      <c r="BV336" s="26"/>
      <c r="BW336" s="26"/>
      <c r="BX336" s="26"/>
      <c r="BY336" s="26"/>
    </row>
    <row r="337" spans="4:77" ht="12.75" customHeight="1">
      <c r="D337" s="50"/>
      <c r="E337" s="50"/>
      <c r="F337" s="50"/>
      <c r="G337" s="50"/>
      <c r="H337" s="240"/>
      <c r="I337" s="50"/>
      <c r="X337" s="26"/>
      <c r="Y337" s="26"/>
      <c r="Z337" s="26"/>
      <c r="AA337" s="26"/>
      <c r="AB337" s="26"/>
      <c r="AC337" s="26"/>
      <c r="AD337" s="26"/>
      <c r="AE337" s="26"/>
      <c r="AF337" s="26"/>
      <c r="AG337" s="26"/>
      <c r="AH337" s="26"/>
      <c r="AI337" s="26"/>
      <c r="AJ337" s="26"/>
      <c r="AK337" s="26"/>
      <c r="AL337" s="26"/>
      <c r="AM337" s="26"/>
      <c r="AN337" s="26"/>
      <c r="AO337" s="26"/>
      <c r="AP337" s="26"/>
      <c r="AQ337" s="26"/>
      <c r="AR337" s="26"/>
      <c r="AS337" s="26"/>
      <c r="AT337" s="26"/>
      <c r="AU337" s="26"/>
      <c r="AV337" s="26"/>
      <c r="AW337" s="26"/>
      <c r="AX337" s="26"/>
      <c r="AY337" s="26"/>
      <c r="AZ337" s="26"/>
      <c r="BA337" s="26"/>
      <c r="BB337" s="26"/>
      <c r="BC337" s="26"/>
      <c r="BD337" s="26"/>
      <c r="BE337" s="26"/>
      <c r="BF337" s="26"/>
      <c r="BG337" s="26"/>
      <c r="BH337" s="26"/>
      <c r="BI337" s="26"/>
      <c r="BJ337" s="26"/>
      <c r="BK337" s="26"/>
      <c r="BL337" s="26"/>
      <c r="BM337" s="26"/>
      <c r="BN337" s="26"/>
      <c r="BO337" s="26"/>
      <c r="BP337" s="26"/>
      <c r="BQ337" s="26"/>
      <c r="BR337" s="26"/>
      <c r="BS337" s="26"/>
      <c r="BT337" s="26"/>
      <c r="BU337" s="26"/>
      <c r="BV337" s="26"/>
      <c r="BW337" s="26"/>
      <c r="BX337" s="26"/>
      <c r="BY337" s="26"/>
    </row>
    <row r="338" spans="4:77" ht="12.75" customHeight="1">
      <c r="D338" s="50"/>
      <c r="E338" s="50"/>
      <c r="F338" s="50"/>
      <c r="G338" s="50"/>
      <c r="H338" s="240"/>
      <c r="I338" s="50"/>
      <c r="X338" s="26"/>
      <c r="Y338" s="26"/>
      <c r="Z338" s="26"/>
      <c r="AA338" s="26"/>
      <c r="AB338" s="26"/>
      <c r="AC338" s="26"/>
      <c r="AD338" s="26"/>
      <c r="AE338" s="26"/>
      <c r="AF338" s="26"/>
      <c r="AG338" s="26"/>
      <c r="AH338" s="26"/>
      <c r="AI338" s="26"/>
      <c r="AJ338" s="26"/>
      <c r="AK338" s="26"/>
      <c r="AL338" s="26"/>
      <c r="AM338" s="26"/>
      <c r="AN338" s="26"/>
      <c r="AO338" s="26"/>
      <c r="AP338" s="26"/>
      <c r="AQ338" s="26"/>
      <c r="AR338" s="26"/>
      <c r="AS338" s="26"/>
      <c r="AT338" s="26"/>
      <c r="AU338" s="26"/>
      <c r="AV338" s="26"/>
      <c r="AW338" s="26"/>
      <c r="AX338" s="26"/>
      <c r="AY338" s="26"/>
      <c r="AZ338" s="26"/>
      <c r="BA338" s="26"/>
      <c r="BB338" s="26"/>
      <c r="BC338" s="26"/>
      <c r="BD338" s="26"/>
      <c r="BE338" s="26"/>
      <c r="BF338" s="26"/>
      <c r="BG338" s="26"/>
      <c r="BH338" s="26"/>
      <c r="BI338" s="26"/>
      <c r="BJ338" s="26"/>
      <c r="BK338" s="26"/>
      <c r="BL338" s="26"/>
      <c r="BM338" s="26"/>
      <c r="BN338" s="26"/>
      <c r="BO338" s="26"/>
      <c r="BP338" s="26"/>
      <c r="BQ338" s="26"/>
      <c r="BR338" s="26"/>
      <c r="BS338" s="26"/>
      <c r="BT338" s="26"/>
      <c r="BU338" s="26"/>
      <c r="BV338" s="26"/>
      <c r="BW338" s="26"/>
      <c r="BX338" s="26"/>
      <c r="BY338" s="26"/>
    </row>
    <row r="339" spans="4:77" ht="12.75" customHeight="1">
      <c r="D339" s="50"/>
      <c r="E339" s="50"/>
      <c r="F339" s="50"/>
      <c r="G339" s="50"/>
      <c r="H339" s="240"/>
      <c r="I339" s="50"/>
      <c r="X339" s="26"/>
      <c r="Y339" s="26"/>
      <c r="Z339" s="26"/>
      <c r="AA339" s="26"/>
      <c r="AB339" s="26"/>
      <c r="AC339" s="26"/>
      <c r="AD339" s="26"/>
      <c r="AE339" s="26"/>
      <c r="AF339" s="26"/>
      <c r="AG339" s="26"/>
      <c r="AH339" s="26"/>
      <c r="AI339" s="26"/>
      <c r="AJ339" s="26"/>
      <c r="AK339" s="26"/>
      <c r="AL339" s="26"/>
      <c r="AM339" s="26"/>
      <c r="AN339" s="26"/>
      <c r="AO339" s="26"/>
      <c r="AP339" s="26"/>
      <c r="AQ339" s="26"/>
      <c r="AR339" s="26"/>
      <c r="AS339" s="26"/>
      <c r="AT339" s="26"/>
      <c r="AU339" s="26"/>
      <c r="AV339" s="26"/>
      <c r="AW339" s="26"/>
      <c r="AX339" s="26"/>
      <c r="AY339" s="26"/>
      <c r="AZ339" s="26"/>
      <c r="BA339" s="26"/>
      <c r="BB339" s="26"/>
      <c r="BC339" s="26"/>
      <c r="BD339" s="26"/>
      <c r="BE339" s="26"/>
      <c r="BF339" s="26"/>
      <c r="BG339" s="26"/>
      <c r="BH339" s="26"/>
      <c r="BI339" s="26"/>
      <c r="BJ339" s="26"/>
      <c r="BK339" s="26"/>
      <c r="BL339" s="26"/>
      <c r="BM339" s="26"/>
      <c r="BN339" s="26"/>
      <c r="BO339" s="26"/>
      <c r="BP339" s="26"/>
      <c r="BQ339" s="26"/>
      <c r="BR339" s="26"/>
      <c r="BS339" s="26"/>
      <c r="BT339" s="26"/>
      <c r="BU339" s="26"/>
      <c r="BV339" s="26"/>
      <c r="BW339" s="26"/>
      <c r="BX339" s="26"/>
      <c r="BY339" s="26"/>
    </row>
    <row r="340" spans="4:77" ht="12.75" customHeight="1">
      <c r="D340" s="50"/>
      <c r="E340" s="50"/>
      <c r="F340" s="50"/>
      <c r="G340" s="50"/>
      <c r="H340" s="240"/>
      <c r="I340" s="50"/>
      <c r="X340" s="26"/>
      <c r="Y340" s="26"/>
      <c r="Z340" s="26"/>
      <c r="AA340" s="26"/>
      <c r="AB340" s="26"/>
      <c r="AC340" s="26"/>
      <c r="AD340" s="26"/>
      <c r="AE340" s="26"/>
      <c r="AF340" s="26"/>
      <c r="AG340" s="26"/>
      <c r="AH340" s="26"/>
      <c r="AI340" s="26"/>
      <c r="AJ340" s="26"/>
      <c r="AK340" s="26"/>
      <c r="AL340" s="26"/>
      <c r="AM340" s="26"/>
      <c r="AN340" s="26"/>
      <c r="AO340" s="26"/>
      <c r="AP340" s="26"/>
      <c r="AQ340" s="26"/>
      <c r="AR340" s="26"/>
      <c r="AS340" s="26"/>
      <c r="AT340" s="26"/>
      <c r="AU340" s="26"/>
      <c r="AV340" s="26"/>
      <c r="AW340" s="26"/>
      <c r="AX340" s="26"/>
      <c r="AY340" s="26"/>
      <c r="AZ340" s="26"/>
      <c r="BA340" s="26"/>
      <c r="BB340" s="26"/>
      <c r="BC340" s="26"/>
      <c r="BD340" s="26"/>
      <c r="BE340" s="26"/>
      <c r="BF340" s="26"/>
      <c r="BG340" s="26"/>
      <c r="BH340" s="26"/>
      <c r="BI340" s="26"/>
      <c r="BJ340" s="26"/>
      <c r="BK340" s="26"/>
      <c r="BL340" s="26"/>
      <c r="BM340" s="26"/>
      <c r="BN340" s="26"/>
      <c r="BO340" s="26"/>
      <c r="BP340" s="26"/>
      <c r="BQ340" s="26"/>
      <c r="BR340" s="26"/>
      <c r="BS340" s="26"/>
      <c r="BT340" s="26"/>
      <c r="BU340" s="26"/>
      <c r="BV340" s="26"/>
      <c r="BW340" s="26"/>
      <c r="BX340" s="26"/>
      <c r="BY340" s="26"/>
    </row>
    <row r="341" spans="4:77" ht="12.75" customHeight="1">
      <c r="D341" s="50"/>
      <c r="E341" s="50"/>
      <c r="F341" s="50"/>
      <c r="G341" s="50"/>
      <c r="H341" s="240"/>
      <c r="I341" s="50"/>
      <c r="X341" s="26"/>
      <c r="Y341" s="26"/>
      <c r="Z341" s="26"/>
      <c r="AA341" s="26"/>
      <c r="AB341" s="26"/>
      <c r="AC341" s="26"/>
      <c r="AD341" s="26"/>
      <c r="AE341" s="26"/>
      <c r="AF341" s="26"/>
      <c r="AG341" s="26"/>
      <c r="AH341" s="26"/>
      <c r="AI341" s="26"/>
      <c r="AJ341" s="26"/>
      <c r="AK341" s="26"/>
      <c r="AL341" s="26"/>
      <c r="AM341" s="26"/>
      <c r="AN341" s="26"/>
      <c r="AO341" s="26"/>
      <c r="AP341" s="26"/>
      <c r="AQ341" s="26"/>
      <c r="AR341" s="26"/>
      <c r="AS341" s="26"/>
      <c r="AT341" s="26"/>
      <c r="AU341" s="26"/>
      <c r="AV341" s="26"/>
      <c r="AW341" s="26"/>
      <c r="AX341" s="26"/>
      <c r="AY341" s="26"/>
      <c r="AZ341" s="26"/>
      <c r="BA341" s="26"/>
      <c r="BB341" s="26"/>
      <c r="BC341" s="26"/>
      <c r="BD341" s="26"/>
      <c r="BE341" s="26"/>
      <c r="BF341" s="26"/>
      <c r="BG341" s="26"/>
      <c r="BH341" s="26"/>
      <c r="BI341" s="26"/>
      <c r="BJ341" s="26"/>
      <c r="BK341" s="26"/>
      <c r="BL341" s="26"/>
      <c r="BM341" s="26"/>
      <c r="BN341" s="26"/>
      <c r="BO341" s="26"/>
      <c r="BP341" s="26"/>
      <c r="BQ341" s="26"/>
      <c r="BR341" s="26"/>
      <c r="BS341" s="26"/>
      <c r="BT341" s="26"/>
      <c r="BU341" s="26"/>
      <c r="BV341" s="26"/>
      <c r="BW341" s="26"/>
      <c r="BX341" s="26"/>
      <c r="BY341" s="26"/>
    </row>
    <row r="342" spans="4:77" ht="12.75" customHeight="1">
      <c r="D342" s="50"/>
      <c r="E342" s="50"/>
      <c r="F342" s="50"/>
      <c r="G342" s="50"/>
      <c r="H342" s="240"/>
      <c r="I342" s="50"/>
      <c r="X342" s="26"/>
      <c r="Y342" s="26"/>
      <c r="Z342" s="26"/>
      <c r="AA342" s="26"/>
      <c r="AB342" s="26"/>
      <c r="AC342" s="26"/>
      <c r="AD342" s="26"/>
      <c r="AE342" s="26"/>
      <c r="AF342" s="26"/>
      <c r="AG342" s="26"/>
      <c r="AH342" s="26"/>
      <c r="AI342" s="26"/>
      <c r="AJ342" s="26"/>
      <c r="AK342" s="26"/>
      <c r="AL342" s="26"/>
      <c r="AM342" s="26"/>
      <c r="AN342" s="26"/>
      <c r="AO342" s="26"/>
      <c r="AP342" s="26"/>
      <c r="AQ342" s="26"/>
      <c r="AR342" s="26"/>
      <c r="AS342" s="26"/>
      <c r="AT342" s="26"/>
      <c r="AU342" s="26"/>
      <c r="AV342" s="26"/>
      <c r="AW342" s="26"/>
      <c r="AX342" s="26"/>
      <c r="AY342" s="26"/>
      <c r="AZ342" s="26"/>
      <c r="BA342" s="26"/>
      <c r="BB342" s="26"/>
      <c r="BC342" s="26"/>
      <c r="BD342" s="26"/>
      <c r="BE342" s="26"/>
      <c r="BF342" s="26"/>
      <c r="BG342" s="26"/>
      <c r="BH342" s="26"/>
      <c r="BI342" s="26"/>
      <c r="BJ342" s="26"/>
      <c r="BK342" s="26"/>
      <c r="BL342" s="26"/>
      <c r="BM342" s="26"/>
      <c r="BN342" s="26"/>
      <c r="BO342" s="26"/>
      <c r="BP342" s="26"/>
      <c r="BQ342" s="26"/>
      <c r="BR342" s="26"/>
      <c r="BS342" s="26"/>
      <c r="BT342" s="26"/>
      <c r="BU342" s="26"/>
      <c r="BV342" s="26"/>
      <c r="BW342" s="26"/>
      <c r="BX342" s="26"/>
      <c r="BY342" s="26"/>
    </row>
    <row r="343" spans="4:77" ht="12.75" customHeight="1">
      <c r="D343" s="50"/>
      <c r="E343" s="50"/>
      <c r="F343" s="50"/>
      <c r="G343" s="50"/>
      <c r="H343" s="240"/>
      <c r="I343" s="50"/>
      <c r="X343" s="26"/>
      <c r="Y343" s="26"/>
      <c r="Z343" s="26"/>
      <c r="AA343" s="26"/>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c r="AZ343" s="26"/>
      <c r="BA343" s="26"/>
      <c r="BB343" s="26"/>
      <c r="BC343" s="26"/>
      <c r="BD343" s="26"/>
      <c r="BE343" s="26"/>
      <c r="BF343" s="26"/>
      <c r="BG343" s="26"/>
      <c r="BH343" s="26"/>
      <c r="BI343" s="26"/>
      <c r="BJ343" s="26"/>
      <c r="BK343" s="26"/>
      <c r="BL343" s="26"/>
      <c r="BM343" s="26"/>
      <c r="BN343" s="26"/>
      <c r="BO343" s="26"/>
      <c r="BP343" s="26"/>
      <c r="BQ343" s="26"/>
      <c r="BR343" s="26"/>
      <c r="BS343" s="26"/>
      <c r="BT343" s="26"/>
      <c r="BU343" s="26"/>
      <c r="BV343" s="26"/>
      <c r="BW343" s="26"/>
      <c r="BX343" s="26"/>
      <c r="BY343" s="26"/>
    </row>
    <row r="344" spans="4:77" ht="12.75" customHeight="1">
      <c r="D344" s="50"/>
      <c r="E344" s="50"/>
      <c r="F344" s="50"/>
      <c r="G344" s="50"/>
      <c r="H344" s="240"/>
      <c r="I344" s="50"/>
      <c r="X344" s="26"/>
      <c r="Y344" s="26"/>
      <c r="Z344" s="26"/>
      <c r="AA344" s="26"/>
      <c r="AB344" s="26"/>
      <c r="AC344" s="26"/>
      <c r="AD344" s="26"/>
      <c r="AE344" s="26"/>
      <c r="AF344" s="26"/>
      <c r="AG344" s="26"/>
      <c r="AH344" s="26"/>
      <c r="AI344" s="26"/>
      <c r="AJ344" s="26"/>
      <c r="AK344" s="26"/>
      <c r="AL344" s="26"/>
      <c r="AM344" s="26"/>
      <c r="AN344" s="26"/>
      <c r="AO344" s="26"/>
      <c r="AP344" s="26"/>
      <c r="AQ344" s="26"/>
      <c r="AR344" s="26"/>
      <c r="AS344" s="26"/>
      <c r="AT344" s="26"/>
      <c r="AU344" s="26"/>
      <c r="AV344" s="26"/>
      <c r="AW344" s="26"/>
      <c r="AX344" s="26"/>
      <c r="AY344" s="26"/>
      <c r="AZ344" s="26"/>
      <c r="BA344" s="26"/>
      <c r="BB344" s="26"/>
      <c r="BC344" s="26"/>
      <c r="BD344" s="26"/>
      <c r="BE344" s="26"/>
      <c r="BF344" s="26"/>
      <c r="BG344" s="26"/>
      <c r="BH344" s="26"/>
      <c r="BI344" s="26"/>
      <c r="BJ344" s="26"/>
      <c r="BK344" s="26"/>
      <c r="BL344" s="26"/>
      <c r="BM344" s="26"/>
      <c r="BN344" s="26"/>
      <c r="BO344" s="26"/>
      <c r="BP344" s="26"/>
      <c r="BQ344" s="26"/>
      <c r="BR344" s="26"/>
      <c r="BS344" s="26"/>
      <c r="BT344" s="26"/>
      <c r="BU344" s="26"/>
      <c r="BV344" s="26"/>
      <c r="BW344" s="26"/>
      <c r="BX344" s="26"/>
      <c r="BY344" s="26"/>
    </row>
    <row r="345" spans="4:77" ht="12.75" customHeight="1">
      <c r="D345" s="50"/>
      <c r="E345" s="50"/>
      <c r="F345" s="50"/>
      <c r="G345" s="50"/>
      <c r="H345" s="240"/>
      <c r="I345" s="50"/>
      <c r="X345" s="26"/>
      <c r="Y345" s="26"/>
      <c r="Z345" s="26"/>
      <c r="AA345" s="26"/>
      <c r="AB345" s="26"/>
      <c r="AC345" s="26"/>
      <c r="AD345" s="26"/>
      <c r="AE345" s="26"/>
      <c r="AF345" s="26"/>
      <c r="AG345" s="26"/>
      <c r="AH345" s="26"/>
      <c r="AI345" s="26"/>
      <c r="AJ345" s="26"/>
      <c r="AK345" s="26"/>
      <c r="AL345" s="26"/>
      <c r="AM345" s="26"/>
      <c r="AN345" s="26"/>
      <c r="AO345" s="26"/>
      <c r="AP345" s="26"/>
      <c r="AQ345" s="26"/>
      <c r="AR345" s="26"/>
      <c r="AS345" s="26"/>
      <c r="AT345" s="26"/>
      <c r="AU345" s="26"/>
      <c r="AV345" s="26"/>
      <c r="AW345" s="26"/>
      <c r="AX345" s="26"/>
      <c r="AY345" s="26"/>
      <c r="AZ345" s="26"/>
      <c r="BA345" s="26"/>
      <c r="BB345" s="26"/>
      <c r="BC345" s="26"/>
      <c r="BD345" s="26"/>
      <c r="BE345" s="26"/>
      <c r="BF345" s="26"/>
      <c r="BG345" s="26"/>
      <c r="BH345" s="26"/>
      <c r="BI345" s="26"/>
      <c r="BJ345" s="26"/>
      <c r="BK345" s="26"/>
      <c r="BL345" s="26"/>
      <c r="BM345" s="26"/>
      <c r="BN345" s="26"/>
      <c r="BO345" s="26"/>
      <c r="BP345" s="26"/>
      <c r="BQ345" s="26"/>
      <c r="BR345" s="26"/>
      <c r="BS345" s="26"/>
      <c r="BT345" s="26"/>
      <c r="BU345" s="26"/>
      <c r="BV345" s="26"/>
      <c r="BW345" s="26"/>
      <c r="BX345" s="26"/>
      <c r="BY345" s="26"/>
    </row>
    <row r="346" spans="4:77" ht="12.75" customHeight="1">
      <c r="D346" s="50"/>
      <c r="E346" s="50"/>
      <c r="F346" s="50"/>
      <c r="G346" s="50"/>
      <c r="H346" s="240"/>
      <c r="I346" s="50"/>
      <c r="X346" s="26"/>
      <c r="Y346" s="26"/>
      <c r="Z346" s="26"/>
      <c r="AA346" s="26"/>
      <c r="AB346" s="26"/>
      <c r="AC346" s="26"/>
      <c r="AD346" s="26"/>
      <c r="AE346" s="26"/>
      <c r="AF346" s="26"/>
      <c r="AG346" s="26"/>
      <c r="AH346" s="26"/>
      <c r="AI346" s="26"/>
      <c r="AJ346" s="26"/>
      <c r="AK346" s="26"/>
      <c r="AL346" s="26"/>
      <c r="AM346" s="26"/>
      <c r="AN346" s="26"/>
      <c r="AO346" s="26"/>
      <c r="AP346" s="26"/>
      <c r="AQ346" s="26"/>
      <c r="AR346" s="26"/>
      <c r="AS346" s="26"/>
      <c r="AT346" s="26"/>
      <c r="AU346" s="26"/>
      <c r="AV346" s="26"/>
      <c r="AW346" s="26"/>
      <c r="AX346" s="26"/>
      <c r="AY346" s="26"/>
      <c r="AZ346" s="26"/>
      <c r="BA346" s="26"/>
      <c r="BB346" s="26"/>
      <c r="BC346" s="26"/>
      <c r="BD346" s="26"/>
      <c r="BE346" s="26"/>
      <c r="BF346" s="26"/>
      <c r="BG346" s="26"/>
      <c r="BH346" s="26"/>
      <c r="BI346" s="26"/>
      <c r="BJ346" s="26"/>
      <c r="BK346" s="26"/>
      <c r="BL346" s="26"/>
      <c r="BM346" s="26"/>
      <c r="BN346" s="26"/>
      <c r="BO346" s="26"/>
      <c r="BP346" s="26"/>
      <c r="BQ346" s="26"/>
      <c r="BR346" s="26"/>
      <c r="BS346" s="26"/>
      <c r="BT346" s="26"/>
      <c r="BU346" s="26"/>
      <c r="BV346" s="26"/>
      <c r="BW346" s="26"/>
      <c r="BX346" s="26"/>
      <c r="BY346" s="26"/>
    </row>
    <row r="347" spans="4:77" ht="12.75" customHeight="1">
      <c r="D347" s="50"/>
      <c r="E347" s="50"/>
      <c r="F347" s="50"/>
      <c r="G347" s="50"/>
      <c r="H347" s="240"/>
      <c r="I347" s="50"/>
      <c r="X347" s="26"/>
      <c r="Y347" s="26"/>
      <c r="Z347" s="26"/>
      <c r="AA347" s="26"/>
      <c r="AB347" s="26"/>
      <c r="AC347" s="26"/>
      <c r="AD347" s="26"/>
      <c r="AE347" s="26"/>
      <c r="AF347" s="26"/>
      <c r="AG347" s="26"/>
      <c r="AH347" s="26"/>
      <c r="AI347" s="26"/>
      <c r="AJ347" s="26"/>
      <c r="AK347" s="26"/>
      <c r="AL347" s="26"/>
      <c r="AM347" s="26"/>
      <c r="AN347" s="26"/>
      <c r="AO347" s="26"/>
      <c r="AP347" s="26"/>
      <c r="AQ347" s="26"/>
      <c r="AR347" s="26"/>
      <c r="AS347" s="26"/>
      <c r="AT347" s="26"/>
      <c r="AU347" s="26"/>
      <c r="AV347" s="26"/>
      <c r="AW347" s="26"/>
      <c r="AX347" s="26"/>
      <c r="AY347" s="26"/>
      <c r="AZ347" s="26"/>
      <c r="BA347" s="26"/>
      <c r="BB347" s="26"/>
      <c r="BC347" s="26"/>
      <c r="BD347" s="26"/>
      <c r="BE347" s="26"/>
      <c r="BF347" s="26"/>
      <c r="BG347" s="26"/>
      <c r="BH347" s="26"/>
      <c r="BI347" s="26"/>
      <c r="BJ347" s="26"/>
      <c r="BK347" s="26"/>
      <c r="BL347" s="26"/>
      <c r="BM347" s="26"/>
      <c r="BN347" s="26"/>
      <c r="BO347" s="26"/>
      <c r="BP347" s="26"/>
      <c r="BQ347" s="26"/>
      <c r="BR347" s="26"/>
      <c r="BS347" s="26"/>
      <c r="BT347" s="26"/>
      <c r="BU347" s="26"/>
      <c r="BV347" s="26"/>
      <c r="BW347" s="26"/>
      <c r="BX347" s="26"/>
      <c r="BY347" s="26"/>
    </row>
    <row r="348" spans="4:77" ht="12.75" customHeight="1">
      <c r="D348" s="50"/>
      <c r="E348" s="50"/>
      <c r="F348" s="50"/>
      <c r="G348" s="50"/>
      <c r="H348" s="240"/>
      <c r="I348" s="50"/>
      <c r="X348" s="26"/>
      <c r="Y348" s="26"/>
      <c r="Z348" s="26"/>
      <c r="AA348" s="26"/>
      <c r="AB348" s="26"/>
      <c r="AC348" s="26"/>
      <c r="AD348" s="26"/>
      <c r="AE348" s="26"/>
      <c r="AF348" s="26"/>
      <c r="AG348" s="26"/>
      <c r="AH348" s="26"/>
      <c r="AI348" s="26"/>
      <c r="AJ348" s="26"/>
      <c r="AK348" s="26"/>
      <c r="AL348" s="26"/>
      <c r="AM348" s="26"/>
      <c r="AN348" s="26"/>
      <c r="AO348" s="26"/>
      <c r="AP348" s="26"/>
      <c r="AQ348" s="26"/>
      <c r="AR348" s="26"/>
      <c r="AS348" s="26"/>
      <c r="AT348" s="26"/>
      <c r="AU348" s="26"/>
      <c r="AV348" s="26"/>
      <c r="AW348" s="26"/>
      <c r="AX348" s="26"/>
      <c r="AY348" s="26"/>
      <c r="AZ348" s="26"/>
      <c r="BA348" s="26"/>
      <c r="BB348" s="26"/>
      <c r="BC348" s="26"/>
      <c r="BD348" s="26"/>
      <c r="BE348" s="26"/>
      <c r="BF348" s="26"/>
      <c r="BG348" s="26"/>
      <c r="BH348" s="26"/>
      <c r="BI348" s="26"/>
      <c r="BJ348" s="26"/>
      <c r="BK348" s="26"/>
      <c r="BL348" s="26"/>
      <c r="BM348" s="26"/>
      <c r="BN348" s="26"/>
      <c r="BO348" s="26"/>
      <c r="BP348" s="26"/>
      <c r="BQ348" s="26"/>
      <c r="BR348" s="26"/>
      <c r="BS348" s="26"/>
      <c r="BT348" s="26"/>
      <c r="BU348" s="26"/>
      <c r="BV348" s="26"/>
      <c r="BW348" s="26"/>
      <c r="BX348" s="26"/>
      <c r="BY348" s="26"/>
    </row>
    <row r="349" spans="4:77" ht="12.75" customHeight="1">
      <c r="D349" s="50"/>
      <c r="E349" s="50"/>
      <c r="F349" s="50"/>
      <c r="G349" s="50"/>
      <c r="H349" s="240"/>
      <c r="I349" s="50"/>
      <c r="X349" s="26"/>
      <c r="Y349" s="26"/>
      <c r="Z349" s="26"/>
      <c r="AA349" s="26"/>
      <c r="AB349" s="26"/>
      <c r="AC349" s="26"/>
      <c r="AD349" s="26"/>
      <c r="AE349" s="26"/>
      <c r="AF349" s="26"/>
      <c r="AG349" s="26"/>
      <c r="AH349" s="26"/>
      <c r="AI349" s="26"/>
      <c r="AJ349" s="26"/>
      <c r="AK349" s="26"/>
      <c r="AL349" s="26"/>
      <c r="AM349" s="26"/>
      <c r="AN349" s="26"/>
      <c r="AO349" s="26"/>
      <c r="AP349" s="26"/>
      <c r="AQ349" s="26"/>
      <c r="AR349" s="26"/>
      <c r="AS349" s="26"/>
      <c r="AT349" s="26"/>
      <c r="AU349" s="26"/>
      <c r="AV349" s="26"/>
      <c r="AW349" s="26"/>
      <c r="AX349" s="26"/>
      <c r="AY349" s="26"/>
      <c r="AZ349" s="26"/>
      <c r="BA349" s="26"/>
      <c r="BB349" s="26"/>
      <c r="BC349" s="26"/>
      <c r="BD349" s="26"/>
      <c r="BE349" s="26"/>
      <c r="BF349" s="26"/>
      <c r="BG349" s="26"/>
      <c r="BH349" s="26"/>
      <c r="BI349" s="26"/>
      <c r="BJ349" s="26"/>
      <c r="BK349" s="26"/>
      <c r="BL349" s="26"/>
      <c r="BM349" s="26"/>
      <c r="BN349" s="26"/>
      <c r="BO349" s="26"/>
      <c r="BP349" s="26"/>
      <c r="BQ349" s="26"/>
      <c r="BR349" s="26"/>
      <c r="BS349" s="26"/>
      <c r="BT349" s="26"/>
      <c r="BU349" s="26"/>
      <c r="BV349" s="26"/>
      <c r="BW349" s="26"/>
      <c r="BX349" s="26"/>
      <c r="BY349" s="26"/>
    </row>
    <row r="350" spans="4:77" ht="12.75" customHeight="1">
      <c r="D350" s="50"/>
      <c r="E350" s="50"/>
      <c r="F350" s="50"/>
      <c r="G350" s="50"/>
      <c r="H350" s="240"/>
      <c r="I350" s="50"/>
      <c r="X350" s="26"/>
      <c r="Y350" s="26"/>
      <c r="Z350" s="26"/>
      <c r="AA350" s="26"/>
      <c r="AB350" s="26"/>
      <c r="AC350" s="26"/>
      <c r="AD350" s="26"/>
      <c r="AE350" s="26"/>
      <c r="AF350" s="26"/>
      <c r="AG350" s="26"/>
      <c r="AH350" s="26"/>
      <c r="AI350" s="26"/>
      <c r="AJ350" s="26"/>
      <c r="AK350" s="26"/>
      <c r="AL350" s="26"/>
      <c r="AM350" s="26"/>
      <c r="AN350" s="26"/>
      <c r="AO350" s="26"/>
      <c r="AP350" s="26"/>
      <c r="AQ350" s="26"/>
      <c r="AR350" s="26"/>
      <c r="AS350" s="26"/>
      <c r="AT350" s="26"/>
      <c r="AU350" s="26"/>
      <c r="AV350" s="26"/>
      <c r="AW350" s="26"/>
      <c r="AX350" s="26"/>
      <c r="AY350" s="26"/>
      <c r="AZ350" s="26"/>
      <c r="BA350" s="26"/>
      <c r="BB350" s="26"/>
      <c r="BC350" s="26"/>
      <c r="BD350" s="26"/>
      <c r="BE350" s="26"/>
      <c r="BF350" s="26"/>
      <c r="BG350" s="26"/>
      <c r="BH350" s="26"/>
      <c r="BI350" s="26"/>
      <c r="BJ350" s="26"/>
      <c r="BK350" s="26"/>
      <c r="BL350" s="26"/>
      <c r="BM350" s="26"/>
      <c r="BN350" s="26"/>
      <c r="BO350" s="26"/>
      <c r="BP350" s="26"/>
      <c r="BQ350" s="26"/>
      <c r="BR350" s="26"/>
      <c r="BS350" s="26"/>
      <c r="BT350" s="26"/>
      <c r="BU350" s="26"/>
      <c r="BV350" s="26"/>
      <c r="BW350" s="26"/>
      <c r="BX350" s="26"/>
      <c r="BY350" s="26"/>
    </row>
    <row r="351" spans="4:77" ht="12.75" customHeight="1">
      <c r="D351" s="50"/>
      <c r="E351" s="50"/>
      <c r="F351" s="50"/>
      <c r="G351" s="50"/>
      <c r="H351" s="240"/>
      <c r="I351" s="50"/>
      <c r="X351" s="26"/>
      <c r="Y351" s="26"/>
      <c r="Z351" s="26"/>
      <c r="AA351" s="26"/>
      <c r="AB351" s="26"/>
      <c r="AC351" s="26"/>
      <c r="AD351" s="26"/>
      <c r="AE351" s="26"/>
      <c r="AF351" s="26"/>
      <c r="AG351" s="26"/>
      <c r="AH351" s="26"/>
      <c r="AI351" s="26"/>
      <c r="AJ351" s="26"/>
      <c r="AK351" s="26"/>
      <c r="AL351" s="26"/>
      <c r="AM351" s="26"/>
      <c r="AN351" s="26"/>
      <c r="AO351" s="26"/>
      <c r="AP351" s="26"/>
      <c r="AQ351" s="26"/>
      <c r="AR351" s="26"/>
      <c r="AS351" s="26"/>
      <c r="AT351" s="26"/>
      <c r="AU351" s="26"/>
      <c r="AV351" s="26"/>
      <c r="AW351" s="26"/>
      <c r="AX351" s="26"/>
      <c r="AY351" s="26"/>
      <c r="AZ351" s="26"/>
      <c r="BA351" s="26"/>
      <c r="BB351" s="26"/>
      <c r="BC351" s="26"/>
      <c r="BD351" s="26"/>
      <c r="BE351" s="26"/>
      <c r="BF351" s="26"/>
      <c r="BG351" s="26"/>
      <c r="BH351" s="26"/>
      <c r="BI351" s="26"/>
      <c r="BJ351" s="26"/>
      <c r="BK351" s="26"/>
      <c r="BL351" s="26"/>
      <c r="BM351" s="26"/>
      <c r="BN351" s="26"/>
      <c r="BO351" s="26"/>
      <c r="BP351" s="26"/>
      <c r="BQ351" s="26"/>
      <c r="BR351" s="26"/>
      <c r="BS351" s="26"/>
      <c r="BT351" s="26"/>
      <c r="BU351" s="26"/>
      <c r="BV351" s="26"/>
      <c r="BW351" s="26"/>
      <c r="BX351" s="26"/>
      <c r="BY351" s="26"/>
    </row>
    <row r="352" spans="4:77" ht="12.75" customHeight="1">
      <c r="D352" s="50"/>
      <c r="E352" s="50"/>
      <c r="F352" s="50"/>
      <c r="G352" s="50"/>
      <c r="H352" s="240"/>
      <c r="I352" s="50"/>
      <c r="X352" s="26"/>
      <c r="Y352" s="26"/>
      <c r="Z352" s="26"/>
      <c r="AA352" s="26"/>
      <c r="AB352" s="26"/>
      <c r="AC352" s="26"/>
      <c r="AD352" s="26"/>
      <c r="AE352" s="26"/>
      <c r="AF352" s="26"/>
      <c r="AG352" s="26"/>
      <c r="AH352" s="26"/>
      <c r="AI352" s="26"/>
      <c r="AJ352" s="26"/>
      <c r="AK352" s="26"/>
      <c r="AL352" s="26"/>
      <c r="AM352" s="26"/>
      <c r="AN352" s="26"/>
      <c r="AO352" s="26"/>
      <c r="AP352" s="26"/>
      <c r="AQ352" s="26"/>
      <c r="AR352" s="26"/>
      <c r="AS352" s="26"/>
      <c r="AT352" s="26"/>
      <c r="AU352" s="26"/>
      <c r="AV352" s="26"/>
      <c r="AW352" s="26"/>
      <c r="AX352" s="26"/>
      <c r="AY352" s="26"/>
      <c r="AZ352" s="26"/>
      <c r="BA352" s="26"/>
      <c r="BB352" s="26"/>
      <c r="BC352" s="26"/>
      <c r="BD352" s="26"/>
      <c r="BE352" s="26"/>
      <c r="BF352" s="26"/>
      <c r="BG352" s="26"/>
      <c r="BH352" s="26"/>
      <c r="BI352" s="26"/>
      <c r="BJ352" s="26"/>
      <c r="BK352" s="26"/>
      <c r="BL352" s="26"/>
      <c r="BM352" s="26"/>
      <c r="BN352" s="26"/>
      <c r="BO352" s="26"/>
      <c r="BP352" s="26"/>
      <c r="BQ352" s="26"/>
      <c r="BR352" s="26"/>
      <c r="BS352" s="26"/>
      <c r="BT352" s="26"/>
      <c r="BU352" s="26"/>
      <c r="BV352" s="26"/>
      <c r="BW352" s="26"/>
      <c r="BX352" s="26"/>
      <c r="BY352" s="26"/>
    </row>
    <row r="353" spans="4:77" ht="12.75" customHeight="1">
      <c r="D353" s="50"/>
      <c r="E353" s="50"/>
      <c r="F353" s="50"/>
      <c r="G353" s="50"/>
      <c r="H353" s="240"/>
      <c r="I353" s="50"/>
      <c r="X353" s="26"/>
      <c r="Y353" s="26"/>
      <c r="Z353" s="26"/>
      <c r="AA353" s="26"/>
      <c r="AB353" s="26"/>
      <c r="AC353" s="26"/>
      <c r="AD353" s="26"/>
      <c r="AE353" s="26"/>
      <c r="AF353" s="26"/>
      <c r="AG353" s="26"/>
      <c r="AH353" s="26"/>
      <c r="AI353" s="26"/>
      <c r="AJ353" s="26"/>
      <c r="AK353" s="26"/>
      <c r="AL353" s="26"/>
      <c r="AM353" s="26"/>
      <c r="AN353" s="26"/>
      <c r="AO353" s="26"/>
      <c r="AP353" s="26"/>
      <c r="AQ353" s="26"/>
      <c r="AR353" s="26"/>
      <c r="AS353" s="26"/>
      <c r="AT353" s="26"/>
      <c r="AU353" s="26"/>
      <c r="AV353" s="26"/>
      <c r="AW353" s="26"/>
      <c r="AX353" s="26"/>
      <c r="AY353" s="26"/>
      <c r="AZ353" s="26"/>
      <c r="BA353" s="26"/>
      <c r="BB353" s="26"/>
      <c r="BC353" s="26"/>
      <c r="BD353" s="26"/>
      <c r="BE353" s="26"/>
      <c r="BF353" s="26"/>
      <c r="BG353" s="26"/>
      <c r="BH353" s="26"/>
      <c r="BI353" s="26"/>
      <c r="BJ353" s="26"/>
      <c r="BK353" s="26"/>
      <c r="BL353" s="26"/>
      <c r="BM353" s="26"/>
      <c r="BN353" s="26"/>
      <c r="BO353" s="26"/>
      <c r="BP353" s="26"/>
      <c r="BQ353" s="26"/>
      <c r="BR353" s="26"/>
      <c r="BS353" s="26"/>
      <c r="BT353" s="26"/>
      <c r="BU353" s="26"/>
      <c r="BV353" s="26"/>
      <c r="BW353" s="26"/>
      <c r="BX353" s="26"/>
      <c r="BY353" s="26"/>
    </row>
    <row r="354" spans="4:77" ht="12.75" customHeight="1">
      <c r="D354" s="50"/>
      <c r="E354" s="50"/>
      <c r="F354" s="50"/>
      <c r="G354" s="50"/>
      <c r="H354" s="240"/>
      <c r="I354" s="50"/>
      <c r="X354" s="26"/>
      <c r="Y354" s="26"/>
      <c r="Z354" s="26"/>
      <c r="AA354" s="26"/>
      <c r="AB354" s="26"/>
      <c r="AC354" s="26"/>
      <c r="AD354" s="26"/>
      <c r="AE354" s="26"/>
      <c r="AF354" s="26"/>
      <c r="AG354" s="26"/>
      <c r="AH354" s="26"/>
      <c r="AI354" s="26"/>
      <c r="AJ354" s="26"/>
      <c r="AK354" s="26"/>
      <c r="AL354" s="26"/>
      <c r="AM354" s="26"/>
      <c r="AN354" s="26"/>
      <c r="AO354" s="26"/>
      <c r="AP354" s="26"/>
      <c r="AQ354" s="26"/>
      <c r="AR354" s="26"/>
      <c r="AS354" s="26"/>
      <c r="AT354" s="26"/>
      <c r="AU354" s="26"/>
      <c r="AV354" s="26"/>
      <c r="AW354" s="26"/>
      <c r="AX354" s="26"/>
      <c r="AY354" s="26"/>
      <c r="AZ354" s="26"/>
      <c r="BA354" s="26"/>
      <c r="BB354" s="26"/>
      <c r="BC354" s="26"/>
      <c r="BD354" s="26"/>
      <c r="BE354" s="26"/>
      <c r="BF354" s="26"/>
      <c r="BG354" s="26"/>
      <c r="BH354" s="26"/>
      <c r="BI354" s="26"/>
      <c r="BJ354" s="26"/>
      <c r="BK354" s="26"/>
      <c r="BL354" s="26"/>
      <c r="BM354" s="26"/>
      <c r="BN354" s="26"/>
      <c r="BO354" s="26"/>
      <c r="BP354" s="26"/>
      <c r="BQ354" s="26"/>
      <c r="BR354" s="26"/>
      <c r="BS354" s="26"/>
      <c r="BT354" s="26"/>
      <c r="BU354" s="26"/>
      <c r="BV354" s="26"/>
      <c r="BW354" s="26"/>
      <c r="BX354" s="26"/>
      <c r="BY354" s="26"/>
    </row>
    <row r="355" spans="4:77" ht="12.75" customHeight="1">
      <c r="D355" s="50"/>
      <c r="E355" s="50"/>
      <c r="F355" s="50"/>
      <c r="G355" s="50"/>
      <c r="H355" s="240"/>
      <c r="I355" s="50"/>
      <c r="X355" s="26"/>
      <c r="Y355" s="26"/>
      <c r="Z355" s="26"/>
      <c r="AA355" s="26"/>
      <c r="AB355" s="26"/>
      <c r="AC355" s="26"/>
      <c r="AD355" s="26"/>
      <c r="AE355" s="26"/>
      <c r="AF355" s="26"/>
      <c r="AG355" s="26"/>
      <c r="AH355" s="26"/>
      <c r="AI355" s="26"/>
      <c r="AJ355" s="26"/>
      <c r="AK355" s="26"/>
      <c r="AL355" s="26"/>
      <c r="AM355" s="26"/>
      <c r="AN355" s="26"/>
      <c r="AO355" s="26"/>
      <c r="AP355" s="26"/>
      <c r="AQ355" s="26"/>
      <c r="AR355" s="26"/>
      <c r="AS355" s="26"/>
      <c r="AT355" s="26"/>
      <c r="AU355" s="26"/>
      <c r="AV355" s="26"/>
      <c r="AW355" s="26"/>
      <c r="AX355" s="26"/>
      <c r="AY355" s="26"/>
      <c r="AZ355" s="26"/>
      <c r="BA355" s="26"/>
      <c r="BB355" s="26"/>
      <c r="BC355" s="26"/>
      <c r="BD355" s="26"/>
      <c r="BE355" s="26"/>
      <c r="BF355" s="26"/>
      <c r="BG355" s="26"/>
      <c r="BH355" s="26"/>
      <c r="BI355" s="26"/>
      <c r="BJ355" s="26"/>
      <c r="BK355" s="26"/>
      <c r="BL355" s="26"/>
      <c r="BM355" s="26"/>
      <c r="BN355" s="26"/>
      <c r="BO355" s="26"/>
      <c r="BP355" s="26"/>
      <c r="BQ355" s="26"/>
      <c r="BR355" s="26"/>
      <c r="BS355" s="26"/>
      <c r="BT355" s="26"/>
      <c r="BU355" s="26"/>
      <c r="BV355" s="26"/>
      <c r="BW355" s="26"/>
      <c r="BX355" s="26"/>
      <c r="BY355" s="26"/>
    </row>
    <row r="356" spans="4:77" ht="12.75" customHeight="1">
      <c r="D356" s="50"/>
      <c r="E356" s="50"/>
      <c r="F356" s="50"/>
      <c r="G356" s="50"/>
      <c r="H356" s="240"/>
      <c r="I356" s="50"/>
      <c r="X356" s="26"/>
      <c r="Y356" s="26"/>
      <c r="Z356" s="26"/>
      <c r="AA356" s="26"/>
      <c r="AB356" s="26"/>
      <c r="AC356" s="26"/>
      <c r="AD356" s="26"/>
      <c r="AE356" s="26"/>
      <c r="AF356" s="26"/>
      <c r="AG356" s="26"/>
      <c r="AH356" s="26"/>
      <c r="AI356" s="26"/>
      <c r="AJ356" s="26"/>
      <c r="AK356" s="26"/>
      <c r="AL356" s="26"/>
      <c r="AM356" s="26"/>
      <c r="AN356" s="26"/>
      <c r="AO356" s="26"/>
      <c r="AP356" s="26"/>
      <c r="AQ356" s="26"/>
      <c r="AR356" s="26"/>
      <c r="AS356" s="26"/>
      <c r="AT356" s="26"/>
      <c r="AU356" s="26"/>
      <c r="AV356" s="26"/>
      <c r="AW356" s="26"/>
      <c r="AX356" s="26"/>
      <c r="AY356" s="26"/>
      <c r="AZ356" s="26"/>
      <c r="BA356" s="26"/>
      <c r="BB356" s="26"/>
      <c r="BC356" s="26"/>
      <c r="BD356" s="26"/>
      <c r="BE356" s="26"/>
      <c r="BF356" s="26"/>
      <c r="BG356" s="26"/>
      <c r="BH356" s="26"/>
      <c r="BI356" s="26"/>
      <c r="BJ356" s="26"/>
      <c r="BK356" s="26"/>
      <c r="BL356" s="26"/>
      <c r="BM356" s="26"/>
      <c r="BN356" s="26"/>
      <c r="BO356" s="26"/>
      <c r="BP356" s="26"/>
      <c r="BQ356" s="26"/>
      <c r="BR356" s="26"/>
      <c r="BS356" s="26"/>
      <c r="BT356" s="26"/>
      <c r="BU356" s="26"/>
      <c r="BV356" s="26"/>
      <c r="BW356" s="26"/>
      <c r="BX356" s="26"/>
      <c r="BY356" s="26"/>
    </row>
    <row r="357" spans="4:77" ht="12.75" customHeight="1">
      <c r="D357" s="50"/>
      <c r="E357" s="50"/>
      <c r="F357" s="50"/>
      <c r="G357" s="50"/>
      <c r="H357" s="240"/>
      <c r="I357" s="50"/>
      <c r="X357" s="26"/>
      <c r="Y357" s="26"/>
      <c r="Z357" s="26"/>
      <c r="AA357" s="26"/>
      <c r="AB357" s="26"/>
      <c r="AC357" s="26"/>
      <c r="AD357" s="26"/>
      <c r="AE357" s="26"/>
      <c r="AF357" s="26"/>
      <c r="AG357" s="26"/>
      <c r="AH357" s="26"/>
      <c r="AI357" s="26"/>
      <c r="AJ357" s="26"/>
      <c r="AK357" s="26"/>
      <c r="AL357" s="26"/>
      <c r="AM357" s="26"/>
      <c r="AN357" s="26"/>
      <c r="AO357" s="26"/>
      <c r="AP357" s="26"/>
      <c r="AQ357" s="26"/>
      <c r="AR357" s="26"/>
      <c r="AS357" s="26"/>
      <c r="AT357" s="26"/>
      <c r="AU357" s="26"/>
      <c r="AV357" s="26"/>
      <c r="AW357" s="26"/>
      <c r="AX357" s="26"/>
      <c r="AY357" s="26"/>
      <c r="AZ357" s="26"/>
      <c r="BA357" s="26"/>
      <c r="BB357" s="26"/>
      <c r="BC357" s="26"/>
      <c r="BD357" s="26"/>
      <c r="BE357" s="26"/>
      <c r="BF357" s="26"/>
      <c r="BG357" s="26"/>
      <c r="BH357" s="26"/>
      <c r="BI357" s="26"/>
      <c r="BJ357" s="26"/>
      <c r="BK357" s="26"/>
      <c r="BL357" s="26"/>
      <c r="BM357" s="26"/>
      <c r="BN357" s="26"/>
      <c r="BO357" s="26"/>
      <c r="BP357" s="26"/>
      <c r="BQ357" s="26"/>
      <c r="BR357" s="26"/>
      <c r="BS357" s="26"/>
      <c r="BT357" s="26"/>
      <c r="BU357" s="26"/>
      <c r="BV357" s="26"/>
      <c r="BW357" s="26"/>
      <c r="BX357" s="26"/>
      <c r="BY357" s="26"/>
    </row>
    <row r="358" spans="4:77" ht="12.75" customHeight="1">
      <c r="D358" s="50"/>
      <c r="E358" s="50"/>
      <c r="F358" s="50"/>
      <c r="G358" s="50"/>
      <c r="H358" s="240"/>
      <c r="I358" s="50"/>
      <c r="X358" s="26"/>
      <c r="Y358" s="26"/>
      <c r="Z358" s="26"/>
      <c r="AA358" s="26"/>
      <c r="AB358" s="26"/>
      <c r="AC358" s="26"/>
      <c r="AD358" s="26"/>
      <c r="AE358" s="26"/>
      <c r="AF358" s="26"/>
      <c r="AG358" s="26"/>
      <c r="AH358" s="26"/>
      <c r="AI358" s="26"/>
      <c r="AJ358" s="26"/>
      <c r="AK358" s="26"/>
      <c r="AL358" s="26"/>
      <c r="AM358" s="26"/>
      <c r="AN358" s="26"/>
      <c r="AO358" s="26"/>
      <c r="AP358" s="26"/>
      <c r="AQ358" s="26"/>
      <c r="AR358" s="26"/>
      <c r="AS358" s="26"/>
      <c r="AT358" s="26"/>
      <c r="AU358" s="26"/>
      <c r="AV358" s="26"/>
      <c r="AW358" s="26"/>
      <c r="AX358" s="26"/>
      <c r="AY358" s="26"/>
      <c r="AZ358" s="26"/>
      <c r="BA358" s="26"/>
      <c r="BB358" s="26"/>
      <c r="BC358" s="26"/>
      <c r="BD358" s="26"/>
      <c r="BE358" s="26"/>
      <c r="BF358" s="26"/>
      <c r="BG358" s="26"/>
      <c r="BH358" s="26"/>
      <c r="BI358" s="26"/>
      <c r="BJ358" s="26"/>
      <c r="BK358" s="26"/>
      <c r="BL358" s="26"/>
      <c r="BM358" s="26"/>
      <c r="BN358" s="26"/>
      <c r="BO358" s="26"/>
      <c r="BP358" s="26"/>
      <c r="BQ358" s="26"/>
      <c r="BR358" s="26"/>
      <c r="BS358" s="26"/>
      <c r="BT358" s="26"/>
      <c r="BU358" s="26"/>
      <c r="BV358" s="26"/>
      <c r="BW358" s="26"/>
      <c r="BX358" s="26"/>
      <c r="BY358" s="26"/>
    </row>
    <row r="359" spans="4:77" ht="12.75" customHeight="1">
      <c r="D359" s="50"/>
      <c r="E359" s="50"/>
      <c r="F359" s="50"/>
      <c r="G359" s="50"/>
      <c r="H359" s="240"/>
      <c r="I359" s="50"/>
      <c r="X359" s="26"/>
      <c r="Y359" s="26"/>
      <c r="Z359" s="26"/>
      <c r="AA359" s="26"/>
      <c r="AB359" s="26"/>
      <c r="AC359" s="26"/>
      <c r="AD359" s="26"/>
      <c r="AE359" s="26"/>
      <c r="AF359" s="26"/>
      <c r="AG359" s="26"/>
      <c r="AH359" s="26"/>
      <c r="AI359" s="26"/>
      <c r="AJ359" s="26"/>
      <c r="AK359" s="26"/>
      <c r="AL359" s="26"/>
      <c r="AM359" s="26"/>
      <c r="AN359" s="26"/>
      <c r="AO359" s="26"/>
      <c r="AP359" s="26"/>
      <c r="AQ359" s="26"/>
      <c r="AR359" s="26"/>
      <c r="AS359" s="26"/>
      <c r="AT359" s="26"/>
      <c r="AU359" s="26"/>
      <c r="AV359" s="26"/>
      <c r="AW359" s="26"/>
      <c r="AX359" s="26"/>
      <c r="AY359" s="26"/>
      <c r="AZ359" s="26"/>
      <c r="BA359" s="26"/>
      <c r="BB359" s="26"/>
      <c r="BC359" s="26"/>
      <c r="BD359" s="26"/>
      <c r="BE359" s="26"/>
      <c r="BF359" s="26"/>
      <c r="BG359" s="26"/>
      <c r="BH359" s="26"/>
      <c r="BI359" s="26"/>
      <c r="BJ359" s="26"/>
      <c r="BK359" s="26"/>
      <c r="BL359" s="26"/>
      <c r="BM359" s="26"/>
      <c r="BN359" s="26"/>
      <c r="BO359" s="26"/>
      <c r="BP359" s="26"/>
      <c r="BQ359" s="26"/>
      <c r="BR359" s="26"/>
      <c r="BS359" s="26"/>
      <c r="BT359" s="26"/>
      <c r="BU359" s="26"/>
      <c r="BV359" s="26"/>
      <c r="BW359" s="26"/>
      <c r="BX359" s="26"/>
      <c r="BY359" s="26"/>
    </row>
    <row r="360" spans="4:77" ht="12.75" customHeight="1">
      <c r="D360" s="50"/>
      <c r="E360" s="50"/>
      <c r="F360" s="50"/>
      <c r="G360" s="50"/>
      <c r="H360" s="240"/>
      <c r="I360" s="50"/>
      <c r="X360" s="26"/>
      <c r="Y360" s="26"/>
      <c r="Z360" s="26"/>
      <c r="AA360" s="26"/>
      <c r="AB360" s="26"/>
      <c r="AC360" s="26"/>
      <c r="AD360" s="26"/>
      <c r="AE360" s="26"/>
      <c r="AF360" s="26"/>
      <c r="AG360" s="26"/>
      <c r="AH360" s="26"/>
      <c r="AI360" s="26"/>
      <c r="AJ360" s="26"/>
      <c r="AK360" s="26"/>
      <c r="AL360" s="26"/>
      <c r="AM360" s="26"/>
      <c r="AN360" s="26"/>
      <c r="AO360" s="26"/>
      <c r="AP360" s="26"/>
      <c r="AQ360" s="26"/>
      <c r="AR360" s="26"/>
      <c r="AS360" s="26"/>
      <c r="AT360" s="26"/>
      <c r="AU360" s="26"/>
      <c r="AV360" s="26"/>
      <c r="AW360" s="26"/>
      <c r="AX360" s="26"/>
      <c r="AY360" s="26"/>
      <c r="AZ360" s="26"/>
      <c r="BA360" s="26"/>
      <c r="BB360" s="26"/>
      <c r="BC360" s="26"/>
      <c r="BD360" s="26"/>
      <c r="BE360" s="26"/>
      <c r="BF360" s="26"/>
      <c r="BG360" s="26"/>
      <c r="BH360" s="26"/>
      <c r="BI360" s="26"/>
      <c r="BJ360" s="26"/>
      <c r="BK360" s="26"/>
      <c r="BL360" s="26"/>
      <c r="BM360" s="26"/>
      <c r="BN360" s="26"/>
      <c r="BO360" s="26"/>
      <c r="BP360" s="26"/>
      <c r="BQ360" s="26"/>
      <c r="BR360" s="26"/>
      <c r="BS360" s="26"/>
      <c r="BT360" s="26"/>
      <c r="BU360" s="26"/>
      <c r="BV360" s="26"/>
      <c r="BW360" s="26"/>
      <c r="BX360" s="26"/>
      <c r="BY360" s="26"/>
    </row>
    <row r="361" spans="4:77" ht="12.75" customHeight="1">
      <c r="D361" s="50"/>
      <c r="E361" s="50"/>
      <c r="F361" s="50"/>
      <c r="G361" s="50"/>
      <c r="H361" s="240"/>
      <c r="I361" s="50"/>
      <c r="X361" s="26"/>
      <c r="Y361" s="26"/>
      <c r="Z361" s="26"/>
      <c r="AA361" s="26"/>
      <c r="AB361" s="26"/>
      <c r="AC361" s="26"/>
      <c r="AD361" s="26"/>
      <c r="AE361" s="26"/>
      <c r="AF361" s="26"/>
      <c r="AG361" s="26"/>
      <c r="AH361" s="26"/>
      <c r="AI361" s="26"/>
      <c r="AJ361" s="26"/>
      <c r="AK361" s="26"/>
      <c r="AL361" s="26"/>
      <c r="AM361" s="26"/>
      <c r="AN361" s="26"/>
      <c r="AO361" s="26"/>
      <c r="AP361" s="26"/>
      <c r="AQ361" s="26"/>
      <c r="AR361" s="26"/>
      <c r="AS361" s="26"/>
      <c r="AT361" s="26"/>
      <c r="AU361" s="26"/>
      <c r="AV361" s="26"/>
      <c r="AW361" s="26"/>
      <c r="AX361" s="26"/>
      <c r="AY361" s="26"/>
      <c r="AZ361" s="26"/>
      <c r="BA361" s="26"/>
      <c r="BB361" s="26"/>
      <c r="BC361" s="26"/>
      <c r="BD361" s="26"/>
      <c r="BE361" s="26"/>
      <c r="BF361" s="26"/>
      <c r="BG361" s="26"/>
      <c r="BH361" s="26"/>
      <c r="BI361" s="26"/>
      <c r="BJ361" s="26"/>
      <c r="BK361" s="26"/>
      <c r="BL361" s="26"/>
      <c r="BM361" s="26"/>
      <c r="BN361" s="26"/>
      <c r="BO361" s="26"/>
      <c r="BP361" s="26"/>
      <c r="BQ361" s="26"/>
      <c r="BR361" s="26"/>
      <c r="BS361" s="26"/>
      <c r="BT361" s="26"/>
      <c r="BU361" s="26"/>
      <c r="BV361" s="26"/>
      <c r="BW361" s="26"/>
      <c r="BX361" s="26"/>
      <c r="BY361" s="26"/>
    </row>
    <row r="362" spans="4:77" ht="12.75" customHeight="1">
      <c r="D362" s="50"/>
      <c r="E362" s="50"/>
      <c r="F362" s="50"/>
      <c r="G362" s="50"/>
      <c r="H362" s="240"/>
      <c r="I362" s="50"/>
      <c r="X362" s="26"/>
      <c r="Y362" s="26"/>
      <c r="Z362" s="26"/>
      <c r="AA362" s="26"/>
      <c r="AB362" s="26"/>
      <c r="AC362" s="26"/>
      <c r="AD362" s="26"/>
      <c r="AE362" s="26"/>
      <c r="AF362" s="26"/>
      <c r="AG362" s="26"/>
      <c r="AH362" s="26"/>
      <c r="AI362" s="26"/>
      <c r="AJ362" s="26"/>
      <c r="AK362" s="26"/>
      <c r="AL362" s="26"/>
      <c r="AM362" s="26"/>
      <c r="AN362" s="26"/>
      <c r="AO362" s="26"/>
      <c r="AP362" s="26"/>
      <c r="AQ362" s="26"/>
      <c r="AR362" s="26"/>
      <c r="AS362" s="26"/>
      <c r="AT362" s="26"/>
      <c r="AU362" s="26"/>
      <c r="AV362" s="26"/>
      <c r="AW362" s="26"/>
      <c r="AX362" s="26"/>
      <c r="AY362" s="26"/>
      <c r="AZ362" s="26"/>
      <c r="BA362" s="26"/>
      <c r="BB362" s="26"/>
      <c r="BC362" s="26"/>
      <c r="BD362" s="26"/>
      <c r="BE362" s="26"/>
      <c r="BF362" s="26"/>
      <c r="BG362" s="26"/>
      <c r="BH362" s="26"/>
      <c r="BI362" s="26"/>
      <c r="BJ362" s="26"/>
      <c r="BK362" s="26"/>
      <c r="BL362" s="26"/>
      <c r="BM362" s="26"/>
      <c r="BN362" s="26"/>
      <c r="BO362" s="26"/>
      <c r="BP362" s="26"/>
      <c r="BQ362" s="26"/>
      <c r="BR362" s="26"/>
      <c r="BS362" s="26"/>
      <c r="BT362" s="26"/>
      <c r="BU362" s="26"/>
      <c r="BV362" s="26"/>
      <c r="BW362" s="26"/>
      <c r="BX362" s="26"/>
      <c r="BY362" s="26"/>
    </row>
    <row r="363" spans="4:77" ht="12.75" customHeight="1">
      <c r="D363" s="50"/>
      <c r="E363" s="50"/>
      <c r="F363" s="50"/>
      <c r="G363" s="50"/>
      <c r="H363" s="240"/>
      <c r="I363" s="50"/>
      <c r="X363" s="26"/>
      <c r="Y363" s="26"/>
      <c r="Z363" s="26"/>
      <c r="AA363" s="26"/>
      <c r="AB363" s="26"/>
      <c r="AC363" s="26"/>
      <c r="AD363" s="26"/>
      <c r="AE363" s="26"/>
      <c r="AF363" s="26"/>
      <c r="AG363" s="26"/>
      <c r="AH363" s="26"/>
      <c r="AI363" s="26"/>
      <c r="AJ363" s="26"/>
      <c r="AK363" s="26"/>
      <c r="AL363" s="26"/>
      <c r="AM363" s="26"/>
      <c r="AN363" s="26"/>
      <c r="AO363" s="26"/>
      <c r="AP363" s="26"/>
      <c r="AQ363" s="26"/>
      <c r="AR363" s="26"/>
      <c r="AS363" s="26"/>
      <c r="AT363" s="26"/>
      <c r="AU363" s="26"/>
      <c r="AV363" s="26"/>
      <c r="AW363" s="26"/>
      <c r="AX363" s="26"/>
      <c r="AY363" s="26"/>
      <c r="AZ363" s="26"/>
      <c r="BA363" s="26"/>
      <c r="BB363" s="26"/>
      <c r="BC363" s="26"/>
      <c r="BD363" s="26"/>
      <c r="BE363" s="26"/>
      <c r="BF363" s="26"/>
      <c r="BG363" s="26"/>
      <c r="BH363" s="26"/>
      <c r="BI363" s="26"/>
      <c r="BJ363" s="26"/>
      <c r="BK363" s="26"/>
      <c r="BL363" s="26"/>
      <c r="BM363" s="26"/>
      <c r="BN363" s="26"/>
      <c r="BO363" s="26"/>
      <c r="BP363" s="26"/>
      <c r="BQ363" s="26"/>
      <c r="BR363" s="26"/>
      <c r="BS363" s="26"/>
      <c r="BT363" s="26"/>
      <c r="BU363" s="26"/>
      <c r="BV363" s="26"/>
      <c r="BW363" s="26"/>
      <c r="BX363" s="26"/>
      <c r="BY363" s="26"/>
    </row>
    <row r="364" spans="4:77" ht="12.75" customHeight="1">
      <c r="D364" s="50"/>
      <c r="E364" s="50"/>
      <c r="F364" s="50"/>
      <c r="G364" s="50"/>
      <c r="H364" s="240"/>
      <c r="I364" s="50"/>
      <c r="X364" s="26"/>
      <c r="Y364" s="26"/>
      <c r="Z364" s="26"/>
      <c r="AA364" s="26"/>
      <c r="AB364" s="26"/>
      <c r="AC364" s="26"/>
      <c r="AD364" s="26"/>
      <c r="AE364" s="26"/>
      <c r="AF364" s="26"/>
      <c r="AG364" s="26"/>
      <c r="AH364" s="26"/>
      <c r="AI364" s="26"/>
      <c r="AJ364" s="26"/>
      <c r="AK364" s="26"/>
      <c r="AL364" s="26"/>
      <c r="AM364" s="26"/>
      <c r="AN364" s="26"/>
      <c r="AO364" s="26"/>
      <c r="AP364" s="26"/>
      <c r="AQ364" s="26"/>
      <c r="AR364" s="26"/>
      <c r="AS364" s="26"/>
      <c r="AT364" s="26"/>
      <c r="AU364" s="26"/>
      <c r="AV364" s="26"/>
      <c r="AW364" s="26"/>
      <c r="AX364" s="26"/>
      <c r="AY364" s="26"/>
      <c r="AZ364" s="26"/>
      <c r="BA364" s="26"/>
      <c r="BB364" s="26"/>
      <c r="BC364" s="26"/>
      <c r="BD364" s="26"/>
      <c r="BE364" s="26"/>
      <c r="BF364" s="26"/>
      <c r="BG364" s="26"/>
      <c r="BH364" s="26"/>
      <c r="BI364" s="26"/>
      <c r="BJ364" s="26"/>
      <c r="BK364" s="26"/>
      <c r="BL364" s="26"/>
      <c r="BM364" s="26"/>
      <c r="BN364" s="26"/>
      <c r="BO364" s="26"/>
      <c r="BP364" s="26"/>
      <c r="BQ364" s="26"/>
      <c r="BR364" s="26"/>
      <c r="BS364" s="26"/>
      <c r="BT364" s="26"/>
      <c r="BU364" s="26"/>
      <c r="BV364" s="26"/>
      <c r="BW364" s="26"/>
      <c r="BX364" s="26"/>
      <c r="BY364" s="26"/>
    </row>
    <row r="365" spans="4:77" ht="12.75" customHeight="1">
      <c r="D365" s="50"/>
      <c r="E365" s="50"/>
      <c r="F365" s="50"/>
      <c r="G365" s="50"/>
      <c r="H365" s="240"/>
      <c r="I365" s="50"/>
      <c r="X365" s="26"/>
      <c r="Y365" s="26"/>
      <c r="Z365" s="26"/>
      <c r="AA365" s="26"/>
      <c r="AB365" s="26"/>
      <c r="AC365" s="26"/>
      <c r="AD365" s="26"/>
      <c r="AE365" s="26"/>
      <c r="AF365" s="26"/>
      <c r="AG365" s="26"/>
      <c r="AH365" s="26"/>
      <c r="AI365" s="26"/>
      <c r="AJ365" s="26"/>
      <c r="AK365" s="26"/>
      <c r="AL365" s="26"/>
      <c r="AM365" s="26"/>
      <c r="AN365" s="26"/>
      <c r="AO365" s="26"/>
      <c r="AP365" s="26"/>
      <c r="AQ365" s="26"/>
      <c r="AR365" s="26"/>
      <c r="AS365" s="26"/>
      <c r="AT365" s="26"/>
      <c r="AU365" s="26"/>
      <c r="AV365" s="26"/>
      <c r="AW365" s="26"/>
      <c r="AX365" s="26"/>
      <c r="AY365" s="26"/>
      <c r="AZ365" s="26"/>
      <c r="BA365" s="26"/>
      <c r="BB365" s="26"/>
      <c r="BC365" s="26"/>
      <c r="BD365" s="26"/>
      <c r="BE365" s="26"/>
      <c r="BF365" s="26"/>
      <c r="BG365" s="26"/>
      <c r="BH365" s="26"/>
      <c r="BI365" s="26"/>
      <c r="BJ365" s="26"/>
      <c r="BK365" s="26"/>
      <c r="BL365" s="26"/>
      <c r="BM365" s="26"/>
      <c r="BN365" s="26"/>
      <c r="BO365" s="26"/>
      <c r="BP365" s="26"/>
      <c r="BQ365" s="26"/>
      <c r="BR365" s="26"/>
      <c r="BS365" s="26"/>
      <c r="BT365" s="26"/>
      <c r="BU365" s="26"/>
      <c r="BV365" s="26"/>
      <c r="BW365" s="26"/>
      <c r="BX365" s="26"/>
      <c r="BY365" s="26"/>
    </row>
    <row r="366" spans="4:77" ht="12.75" customHeight="1">
      <c r="D366" s="50"/>
      <c r="E366" s="50"/>
      <c r="F366" s="50"/>
      <c r="G366" s="50"/>
      <c r="H366" s="240"/>
      <c r="I366" s="50"/>
      <c r="X366" s="26"/>
      <c r="Y366" s="26"/>
      <c r="Z366" s="26"/>
      <c r="AA366" s="26"/>
      <c r="AB366" s="26"/>
      <c r="AC366" s="26"/>
      <c r="AD366" s="26"/>
      <c r="AE366" s="26"/>
      <c r="AF366" s="26"/>
      <c r="AG366" s="26"/>
      <c r="AH366" s="26"/>
      <c r="AI366" s="26"/>
      <c r="AJ366" s="26"/>
      <c r="AK366" s="26"/>
      <c r="AL366" s="26"/>
      <c r="AM366" s="26"/>
      <c r="AN366" s="26"/>
      <c r="AO366" s="26"/>
      <c r="AP366" s="26"/>
      <c r="AQ366" s="26"/>
      <c r="AR366" s="26"/>
      <c r="AS366" s="26"/>
      <c r="AT366" s="26"/>
      <c r="AU366" s="26"/>
      <c r="AV366" s="26"/>
      <c r="AW366" s="26"/>
      <c r="AX366" s="26"/>
      <c r="AY366" s="26"/>
      <c r="AZ366" s="26"/>
      <c r="BA366" s="26"/>
      <c r="BB366" s="26"/>
      <c r="BC366" s="26"/>
      <c r="BD366" s="26"/>
      <c r="BE366" s="26"/>
      <c r="BF366" s="26"/>
      <c r="BG366" s="26"/>
      <c r="BH366" s="26"/>
      <c r="BI366" s="26"/>
      <c r="BJ366" s="26"/>
      <c r="BK366" s="26"/>
      <c r="BL366" s="26"/>
      <c r="BM366" s="26"/>
      <c r="BN366" s="26"/>
      <c r="BO366" s="26"/>
      <c r="BP366" s="26"/>
      <c r="BQ366" s="26"/>
      <c r="BR366" s="26"/>
      <c r="BS366" s="26"/>
      <c r="BT366" s="26"/>
      <c r="BU366" s="26"/>
      <c r="BV366" s="26"/>
      <c r="BW366" s="26"/>
      <c r="BX366" s="26"/>
      <c r="BY366" s="26"/>
    </row>
    <row r="367" spans="4:77" ht="12.75" customHeight="1">
      <c r="D367" s="50"/>
      <c r="E367" s="50"/>
      <c r="F367" s="50"/>
      <c r="G367" s="50"/>
      <c r="H367" s="240"/>
      <c r="I367" s="50"/>
      <c r="X367" s="26"/>
      <c r="Y367" s="26"/>
      <c r="Z367" s="26"/>
      <c r="AA367" s="26"/>
      <c r="AB367" s="26"/>
      <c r="AC367" s="26"/>
      <c r="AD367" s="26"/>
      <c r="AE367" s="26"/>
      <c r="AF367" s="26"/>
      <c r="AG367" s="26"/>
      <c r="AH367" s="26"/>
      <c r="AI367" s="26"/>
      <c r="AJ367" s="26"/>
      <c r="AK367" s="26"/>
      <c r="AL367" s="26"/>
      <c r="AM367" s="26"/>
      <c r="AN367" s="26"/>
      <c r="AO367" s="26"/>
      <c r="AP367" s="26"/>
      <c r="AQ367" s="26"/>
      <c r="AR367" s="26"/>
      <c r="AS367" s="26"/>
      <c r="AT367" s="26"/>
      <c r="AU367" s="26"/>
      <c r="AV367" s="26"/>
      <c r="AW367" s="26"/>
      <c r="AX367" s="26"/>
      <c r="AY367" s="26"/>
      <c r="AZ367" s="26"/>
      <c r="BA367" s="26"/>
      <c r="BB367" s="26"/>
      <c r="BC367" s="26"/>
      <c r="BD367" s="26"/>
      <c r="BE367" s="26"/>
      <c r="BF367" s="26"/>
      <c r="BG367" s="26"/>
      <c r="BH367" s="26"/>
      <c r="BI367" s="26"/>
      <c r="BJ367" s="26"/>
      <c r="BK367" s="26"/>
      <c r="BL367" s="26"/>
      <c r="BM367" s="26"/>
      <c r="BN367" s="26"/>
      <c r="BO367" s="26"/>
      <c r="BP367" s="26"/>
      <c r="BQ367" s="26"/>
      <c r="BR367" s="26"/>
      <c r="BS367" s="26"/>
      <c r="BT367" s="26"/>
      <c r="BU367" s="26"/>
      <c r="BV367" s="26"/>
      <c r="BW367" s="26"/>
      <c r="BX367" s="26"/>
      <c r="BY367" s="26"/>
    </row>
    <row r="368" spans="4:77" ht="12.75" customHeight="1">
      <c r="D368" s="50"/>
      <c r="E368" s="50"/>
      <c r="F368" s="50"/>
      <c r="G368" s="50"/>
      <c r="H368" s="240"/>
      <c r="I368" s="50"/>
      <c r="X368" s="26"/>
      <c r="Y368" s="26"/>
      <c r="Z368" s="26"/>
      <c r="AA368" s="26"/>
      <c r="AB368" s="26"/>
      <c r="AC368" s="26"/>
      <c r="AD368" s="26"/>
      <c r="AE368" s="26"/>
      <c r="AF368" s="26"/>
      <c r="AG368" s="26"/>
      <c r="AH368" s="26"/>
      <c r="AI368" s="26"/>
      <c r="AJ368" s="26"/>
      <c r="AK368" s="26"/>
      <c r="AL368" s="26"/>
      <c r="AM368" s="26"/>
      <c r="AN368" s="26"/>
      <c r="AO368" s="26"/>
      <c r="AP368" s="26"/>
      <c r="AQ368" s="26"/>
      <c r="AR368" s="26"/>
      <c r="AS368" s="26"/>
      <c r="AT368" s="26"/>
      <c r="AU368" s="26"/>
      <c r="AV368" s="26"/>
      <c r="AW368" s="26"/>
      <c r="AX368" s="26"/>
      <c r="AY368" s="26"/>
      <c r="AZ368" s="26"/>
      <c r="BA368" s="26"/>
      <c r="BB368" s="26"/>
      <c r="BC368" s="26"/>
      <c r="BD368" s="26"/>
      <c r="BE368" s="26"/>
      <c r="BF368" s="26"/>
      <c r="BG368" s="26"/>
      <c r="BH368" s="26"/>
      <c r="BI368" s="26"/>
      <c r="BJ368" s="26"/>
      <c r="BK368" s="26"/>
      <c r="BL368" s="26"/>
      <c r="BM368" s="26"/>
      <c r="BN368" s="26"/>
      <c r="BO368" s="26"/>
      <c r="BP368" s="26"/>
      <c r="BQ368" s="26"/>
      <c r="BR368" s="26"/>
      <c r="BS368" s="26"/>
      <c r="BT368" s="26"/>
      <c r="BU368" s="26"/>
      <c r="BV368" s="26"/>
      <c r="BW368" s="26"/>
      <c r="BX368" s="26"/>
      <c r="BY368" s="26"/>
    </row>
    <row r="369" spans="4:77" ht="12.75" customHeight="1">
      <c r="D369" s="50"/>
      <c r="E369" s="50"/>
      <c r="F369" s="50"/>
      <c r="G369" s="50"/>
      <c r="H369" s="240"/>
      <c r="I369" s="50"/>
      <c r="X369" s="26"/>
      <c r="Y369" s="26"/>
      <c r="Z369" s="26"/>
      <c r="AA369" s="26"/>
      <c r="AB369" s="26"/>
      <c r="AC369" s="26"/>
      <c r="AD369" s="26"/>
      <c r="AE369" s="26"/>
      <c r="AF369" s="26"/>
      <c r="AG369" s="26"/>
      <c r="AH369" s="26"/>
      <c r="AI369" s="26"/>
      <c r="AJ369" s="26"/>
      <c r="AK369" s="26"/>
      <c r="AL369" s="26"/>
      <c r="AM369" s="26"/>
      <c r="AN369" s="26"/>
      <c r="AO369" s="26"/>
      <c r="AP369" s="26"/>
      <c r="AQ369" s="26"/>
      <c r="AR369" s="26"/>
      <c r="AS369" s="26"/>
      <c r="AT369" s="26"/>
      <c r="AU369" s="26"/>
      <c r="AV369" s="26"/>
      <c r="AW369" s="26"/>
      <c r="AX369" s="26"/>
      <c r="AY369" s="26"/>
      <c r="AZ369" s="26"/>
      <c r="BA369" s="26"/>
      <c r="BB369" s="26"/>
      <c r="BC369" s="26"/>
      <c r="BD369" s="26"/>
      <c r="BE369" s="26"/>
      <c r="BF369" s="26"/>
      <c r="BG369" s="26"/>
      <c r="BH369" s="26"/>
      <c r="BI369" s="26"/>
      <c r="BJ369" s="26"/>
      <c r="BK369" s="26"/>
      <c r="BL369" s="26"/>
      <c r="BM369" s="26"/>
      <c r="BN369" s="26"/>
      <c r="BO369" s="26"/>
      <c r="BP369" s="26"/>
      <c r="BQ369" s="26"/>
      <c r="BR369" s="26"/>
      <c r="BS369" s="26"/>
      <c r="BT369" s="26"/>
      <c r="BU369" s="26"/>
      <c r="BV369" s="26"/>
      <c r="BW369" s="26"/>
      <c r="BX369" s="26"/>
      <c r="BY369" s="26"/>
    </row>
    <row r="370" spans="4:77" ht="12.75" customHeight="1">
      <c r="D370" s="50"/>
      <c r="E370" s="50"/>
      <c r="F370" s="50"/>
      <c r="G370" s="50"/>
      <c r="H370" s="240"/>
      <c r="I370" s="50"/>
      <c r="X370" s="26"/>
      <c r="Y370" s="26"/>
      <c r="Z370" s="26"/>
      <c r="AA370" s="26"/>
      <c r="AB370" s="26"/>
      <c r="AC370" s="26"/>
      <c r="AD370" s="26"/>
      <c r="AE370" s="26"/>
      <c r="AF370" s="26"/>
      <c r="AG370" s="26"/>
      <c r="AH370" s="26"/>
      <c r="AI370" s="26"/>
      <c r="AJ370" s="26"/>
      <c r="AK370" s="26"/>
      <c r="AL370" s="26"/>
      <c r="AM370" s="26"/>
      <c r="AN370" s="26"/>
      <c r="AO370" s="26"/>
      <c r="AP370" s="26"/>
      <c r="AQ370" s="26"/>
      <c r="AR370" s="26"/>
      <c r="AS370" s="26"/>
      <c r="AT370" s="26"/>
      <c r="AU370" s="26"/>
      <c r="AV370" s="26"/>
      <c r="AW370" s="26"/>
      <c r="AX370" s="26"/>
      <c r="AY370" s="26"/>
      <c r="AZ370" s="26"/>
      <c r="BA370" s="26"/>
      <c r="BB370" s="26"/>
      <c r="BC370" s="26"/>
      <c r="BD370" s="26"/>
      <c r="BE370" s="26"/>
      <c r="BF370" s="26"/>
      <c r="BG370" s="26"/>
      <c r="BH370" s="26"/>
      <c r="BI370" s="26"/>
      <c r="BJ370" s="26"/>
      <c r="BK370" s="26"/>
      <c r="BL370" s="26"/>
      <c r="BM370" s="26"/>
      <c r="BN370" s="26"/>
      <c r="BO370" s="26"/>
      <c r="BP370" s="26"/>
      <c r="BQ370" s="26"/>
      <c r="BR370" s="26"/>
      <c r="BS370" s="26"/>
      <c r="BT370" s="26"/>
      <c r="BU370" s="26"/>
      <c r="BV370" s="26"/>
      <c r="BW370" s="26"/>
      <c r="BX370" s="26"/>
      <c r="BY370" s="26"/>
    </row>
    <row r="371" spans="4:77" ht="12.75" customHeight="1">
      <c r="D371" s="50"/>
      <c r="E371" s="50"/>
      <c r="F371" s="50"/>
      <c r="G371" s="50"/>
      <c r="H371" s="240"/>
      <c r="I371" s="50"/>
      <c r="X371" s="26"/>
      <c r="Y371" s="26"/>
      <c r="Z371" s="26"/>
      <c r="AA371" s="26"/>
      <c r="AB371" s="26"/>
      <c r="AC371" s="26"/>
      <c r="AD371" s="26"/>
      <c r="AE371" s="26"/>
      <c r="AF371" s="26"/>
      <c r="AG371" s="26"/>
      <c r="AH371" s="26"/>
      <c r="AI371" s="26"/>
      <c r="AJ371" s="26"/>
      <c r="AK371" s="26"/>
      <c r="AL371" s="26"/>
      <c r="AM371" s="26"/>
      <c r="AN371" s="26"/>
      <c r="AO371" s="26"/>
      <c r="AP371" s="26"/>
      <c r="AQ371" s="26"/>
      <c r="AR371" s="26"/>
      <c r="AS371" s="26"/>
      <c r="AT371" s="26"/>
      <c r="AU371" s="26"/>
      <c r="AV371" s="26"/>
      <c r="AW371" s="26"/>
      <c r="AX371" s="26"/>
      <c r="AY371" s="26"/>
      <c r="AZ371" s="26"/>
      <c r="BA371" s="26"/>
      <c r="BB371" s="26"/>
      <c r="BC371" s="26"/>
      <c r="BD371" s="26"/>
      <c r="BE371" s="26"/>
      <c r="BF371" s="26"/>
      <c r="BG371" s="26"/>
      <c r="BH371" s="26"/>
      <c r="BI371" s="26"/>
      <c r="BJ371" s="26"/>
      <c r="BK371" s="26"/>
      <c r="BL371" s="26"/>
      <c r="BM371" s="26"/>
      <c r="BN371" s="26"/>
      <c r="BO371" s="26"/>
      <c r="BP371" s="26"/>
      <c r="BQ371" s="26"/>
      <c r="BR371" s="26"/>
      <c r="BS371" s="26"/>
      <c r="BT371" s="26"/>
      <c r="BU371" s="26"/>
      <c r="BV371" s="26"/>
      <c r="BW371" s="26"/>
      <c r="BX371" s="26"/>
      <c r="BY371" s="26"/>
    </row>
    <row r="372" spans="4:77" ht="12.75" customHeight="1">
      <c r="D372" s="50"/>
      <c r="E372" s="50"/>
      <c r="F372" s="50"/>
      <c r="G372" s="50"/>
      <c r="H372" s="240"/>
      <c r="I372" s="50"/>
      <c r="X372" s="26"/>
      <c r="Y372" s="26"/>
      <c r="Z372" s="26"/>
      <c r="AA372" s="26"/>
      <c r="AB372" s="26"/>
      <c r="AC372" s="26"/>
      <c r="AD372" s="26"/>
      <c r="AE372" s="26"/>
      <c r="AF372" s="26"/>
      <c r="AG372" s="26"/>
      <c r="AH372" s="26"/>
      <c r="AI372" s="26"/>
      <c r="AJ372" s="26"/>
      <c r="AK372" s="26"/>
      <c r="AL372" s="26"/>
      <c r="AM372" s="26"/>
      <c r="AN372" s="26"/>
      <c r="AO372" s="26"/>
      <c r="AP372" s="26"/>
      <c r="AQ372" s="26"/>
      <c r="AR372" s="26"/>
      <c r="AS372" s="26"/>
      <c r="AT372" s="26"/>
      <c r="AU372" s="26"/>
      <c r="AV372" s="26"/>
      <c r="AW372" s="26"/>
      <c r="AX372" s="26"/>
      <c r="AY372" s="26"/>
      <c r="AZ372" s="26"/>
      <c r="BA372" s="26"/>
      <c r="BB372" s="26"/>
      <c r="BC372" s="26"/>
      <c r="BD372" s="26"/>
      <c r="BE372" s="26"/>
      <c r="BF372" s="26"/>
      <c r="BG372" s="26"/>
      <c r="BH372" s="26"/>
      <c r="BI372" s="26"/>
      <c r="BJ372" s="26"/>
      <c r="BK372" s="26"/>
      <c r="BL372" s="26"/>
      <c r="BM372" s="26"/>
      <c r="BN372" s="26"/>
      <c r="BO372" s="26"/>
      <c r="BP372" s="26"/>
      <c r="BQ372" s="26"/>
      <c r="BR372" s="26"/>
      <c r="BS372" s="26"/>
      <c r="BT372" s="26"/>
      <c r="BU372" s="26"/>
      <c r="BV372" s="26"/>
      <c r="BW372" s="26"/>
      <c r="BX372" s="26"/>
      <c r="BY372" s="26"/>
    </row>
    <row r="373" spans="4:77" ht="12.75" customHeight="1">
      <c r="D373" s="50"/>
      <c r="E373" s="50"/>
      <c r="F373" s="50"/>
      <c r="G373" s="50"/>
      <c r="H373" s="240"/>
      <c r="I373" s="50"/>
      <c r="X373" s="26"/>
      <c r="Y373" s="26"/>
      <c r="Z373" s="26"/>
      <c r="AA373" s="26"/>
      <c r="AB373" s="26"/>
      <c r="AC373" s="26"/>
      <c r="AD373" s="26"/>
      <c r="AE373" s="26"/>
      <c r="AF373" s="26"/>
      <c r="AG373" s="26"/>
      <c r="AH373" s="26"/>
      <c r="AI373" s="26"/>
      <c r="AJ373" s="26"/>
      <c r="AK373" s="26"/>
      <c r="AL373" s="26"/>
      <c r="AM373" s="26"/>
      <c r="AN373" s="26"/>
      <c r="AO373" s="26"/>
      <c r="AP373" s="26"/>
      <c r="AQ373" s="26"/>
      <c r="AR373" s="26"/>
      <c r="AS373" s="26"/>
      <c r="AT373" s="26"/>
      <c r="AU373" s="26"/>
      <c r="AV373" s="26"/>
      <c r="AW373" s="26"/>
      <c r="AX373" s="26"/>
      <c r="AY373" s="26"/>
      <c r="AZ373" s="26"/>
      <c r="BA373" s="26"/>
      <c r="BB373" s="26"/>
      <c r="BC373" s="26"/>
      <c r="BD373" s="26"/>
      <c r="BE373" s="26"/>
      <c r="BF373" s="26"/>
      <c r="BG373" s="26"/>
      <c r="BH373" s="26"/>
      <c r="BI373" s="26"/>
      <c r="BJ373" s="26"/>
      <c r="BK373" s="26"/>
      <c r="BL373" s="26"/>
      <c r="BM373" s="26"/>
      <c r="BN373" s="26"/>
      <c r="BO373" s="26"/>
      <c r="BP373" s="26"/>
      <c r="BQ373" s="26"/>
      <c r="BR373" s="26"/>
      <c r="BS373" s="26"/>
      <c r="BT373" s="26"/>
      <c r="BU373" s="26"/>
      <c r="BV373" s="26"/>
      <c r="BW373" s="26"/>
      <c r="BX373" s="26"/>
      <c r="BY373" s="26"/>
    </row>
    <row r="374" spans="4:77" ht="12.75" customHeight="1">
      <c r="D374" s="50"/>
      <c r="E374" s="50"/>
      <c r="F374" s="50"/>
      <c r="G374" s="50"/>
      <c r="H374" s="240"/>
      <c r="I374" s="50"/>
      <c r="X374" s="26"/>
      <c r="Y374" s="26"/>
      <c r="Z374" s="26"/>
      <c r="AA374" s="26"/>
      <c r="AB374" s="26"/>
      <c r="AC374" s="26"/>
      <c r="AD374" s="26"/>
      <c r="AE374" s="26"/>
      <c r="AF374" s="26"/>
      <c r="AG374" s="26"/>
      <c r="AH374" s="26"/>
      <c r="AI374" s="26"/>
      <c r="AJ374" s="26"/>
      <c r="AK374" s="26"/>
      <c r="AL374" s="26"/>
      <c r="AM374" s="26"/>
      <c r="AN374" s="26"/>
      <c r="AO374" s="26"/>
      <c r="AP374" s="26"/>
      <c r="AQ374" s="26"/>
      <c r="AR374" s="26"/>
      <c r="AS374" s="26"/>
      <c r="AT374" s="26"/>
      <c r="AU374" s="26"/>
      <c r="AV374" s="26"/>
      <c r="AW374" s="26"/>
      <c r="AX374" s="26"/>
      <c r="AY374" s="26"/>
      <c r="AZ374" s="26"/>
      <c r="BA374" s="26"/>
      <c r="BB374" s="26"/>
      <c r="BC374" s="26"/>
      <c r="BD374" s="26"/>
      <c r="BE374" s="26"/>
      <c r="BF374" s="26"/>
      <c r="BG374" s="26"/>
      <c r="BH374" s="26"/>
      <c r="BI374" s="26"/>
      <c r="BJ374" s="26"/>
      <c r="BK374" s="26"/>
      <c r="BL374" s="26"/>
      <c r="BM374" s="26"/>
      <c r="BN374" s="26"/>
      <c r="BO374" s="26"/>
      <c r="BP374" s="26"/>
      <c r="BQ374" s="26"/>
      <c r="BR374" s="26"/>
      <c r="BS374" s="26"/>
      <c r="BT374" s="26"/>
      <c r="BU374" s="26"/>
      <c r="BV374" s="26"/>
      <c r="BW374" s="26"/>
      <c r="BX374" s="26"/>
      <c r="BY374" s="26"/>
    </row>
    <row r="375" spans="4:77" ht="12.75" customHeight="1">
      <c r="D375" s="50"/>
      <c r="E375" s="50"/>
      <c r="F375" s="50"/>
      <c r="G375" s="50"/>
      <c r="H375" s="240"/>
      <c r="I375" s="50"/>
      <c r="X375" s="26"/>
      <c r="Y375" s="26"/>
      <c r="Z375" s="26"/>
      <c r="AA375" s="26"/>
      <c r="AB375" s="26"/>
      <c r="AC375" s="26"/>
      <c r="AD375" s="26"/>
      <c r="AE375" s="26"/>
      <c r="AF375" s="26"/>
      <c r="AG375" s="26"/>
      <c r="AH375" s="26"/>
      <c r="AI375" s="26"/>
      <c r="AJ375" s="26"/>
      <c r="AK375" s="26"/>
      <c r="AL375" s="26"/>
      <c r="AM375" s="26"/>
      <c r="AN375" s="26"/>
      <c r="AO375" s="26"/>
      <c r="AP375" s="26"/>
      <c r="AQ375" s="26"/>
      <c r="AR375" s="26"/>
      <c r="AS375" s="26"/>
      <c r="AT375" s="26"/>
      <c r="AU375" s="26"/>
      <c r="AV375" s="26"/>
      <c r="AW375" s="26"/>
      <c r="AX375" s="26"/>
      <c r="AY375" s="26"/>
      <c r="AZ375" s="26"/>
      <c r="BA375" s="26"/>
      <c r="BB375" s="26"/>
      <c r="BC375" s="26"/>
      <c r="BD375" s="26"/>
      <c r="BE375" s="26"/>
      <c r="BF375" s="26"/>
      <c r="BG375" s="26"/>
      <c r="BH375" s="26"/>
      <c r="BI375" s="26"/>
      <c r="BJ375" s="26"/>
      <c r="BK375" s="26"/>
      <c r="BL375" s="26"/>
      <c r="BM375" s="26"/>
      <c r="BN375" s="26"/>
      <c r="BO375" s="26"/>
      <c r="BP375" s="26"/>
      <c r="BQ375" s="26"/>
      <c r="BR375" s="26"/>
      <c r="BS375" s="26"/>
      <c r="BT375" s="26"/>
      <c r="BU375" s="26"/>
      <c r="BV375" s="26"/>
      <c r="BW375" s="26"/>
      <c r="BX375" s="26"/>
      <c r="BY375" s="26"/>
    </row>
    <row r="376" spans="4:77" ht="12.75" customHeight="1">
      <c r="D376" s="50"/>
      <c r="E376" s="50"/>
      <c r="F376" s="50"/>
      <c r="G376" s="50"/>
      <c r="H376" s="240"/>
      <c r="I376" s="50"/>
      <c r="X376" s="26"/>
      <c r="Y376" s="26"/>
      <c r="Z376" s="26"/>
      <c r="AA376" s="26"/>
      <c r="AB376" s="26"/>
      <c r="AC376" s="26"/>
      <c r="AD376" s="26"/>
      <c r="AE376" s="26"/>
      <c r="AF376" s="26"/>
      <c r="AG376" s="26"/>
      <c r="AH376" s="26"/>
      <c r="AI376" s="26"/>
      <c r="AJ376" s="26"/>
      <c r="AK376" s="26"/>
      <c r="AL376" s="26"/>
      <c r="AM376" s="26"/>
      <c r="AN376" s="26"/>
      <c r="AO376" s="26"/>
      <c r="AP376" s="26"/>
      <c r="AQ376" s="26"/>
      <c r="AR376" s="26"/>
      <c r="AS376" s="26"/>
      <c r="AT376" s="26"/>
      <c r="AU376" s="26"/>
      <c r="AV376" s="26"/>
      <c r="AW376" s="26"/>
      <c r="AX376" s="26"/>
      <c r="AY376" s="26"/>
      <c r="AZ376" s="26"/>
      <c r="BA376" s="26"/>
      <c r="BB376" s="26"/>
      <c r="BC376" s="26"/>
      <c r="BD376" s="26"/>
      <c r="BE376" s="26"/>
      <c r="BF376" s="26"/>
      <c r="BG376" s="26"/>
      <c r="BH376" s="26"/>
      <c r="BI376" s="26"/>
      <c r="BJ376" s="26"/>
      <c r="BK376" s="26"/>
      <c r="BL376" s="26"/>
      <c r="BM376" s="26"/>
      <c r="BN376" s="26"/>
      <c r="BO376" s="26"/>
      <c r="BP376" s="26"/>
      <c r="BQ376" s="26"/>
      <c r="BR376" s="26"/>
      <c r="BS376" s="26"/>
      <c r="BT376" s="26"/>
      <c r="BU376" s="26"/>
      <c r="BV376" s="26"/>
      <c r="BW376" s="26"/>
      <c r="BX376" s="26"/>
      <c r="BY376" s="26"/>
    </row>
    <row r="377" spans="4:77" ht="12.75" customHeight="1">
      <c r="D377" s="50"/>
      <c r="E377" s="50"/>
      <c r="F377" s="50"/>
      <c r="G377" s="50"/>
      <c r="H377" s="240"/>
      <c r="I377" s="50"/>
      <c r="X377" s="26"/>
      <c r="Y377" s="26"/>
      <c r="Z377" s="26"/>
      <c r="AA377" s="26"/>
      <c r="AB377" s="26"/>
      <c r="AC377" s="26"/>
      <c r="AD377" s="26"/>
      <c r="AE377" s="26"/>
      <c r="AF377" s="26"/>
      <c r="AG377" s="26"/>
      <c r="AH377" s="26"/>
      <c r="AI377" s="26"/>
      <c r="AJ377" s="26"/>
      <c r="AK377" s="26"/>
      <c r="AL377" s="26"/>
      <c r="AM377" s="26"/>
      <c r="AN377" s="26"/>
      <c r="AO377" s="26"/>
      <c r="AP377" s="26"/>
      <c r="AQ377" s="26"/>
      <c r="AR377" s="26"/>
      <c r="AS377" s="26"/>
      <c r="AT377" s="26"/>
      <c r="AU377" s="26"/>
      <c r="AV377" s="26"/>
      <c r="AW377" s="26"/>
      <c r="AX377" s="26"/>
      <c r="AY377" s="26"/>
      <c r="AZ377" s="26"/>
      <c r="BA377" s="26"/>
      <c r="BB377" s="26"/>
      <c r="BC377" s="26"/>
      <c r="BD377" s="26"/>
      <c r="BE377" s="26"/>
      <c r="BF377" s="26"/>
      <c r="BG377" s="26"/>
      <c r="BH377" s="26"/>
      <c r="BI377" s="26"/>
      <c r="BJ377" s="26"/>
      <c r="BK377" s="26"/>
      <c r="BL377" s="26"/>
      <c r="BM377" s="26"/>
      <c r="BN377" s="26"/>
      <c r="BO377" s="26"/>
      <c r="BP377" s="26"/>
      <c r="BQ377" s="26"/>
      <c r="BR377" s="26"/>
      <c r="BS377" s="26"/>
      <c r="BT377" s="26"/>
      <c r="BU377" s="26"/>
      <c r="BV377" s="26"/>
      <c r="BW377" s="26"/>
      <c r="BX377" s="26"/>
      <c r="BY377" s="26"/>
    </row>
    <row r="378" spans="4:77" ht="12.75" customHeight="1">
      <c r="D378" s="50"/>
      <c r="E378" s="50"/>
      <c r="F378" s="50"/>
      <c r="G378" s="50"/>
      <c r="H378" s="240"/>
      <c r="I378" s="50"/>
      <c r="X378" s="26"/>
      <c r="Y378" s="26"/>
      <c r="Z378" s="26"/>
      <c r="AA378" s="26"/>
      <c r="AB378" s="26"/>
      <c r="AC378" s="26"/>
      <c r="AD378" s="26"/>
      <c r="AE378" s="26"/>
      <c r="AF378" s="26"/>
      <c r="AG378" s="26"/>
      <c r="AH378" s="26"/>
      <c r="AI378" s="26"/>
      <c r="AJ378" s="26"/>
      <c r="AK378" s="26"/>
      <c r="AL378" s="26"/>
      <c r="AM378" s="26"/>
      <c r="AN378" s="26"/>
      <c r="AO378" s="26"/>
      <c r="AP378" s="26"/>
      <c r="AQ378" s="26"/>
      <c r="AR378" s="26"/>
      <c r="AS378" s="26"/>
      <c r="AT378" s="26"/>
      <c r="AU378" s="26"/>
      <c r="AV378" s="26"/>
      <c r="AW378" s="26"/>
      <c r="AX378" s="26"/>
      <c r="AY378" s="26"/>
      <c r="AZ378" s="26"/>
      <c r="BA378" s="26"/>
      <c r="BB378" s="26"/>
      <c r="BC378" s="26"/>
      <c r="BD378" s="26"/>
      <c r="BE378" s="26"/>
      <c r="BF378" s="26"/>
      <c r="BG378" s="26"/>
      <c r="BH378" s="26"/>
      <c r="BI378" s="26"/>
      <c r="BJ378" s="26"/>
      <c r="BK378" s="26"/>
      <c r="BL378" s="26"/>
      <c r="BM378" s="26"/>
      <c r="BN378" s="26"/>
      <c r="BO378" s="26"/>
      <c r="BP378" s="26"/>
      <c r="BQ378" s="26"/>
      <c r="BR378" s="26"/>
      <c r="BS378" s="26"/>
      <c r="BT378" s="26"/>
      <c r="BU378" s="26"/>
      <c r="BV378" s="26"/>
      <c r="BW378" s="26"/>
      <c r="BX378" s="26"/>
      <c r="BY378" s="26"/>
    </row>
    <row r="379" spans="4:77" ht="12.75" customHeight="1">
      <c r="D379" s="50"/>
      <c r="E379" s="50"/>
      <c r="F379" s="50"/>
      <c r="G379" s="50"/>
      <c r="H379" s="240"/>
      <c r="I379" s="50"/>
      <c r="X379" s="26"/>
      <c r="Y379" s="26"/>
      <c r="Z379" s="26"/>
      <c r="AA379" s="26"/>
      <c r="AB379" s="26"/>
      <c r="AC379" s="26"/>
      <c r="AD379" s="26"/>
      <c r="AE379" s="26"/>
      <c r="AF379" s="26"/>
      <c r="AG379" s="26"/>
      <c r="AH379" s="26"/>
      <c r="AI379" s="26"/>
      <c r="AJ379" s="26"/>
      <c r="AK379" s="26"/>
      <c r="AL379" s="26"/>
      <c r="AM379" s="26"/>
      <c r="AN379" s="26"/>
      <c r="AO379" s="26"/>
      <c r="AP379" s="26"/>
      <c r="AQ379" s="26"/>
      <c r="AR379" s="26"/>
      <c r="AS379" s="26"/>
      <c r="AT379" s="26"/>
      <c r="AU379" s="26"/>
      <c r="AV379" s="26"/>
      <c r="AW379" s="26"/>
      <c r="AX379" s="26"/>
      <c r="AY379" s="26"/>
      <c r="AZ379" s="26"/>
      <c r="BA379" s="26"/>
      <c r="BB379" s="26"/>
      <c r="BC379" s="26"/>
      <c r="BD379" s="26"/>
      <c r="BE379" s="26"/>
      <c r="BF379" s="26"/>
      <c r="BG379" s="26"/>
      <c r="BH379" s="26"/>
      <c r="BI379" s="26"/>
      <c r="BJ379" s="26"/>
      <c r="BK379" s="26"/>
      <c r="BL379" s="26"/>
      <c r="BM379" s="26"/>
      <c r="BN379" s="26"/>
      <c r="BO379" s="26"/>
      <c r="BP379" s="26"/>
      <c r="BQ379" s="26"/>
      <c r="BR379" s="26"/>
      <c r="BS379" s="26"/>
      <c r="BT379" s="26"/>
      <c r="BU379" s="26"/>
      <c r="BV379" s="26"/>
      <c r="BW379" s="26"/>
      <c r="BX379" s="26"/>
      <c r="BY379" s="26"/>
    </row>
    <row r="380" spans="4:77" ht="12.75" customHeight="1">
      <c r="D380" s="50"/>
      <c r="E380" s="50"/>
      <c r="F380" s="50"/>
      <c r="G380" s="50"/>
      <c r="H380" s="240"/>
      <c r="I380" s="50"/>
      <c r="X380" s="26"/>
      <c r="Y380" s="26"/>
      <c r="Z380" s="26"/>
      <c r="AA380" s="26"/>
      <c r="AB380" s="26"/>
      <c r="AC380" s="26"/>
      <c r="AD380" s="26"/>
      <c r="AE380" s="26"/>
      <c r="AF380" s="26"/>
      <c r="AG380" s="26"/>
      <c r="AH380" s="26"/>
      <c r="AI380" s="26"/>
      <c r="AJ380" s="26"/>
      <c r="AK380" s="26"/>
      <c r="AL380" s="26"/>
      <c r="AM380" s="26"/>
      <c r="AN380" s="26"/>
      <c r="AO380" s="26"/>
      <c r="AP380" s="26"/>
      <c r="AQ380" s="26"/>
      <c r="AR380" s="26"/>
      <c r="AS380" s="26"/>
      <c r="AT380" s="26"/>
      <c r="AU380" s="26"/>
      <c r="AV380" s="26"/>
      <c r="AW380" s="26"/>
      <c r="AX380" s="26"/>
      <c r="AY380" s="26"/>
      <c r="AZ380" s="26"/>
      <c r="BA380" s="26"/>
      <c r="BB380" s="26"/>
      <c r="BC380" s="26"/>
      <c r="BD380" s="26"/>
      <c r="BE380" s="26"/>
      <c r="BF380" s="26"/>
      <c r="BG380" s="26"/>
      <c r="BH380" s="26"/>
      <c r="BI380" s="26"/>
      <c r="BJ380" s="26"/>
      <c r="BK380" s="26"/>
      <c r="BL380" s="26"/>
      <c r="BM380" s="26"/>
      <c r="BN380" s="26"/>
      <c r="BO380" s="26"/>
      <c r="BP380" s="26"/>
      <c r="BQ380" s="26"/>
      <c r="BR380" s="26"/>
      <c r="BS380" s="26"/>
      <c r="BT380" s="26"/>
      <c r="BU380" s="26"/>
      <c r="BV380" s="26"/>
      <c r="BW380" s="26"/>
      <c r="BX380" s="26"/>
      <c r="BY380" s="26"/>
    </row>
    <row r="381" spans="4:77" ht="12.75" customHeight="1">
      <c r="D381" s="50"/>
      <c r="E381" s="50"/>
      <c r="F381" s="50"/>
      <c r="G381" s="50"/>
      <c r="H381" s="240"/>
      <c r="I381" s="50"/>
      <c r="X381" s="26"/>
      <c r="Y381" s="26"/>
      <c r="Z381" s="26"/>
      <c r="AA381" s="26"/>
      <c r="AB381" s="26"/>
      <c r="AC381" s="26"/>
      <c r="AD381" s="26"/>
      <c r="AE381" s="26"/>
      <c r="AF381" s="26"/>
      <c r="AG381" s="26"/>
      <c r="AH381" s="26"/>
      <c r="AI381" s="26"/>
      <c r="AJ381" s="26"/>
      <c r="AK381" s="26"/>
      <c r="AL381" s="26"/>
      <c r="AM381" s="26"/>
      <c r="AN381" s="26"/>
      <c r="AO381" s="26"/>
      <c r="AP381" s="26"/>
      <c r="AQ381" s="26"/>
      <c r="AR381" s="26"/>
      <c r="AS381" s="26"/>
      <c r="AT381" s="26"/>
      <c r="AU381" s="26"/>
      <c r="AV381" s="26"/>
      <c r="AW381" s="26"/>
      <c r="AX381" s="26"/>
      <c r="AY381" s="26"/>
      <c r="AZ381" s="26"/>
      <c r="BA381" s="26"/>
      <c r="BB381" s="26"/>
      <c r="BC381" s="26"/>
      <c r="BD381" s="26"/>
      <c r="BE381" s="26"/>
      <c r="BF381" s="26"/>
      <c r="BG381" s="26"/>
      <c r="BH381" s="26"/>
      <c r="BI381" s="26"/>
      <c r="BJ381" s="26"/>
      <c r="BK381" s="26"/>
      <c r="BL381" s="26"/>
      <c r="BM381" s="26"/>
      <c r="BN381" s="26"/>
      <c r="BO381" s="26"/>
      <c r="BP381" s="26"/>
      <c r="BQ381" s="26"/>
      <c r="BR381" s="26"/>
      <c r="BS381" s="26"/>
      <c r="BT381" s="26"/>
      <c r="BU381" s="26"/>
      <c r="BV381" s="26"/>
      <c r="BW381" s="26"/>
      <c r="BX381" s="26"/>
      <c r="BY381" s="26"/>
    </row>
    <row r="382" spans="4:77" ht="12.75" customHeight="1">
      <c r="D382" s="50"/>
      <c r="E382" s="50"/>
      <c r="F382" s="50"/>
      <c r="G382" s="50"/>
      <c r="H382" s="240"/>
      <c r="I382" s="50"/>
      <c r="X382" s="26"/>
      <c r="Y382" s="26"/>
      <c r="Z382" s="26"/>
      <c r="AA382" s="26"/>
      <c r="AB382" s="26"/>
      <c r="AC382" s="26"/>
      <c r="AD382" s="26"/>
      <c r="AE382" s="26"/>
      <c r="AF382" s="26"/>
      <c r="AG382" s="26"/>
      <c r="AH382" s="26"/>
      <c r="AI382" s="26"/>
      <c r="AJ382" s="26"/>
      <c r="AK382" s="26"/>
      <c r="AL382" s="26"/>
      <c r="AM382" s="26"/>
      <c r="AN382" s="26"/>
      <c r="AO382" s="26"/>
      <c r="AP382" s="26"/>
      <c r="AQ382" s="26"/>
      <c r="AR382" s="26"/>
      <c r="AS382" s="26"/>
      <c r="AT382" s="26"/>
      <c r="AU382" s="26"/>
      <c r="AV382" s="26"/>
      <c r="AW382" s="26"/>
      <c r="AX382" s="26"/>
      <c r="AY382" s="26"/>
      <c r="AZ382" s="26"/>
      <c r="BA382" s="26"/>
      <c r="BB382" s="26"/>
      <c r="BC382" s="26"/>
      <c r="BD382" s="26"/>
      <c r="BE382" s="26"/>
      <c r="BF382" s="26"/>
      <c r="BG382" s="26"/>
      <c r="BH382" s="26"/>
      <c r="BI382" s="26"/>
      <c r="BJ382" s="26"/>
      <c r="BK382" s="26"/>
      <c r="BL382" s="26"/>
      <c r="BM382" s="26"/>
      <c r="BN382" s="26"/>
      <c r="BO382" s="26"/>
      <c r="BP382" s="26"/>
      <c r="BQ382" s="26"/>
      <c r="BR382" s="26"/>
      <c r="BS382" s="26"/>
      <c r="BT382" s="26"/>
      <c r="BU382" s="26"/>
      <c r="BV382" s="26"/>
      <c r="BW382" s="26"/>
      <c r="BX382" s="26"/>
      <c r="BY382" s="26"/>
    </row>
    <row r="383" spans="4:77" ht="12.75" customHeight="1">
      <c r="D383" s="50"/>
      <c r="E383" s="50"/>
      <c r="F383" s="50"/>
      <c r="G383" s="50"/>
      <c r="H383" s="240"/>
      <c r="I383" s="50"/>
      <c r="X383" s="26"/>
      <c r="Y383" s="26"/>
      <c r="Z383" s="26"/>
      <c r="AA383" s="26"/>
      <c r="AB383" s="26"/>
      <c r="AC383" s="26"/>
      <c r="AD383" s="26"/>
      <c r="AE383" s="26"/>
      <c r="AF383" s="26"/>
      <c r="AG383" s="26"/>
      <c r="AH383" s="26"/>
      <c r="AI383" s="26"/>
      <c r="AJ383" s="26"/>
      <c r="AK383" s="26"/>
      <c r="AL383" s="26"/>
      <c r="AM383" s="26"/>
      <c r="AN383" s="26"/>
      <c r="AO383" s="26"/>
      <c r="AP383" s="26"/>
      <c r="AQ383" s="26"/>
      <c r="AR383" s="26"/>
      <c r="AS383" s="26"/>
      <c r="AT383" s="26"/>
      <c r="AU383" s="26"/>
      <c r="AV383" s="26"/>
      <c r="AW383" s="26"/>
      <c r="AX383" s="26"/>
      <c r="AY383" s="26"/>
      <c r="AZ383" s="26"/>
      <c r="BA383" s="26"/>
      <c r="BB383" s="26"/>
      <c r="BC383" s="26"/>
      <c r="BD383" s="26"/>
      <c r="BE383" s="26"/>
      <c r="BF383" s="26"/>
      <c r="BG383" s="26"/>
      <c r="BH383" s="26"/>
      <c r="BI383" s="26"/>
      <c r="BJ383" s="26"/>
      <c r="BK383" s="26"/>
      <c r="BL383" s="26"/>
      <c r="BM383" s="26"/>
      <c r="BN383" s="26"/>
      <c r="BO383" s="26"/>
      <c r="BP383" s="26"/>
      <c r="BQ383" s="26"/>
      <c r="BR383" s="26"/>
      <c r="BS383" s="26"/>
      <c r="BT383" s="26"/>
      <c r="BU383" s="26"/>
      <c r="BV383" s="26"/>
      <c r="BW383" s="26"/>
      <c r="BX383" s="26"/>
      <c r="BY383" s="26"/>
    </row>
    <row r="384" spans="4:77" ht="12.75" customHeight="1">
      <c r="D384" s="50"/>
      <c r="E384" s="50"/>
      <c r="F384" s="50"/>
      <c r="G384" s="50"/>
      <c r="H384" s="240"/>
      <c r="I384" s="50"/>
      <c r="X384" s="26"/>
      <c r="Y384" s="26"/>
      <c r="Z384" s="26"/>
      <c r="AA384" s="26"/>
      <c r="AB384" s="26"/>
      <c r="AC384" s="26"/>
      <c r="AD384" s="26"/>
      <c r="AE384" s="26"/>
      <c r="AF384" s="26"/>
      <c r="AG384" s="26"/>
      <c r="AH384" s="26"/>
      <c r="AI384" s="26"/>
      <c r="AJ384" s="26"/>
      <c r="AK384" s="26"/>
      <c r="AL384" s="26"/>
      <c r="AM384" s="26"/>
      <c r="AN384" s="26"/>
      <c r="AO384" s="26"/>
      <c r="AP384" s="26"/>
      <c r="AQ384" s="26"/>
      <c r="AR384" s="26"/>
      <c r="AS384" s="26"/>
      <c r="AT384" s="26"/>
      <c r="AU384" s="26"/>
      <c r="AV384" s="26"/>
      <c r="AW384" s="26"/>
      <c r="AX384" s="26"/>
      <c r="AY384" s="26"/>
      <c r="AZ384" s="26"/>
      <c r="BA384" s="26"/>
      <c r="BB384" s="26"/>
      <c r="BC384" s="26"/>
      <c r="BD384" s="26"/>
      <c r="BE384" s="26"/>
      <c r="BF384" s="26"/>
      <c r="BG384" s="26"/>
      <c r="BH384" s="26"/>
      <c r="BI384" s="26"/>
      <c r="BJ384" s="26"/>
      <c r="BK384" s="26"/>
      <c r="BL384" s="26"/>
      <c r="BM384" s="26"/>
      <c r="BN384" s="26"/>
      <c r="BO384" s="26"/>
      <c r="BP384" s="26"/>
      <c r="BQ384" s="26"/>
      <c r="BR384" s="26"/>
      <c r="BS384" s="26"/>
      <c r="BT384" s="26"/>
      <c r="BU384" s="26"/>
      <c r="BV384" s="26"/>
      <c r="BW384" s="26"/>
      <c r="BX384" s="26"/>
      <c r="BY384" s="26"/>
    </row>
    <row r="385" spans="4:77" ht="12.75" customHeight="1">
      <c r="D385" s="50"/>
      <c r="E385" s="50"/>
      <c r="F385" s="50"/>
      <c r="G385" s="50"/>
      <c r="H385" s="240"/>
      <c r="I385" s="50"/>
      <c r="X385" s="26"/>
      <c r="Y385" s="26"/>
      <c r="Z385" s="26"/>
      <c r="AA385" s="26"/>
      <c r="AB385" s="26"/>
      <c r="AC385" s="26"/>
      <c r="AD385" s="26"/>
      <c r="AE385" s="26"/>
      <c r="AF385" s="26"/>
      <c r="AG385" s="26"/>
      <c r="AH385" s="26"/>
      <c r="AI385" s="26"/>
      <c r="AJ385" s="26"/>
      <c r="AK385" s="26"/>
      <c r="AL385" s="26"/>
      <c r="AM385" s="26"/>
      <c r="AN385" s="26"/>
      <c r="AO385" s="26"/>
      <c r="AP385" s="26"/>
      <c r="AQ385" s="26"/>
      <c r="AR385" s="26"/>
      <c r="AS385" s="26"/>
      <c r="AT385" s="26"/>
      <c r="AU385" s="26"/>
      <c r="AV385" s="26"/>
      <c r="AW385" s="26"/>
      <c r="AX385" s="26"/>
      <c r="AY385" s="26"/>
      <c r="AZ385" s="26"/>
      <c r="BA385" s="26"/>
      <c r="BB385" s="26"/>
      <c r="BC385" s="26"/>
      <c r="BD385" s="26"/>
      <c r="BE385" s="26"/>
      <c r="BF385" s="26"/>
      <c r="BG385" s="26"/>
      <c r="BH385" s="26"/>
      <c r="BI385" s="26"/>
      <c r="BJ385" s="26"/>
      <c r="BK385" s="26"/>
      <c r="BL385" s="26"/>
      <c r="BM385" s="26"/>
      <c r="BN385" s="26"/>
      <c r="BO385" s="26"/>
      <c r="BP385" s="26"/>
      <c r="BQ385" s="26"/>
      <c r="BR385" s="26"/>
      <c r="BS385" s="26"/>
      <c r="BT385" s="26"/>
      <c r="BU385" s="26"/>
      <c r="BV385" s="26"/>
      <c r="BW385" s="26"/>
      <c r="BX385" s="26"/>
      <c r="BY385" s="26"/>
    </row>
    <row r="386" spans="4:77" ht="12.75" customHeight="1">
      <c r="D386" s="50"/>
      <c r="E386" s="50"/>
      <c r="F386" s="50"/>
      <c r="G386" s="50"/>
      <c r="H386" s="240"/>
      <c r="I386" s="50"/>
      <c r="X386" s="26"/>
      <c r="Y386" s="26"/>
      <c r="Z386" s="26"/>
      <c r="AA386" s="26"/>
      <c r="AB386" s="26"/>
      <c r="AC386" s="26"/>
      <c r="AD386" s="26"/>
      <c r="AE386" s="26"/>
      <c r="AF386" s="26"/>
      <c r="AG386" s="26"/>
      <c r="AH386" s="26"/>
      <c r="AI386" s="26"/>
      <c r="AJ386" s="26"/>
      <c r="AK386" s="26"/>
      <c r="AL386" s="26"/>
      <c r="AM386" s="26"/>
      <c r="AN386" s="26"/>
      <c r="AO386" s="26"/>
      <c r="AP386" s="26"/>
      <c r="AQ386" s="26"/>
      <c r="AR386" s="26"/>
      <c r="AS386" s="26"/>
      <c r="AT386" s="26"/>
      <c r="AU386" s="26"/>
      <c r="AV386" s="26"/>
      <c r="AW386" s="26"/>
      <c r="AX386" s="26"/>
      <c r="AY386" s="26"/>
      <c r="AZ386" s="26"/>
      <c r="BA386" s="26"/>
      <c r="BB386" s="26"/>
      <c r="BC386" s="26"/>
      <c r="BD386" s="26"/>
      <c r="BE386" s="26"/>
      <c r="BF386" s="26"/>
      <c r="BG386" s="26"/>
      <c r="BH386" s="26"/>
      <c r="BI386" s="26"/>
      <c r="BJ386" s="26"/>
      <c r="BK386" s="26"/>
      <c r="BL386" s="26"/>
      <c r="BM386" s="26"/>
      <c r="BN386" s="26"/>
      <c r="BO386" s="26"/>
      <c r="BP386" s="26"/>
      <c r="BQ386" s="26"/>
      <c r="BR386" s="26"/>
      <c r="BS386" s="26"/>
      <c r="BT386" s="26"/>
      <c r="BU386" s="26"/>
      <c r="BV386" s="26"/>
      <c r="BW386" s="26"/>
      <c r="BX386" s="26"/>
      <c r="BY386" s="26"/>
    </row>
    <row r="387" spans="4:77" ht="12.75" customHeight="1">
      <c r="D387" s="50"/>
      <c r="E387" s="50"/>
      <c r="F387" s="50"/>
      <c r="G387" s="50"/>
      <c r="H387" s="240"/>
      <c r="I387" s="50"/>
      <c r="X387" s="26"/>
      <c r="Y387" s="26"/>
      <c r="Z387" s="26"/>
      <c r="AA387" s="26"/>
      <c r="AB387" s="26"/>
      <c r="AC387" s="26"/>
      <c r="AD387" s="26"/>
      <c r="AE387" s="26"/>
      <c r="AF387" s="26"/>
      <c r="AG387" s="26"/>
      <c r="AH387" s="26"/>
      <c r="AI387" s="26"/>
      <c r="AJ387" s="26"/>
      <c r="AK387" s="26"/>
      <c r="AL387" s="26"/>
      <c r="AM387" s="26"/>
      <c r="AN387" s="26"/>
      <c r="AO387" s="26"/>
      <c r="AP387" s="26"/>
      <c r="AQ387" s="26"/>
      <c r="AR387" s="26"/>
      <c r="AS387" s="26"/>
      <c r="AT387" s="26"/>
      <c r="AU387" s="26"/>
      <c r="AV387" s="26"/>
      <c r="AW387" s="26"/>
      <c r="AX387" s="26"/>
      <c r="AY387" s="26"/>
      <c r="AZ387" s="26"/>
      <c r="BA387" s="26"/>
      <c r="BB387" s="26"/>
      <c r="BC387" s="26"/>
      <c r="BD387" s="26"/>
      <c r="BE387" s="26"/>
      <c r="BF387" s="26"/>
      <c r="BG387" s="26"/>
      <c r="BH387" s="26"/>
      <c r="BI387" s="26"/>
      <c r="BJ387" s="26"/>
      <c r="BK387" s="26"/>
      <c r="BL387" s="26"/>
      <c r="BM387" s="26"/>
      <c r="BN387" s="26"/>
      <c r="BO387" s="26"/>
      <c r="BP387" s="26"/>
      <c r="BQ387" s="26"/>
      <c r="BR387" s="26"/>
      <c r="BS387" s="26"/>
      <c r="BT387" s="26"/>
      <c r="BU387" s="26"/>
      <c r="BV387" s="26"/>
      <c r="BW387" s="26"/>
      <c r="BX387" s="26"/>
      <c r="BY387" s="26"/>
    </row>
    <row r="388" spans="4:77" ht="12.75" customHeight="1">
      <c r="D388" s="50"/>
      <c r="E388" s="50"/>
      <c r="F388" s="50"/>
      <c r="G388" s="50"/>
      <c r="H388" s="240"/>
      <c r="I388" s="50"/>
      <c r="X388" s="26"/>
      <c r="Y388" s="26"/>
      <c r="Z388" s="26"/>
      <c r="AA388" s="26"/>
      <c r="AB388" s="26"/>
      <c r="AC388" s="26"/>
      <c r="AD388" s="26"/>
      <c r="AE388" s="26"/>
      <c r="AF388" s="26"/>
      <c r="AG388" s="26"/>
      <c r="AH388" s="26"/>
      <c r="AI388" s="26"/>
      <c r="AJ388" s="26"/>
      <c r="AK388" s="26"/>
      <c r="AL388" s="26"/>
      <c r="AM388" s="26"/>
      <c r="AN388" s="26"/>
      <c r="AO388" s="26"/>
      <c r="AP388" s="26"/>
      <c r="AQ388" s="26"/>
      <c r="AR388" s="26"/>
      <c r="AS388" s="26"/>
      <c r="AT388" s="26"/>
      <c r="AU388" s="26"/>
      <c r="AV388" s="26"/>
      <c r="AW388" s="26"/>
      <c r="AX388" s="26"/>
      <c r="AY388" s="26"/>
      <c r="AZ388" s="26"/>
      <c r="BA388" s="26"/>
      <c r="BB388" s="26"/>
      <c r="BC388" s="26"/>
      <c r="BD388" s="26"/>
      <c r="BE388" s="26"/>
      <c r="BF388" s="26"/>
      <c r="BG388" s="26"/>
      <c r="BH388" s="26"/>
      <c r="BI388" s="26"/>
      <c r="BJ388" s="26"/>
      <c r="BK388" s="26"/>
      <c r="BL388" s="26"/>
      <c r="BM388" s="26"/>
      <c r="BN388" s="26"/>
      <c r="BO388" s="26"/>
      <c r="BP388" s="26"/>
      <c r="BQ388" s="26"/>
      <c r="BR388" s="26"/>
      <c r="BS388" s="26"/>
      <c r="BT388" s="26"/>
      <c r="BU388" s="26"/>
      <c r="BV388" s="26"/>
      <c r="BW388" s="26"/>
      <c r="BX388" s="26"/>
      <c r="BY388" s="26"/>
    </row>
    <row r="389" spans="4:77" ht="12.75" customHeight="1">
      <c r="D389" s="50"/>
      <c r="E389" s="50"/>
      <c r="F389" s="50"/>
      <c r="G389" s="50"/>
      <c r="H389" s="240"/>
      <c r="I389" s="50"/>
      <c r="X389" s="26"/>
      <c r="Y389" s="26"/>
      <c r="Z389" s="26"/>
      <c r="AA389" s="26"/>
      <c r="AB389" s="26"/>
      <c r="AC389" s="26"/>
      <c r="AD389" s="26"/>
      <c r="AE389" s="26"/>
      <c r="AF389" s="26"/>
      <c r="AG389" s="26"/>
      <c r="AH389" s="26"/>
      <c r="AI389" s="26"/>
      <c r="AJ389" s="26"/>
      <c r="AK389" s="26"/>
      <c r="AL389" s="26"/>
      <c r="AM389" s="26"/>
      <c r="AN389" s="26"/>
      <c r="AO389" s="26"/>
      <c r="AP389" s="26"/>
      <c r="AQ389" s="26"/>
      <c r="AR389" s="26"/>
      <c r="AS389" s="26"/>
      <c r="AT389" s="26"/>
      <c r="AU389" s="26"/>
      <c r="AV389" s="26"/>
      <c r="AW389" s="26"/>
      <c r="AX389" s="26"/>
      <c r="AY389" s="26"/>
      <c r="AZ389" s="26"/>
      <c r="BA389" s="26"/>
      <c r="BB389" s="26"/>
      <c r="BC389" s="26"/>
      <c r="BD389" s="26"/>
      <c r="BE389" s="26"/>
      <c r="BF389" s="26"/>
      <c r="BG389" s="26"/>
      <c r="BH389" s="26"/>
      <c r="BI389" s="26"/>
      <c r="BJ389" s="26"/>
      <c r="BK389" s="26"/>
      <c r="BL389" s="26"/>
      <c r="BM389" s="26"/>
      <c r="BN389" s="26"/>
      <c r="BO389" s="26"/>
      <c r="BP389" s="26"/>
      <c r="BQ389" s="26"/>
      <c r="BR389" s="26"/>
      <c r="BS389" s="26"/>
      <c r="BT389" s="26"/>
      <c r="BU389" s="26"/>
      <c r="BV389" s="26"/>
      <c r="BW389" s="26"/>
      <c r="BX389" s="26"/>
      <c r="BY389" s="26"/>
    </row>
    <row r="390" spans="4:77" ht="12.75" customHeight="1">
      <c r="D390" s="50"/>
      <c r="E390" s="50"/>
      <c r="F390" s="50"/>
      <c r="G390" s="50"/>
      <c r="H390" s="240"/>
      <c r="I390" s="50"/>
      <c r="X390" s="26"/>
      <c r="Y390" s="26"/>
      <c r="Z390" s="26"/>
      <c r="AA390" s="26"/>
      <c r="AB390" s="26"/>
      <c r="AC390" s="26"/>
      <c r="AD390" s="26"/>
      <c r="AE390" s="26"/>
      <c r="AF390" s="26"/>
      <c r="AG390" s="26"/>
      <c r="AH390" s="26"/>
      <c r="AI390" s="26"/>
      <c r="AJ390" s="26"/>
      <c r="AK390" s="26"/>
      <c r="AL390" s="26"/>
      <c r="AM390" s="26"/>
      <c r="AN390" s="26"/>
      <c r="AO390" s="26"/>
      <c r="AP390" s="26"/>
      <c r="AQ390" s="26"/>
      <c r="AR390" s="26"/>
      <c r="AS390" s="26"/>
      <c r="AT390" s="26"/>
      <c r="AU390" s="26"/>
      <c r="AV390" s="26"/>
      <c r="AW390" s="26"/>
      <c r="AX390" s="26"/>
      <c r="AY390" s="26"/>
      <c r="AZ390" s="26"/>
      <c r="BA390" s="26"/>
      <c r="BB390" s="26"/>
      <c r="BC390" s="26"/>
      <c r="BD390" s="26"/>
      <c r="BE390" s="26"/>
      <c r="BF390" s="26"/>
      <c r="BG390" s="26"/>
      <c r="BH390" s="26"/>
      <c r="BI390" s="26"/>
      <c r="BJ390" s="26"/>
      <c r="BK390" s="26"/>
      <c r="BL390" s="26"/>
      <c r="BM390" s="26"/>
      <c r="BN390" s="26"/>
      <c r="BO390" s="26"/>
      <c r="BP390" s="26"/>
      <c r="BQ390" s="26"/>
      <c r="BR390" s="26"/>
      <c r="BS390" s="26"/>
      <c r="BT390" s="26"/>
      <c r="BU390" s="26"/>
      <c r="BV390" s="26"/>
      <c r="BW390" s="26"/>
      <c r="BX390" s="26"/>
      <c r="BY390" s="26"/>
    </row>
    <row r="391" spans="4:77" ht="12.75" customHeight="1">
      <c r="D391" s="50"/>
      <c r="E391" s="50"/>
      <c r="F391" s="50"/>
      <c r="G391" s="50"/>
      <c r="H391" s="240"/>
      <c r="I391" s="50"/>
      <c r="X391" s="26"/>
      <c r="Y391" s="26"/>
      <c r="Z391" s="26"/>
      <c r="AA391" s="26"/>
      <c r="AB391" s="26"/>
      <c r="AC391" s="26"/>
      <c r="AD391" s="26"/>
      <c r="AE391" s="26"/>
      <c r="AF391" s="26"/>
      <c r="AG391" s="26"/>
      <c r="AH391" s="26"/>
      <c r="AI391" s="26"/>
      <c r="AJ391" s="26"/>
      <c r="AK391" s="26"/>
      <c r="AL391" s="26"/>
      <c r="AM391" s="26"/>
      <c r="AN391" s="26"/>
      <c r="AO391" s="26"/>
      <c r="AP391" s="26"/>
      <c r="AQ391" s="26"/>
      <c r="AR391" s="26"/>
      <c r="AS391" s="26"/>
      <c r="AT391" s="26"/>
      <c r="AU391" s="26"/>
      <c r="AV391" s="26"/>
      <c r="AW391" s="26"/>
      <c r="AX391" s="26"/>
      <c r="AY391" s="26"/>
      <c r="AZ391" s="26"/>
      <c r="BA391" s="26"/>
      <c r="BB391" s="26"/>
      <c r="BC391" s="26"/>
      <c r="BD391" s="26"/>
      <c r="BE391" s="26"/>
      <c r="BF391" s="26"/>
      <c r="BG391" s="26"/>
      <c r="BH391" s="26"/>
      <c r="BI391" s="26"/>
      <c r="BJ391" s="26"/>
      <c r="BK391" s="26"/>
      <c r="BL391" s="26"/>
      <c r="BM391" s="26"/>
      <c r="BN391" s="26"/>
      <c r="BO391" s="26"/>
      <c r="BP391" s="26"/>
      <c r="BQ391" s="26"/>
      <c r="BR391" s="26"/>
      <c r="BS391" s="26"/>
      <c r="BT391" s="26"/>
      <c r="BU391" s="26"/>
      <c r="BV391" s="26"/>
      <c r="BW391" s="26"/>
      <c r="BX391" s="26"/>
      <c r="BY391" s="26"/>
    </row>
    <row r="392" spans="4:77" ht="12.75" customHeight="1">
      <c r="D392" s="50"/>
      <c r="E392" s="50"/>
      <c r="F392" s="50"/>
      <c r="G392" s="50"/>
      <c r="H392" s="240"/>
      <c r="I392" s="50"/>
      <c r="X392" s="26"/>
      <c r="Y392" s="26"/>
      <c r="Z392" s="26"/>
      <c r="AA392" s="26"/>
      <c r="AB392" s="26"/>
      <c r="AC392" s="26"/>
      <c r="AD392" s="26"/>
      <c r="AE392" s="26"/>
      <c r="AF392" s="26"/>
      <c r="AG392" s="26"/>
      <c r="AH392" s="26"/>
      <c r="AI392" s="26"/>
      <c r="AJ392" s="26"/>
      <c r="AK392" s="26"/>
      <c r="AL392" s="26"/>
      <c r="AM392" s="26"/>
      <c r="AN392" s="26"/>
      <c r="AO392" s="26"/>
      <c r="AP392" s="26"/>
      <c r="AQ392" s="26"/>
      <c r="AR392" s="26"/>
      <c r="AS392" s="26"/>
      <c r="AT392" s="26"/>
      <c r="AU392" s="26"/>
      <c r="AV392" s="26"/>
      <c r="AW392" s="26"/>
      <c r="AX392" s="26"/>
      <c r="AY392" s="26"/>
      <c r="AZ392" s="26"/>
      <c r="BA392" s="26"/>
      <c r="BB392" s="26"/>
      <c r="BC392" s="26"/>
      <c r="BD392" s="26"/>
      <c r="BE392" s="26"/>
      <c r="BF392" s="26"/>
      <c r="BG392" s="26"/>
      <c r="BH392" s="26"/>
      <c r="BI392" s="26"/>
      <c r="BJ392" s="26"/>
      <c r="BK392" s="26"/>
      <c r="BL392" s="26"/>
      <c r="BM392" s="26"/>
      <c r="BN392" s="26"/>
      <c r="BO392" s="26"/>
      <c r="BP392" s="26"/>
      <c r="BQ392" s="26"/>
      <c r="BR392" s="26"/>
      <c r="BS392" s="26"/>
      <c r="BT392" s="26"/>
      <c r="BU392" s="26"/>
      <c r="BV392" s="26"/>
      <c r="BW392" s="26"/>
      <c r="BX392" s="26"/>
      <c r="BY392" s="26"/>
    </row>
    <row r="393" spans="4:77" ht="12.75" customHeight="1">
      <c r="D393" s="50"/>
      <c r="E393" s="50"/>
      <c r="F393" s="50"/>
      <c r="G393" s="50"/>
      <c r="H393" s="240"/>
      <c r="I393" s="50"/>
      <c r="X393" s="26"/>
      <c r="Y393" s="26"/>
      <c r="Z393" s="26"/>
      <c r="AA393" s="26"/>
      <c r="AB393" s="26"/>
      <c r="AC393" s="26"/>
      <c r="AD393" s="26"/>
      <c r="AE393" s="26"/>
      <c r="AF393" s="26"/>
      <c r="AG393" s="26"/>
      <c r="AH393" s="26"/>
      <c r="AI393" s="26"/>
      <c r="AJ393" s="26"/>
      <c r="AK393" s="26"/>
      <c r="AL393" s="26"/>
      <c r="AM393" s="26"/>
      <c r="AN393" s="26"/>
      <c r="AO393" s="26"/>
      <c r="AP393" s="26"/>
      <c r="AQ393" s="26"/>
      <c r="AR393" s="26"/>
      <c r="AS393" s="26"/>
      <c r="AT393" s="26"/>
      <c r="AU393" s="26"/>
      <c r="AV393" s="26"/>
      <c r="AW393" s="26"/>
      <c r="AX393" s="26"/>
      <c r="AY393" s="26"/>
      <c r="AZ393" s="26"/>
      <c r="BA393" s="26"/>
      <c r="BB393" s="26"/>
      <c r="BC393" s="26"/>
      <c r="BD393" s="26"/>
      <c r="BE393" s="26"/>
      <c r="BF393" s="26"/>
      <c r="BG393" s="26"/>
      <c r="BH393" s="26"/>
      <c r="BI393" s="26"/>
      <c r="BJ393" s="26"/>
      <c r="BK393" s="26"/>
      <c r="BL393" s="26"/>
      <c r="BM393" s="26"/>
      <c r="BN393" s="26"/>
      <c r="BO393" s="26"/>
      <c r="BP393" s="26"/>
      <c r="BQ393" s="26"/>
      <c r="BR393" s="26"/>
      <c r="BS393" s="26"/>
      <c r="BT393" s="26"/>
      <c r="BU393" s="26"/>
      <c r="BV393" s="26"/>
      <c r="BW393" s="26"/>
      <c r="BX393" s="26"/>
      <c r="BY393" s="26"/>
    </row>
    <row r="394" spans="4:77" ht="12.75" customHeight="1">
      <c r="D394" s="50"/>
      <c r="E394" s="50"/>
      <c r="F394" s="50"/>
      <c r="G394" s="50"/>
      <c r="H394" s="240"/>
      <c r="I394" s="50"/>
      <c r="X394" s="26"/>
      <c r="Y394" s="26"/>
      <c r="Z394" s="26"/>
      <c r="AA394" s="26"/>
      <c r="AB394" s="26"/>
      <c r="AC394" s="26"/>
      <c r="AD394" s="26"/>
      <c r="AE394" s="26"/>
      <c r="AF394" s="26"/>
      <c r="AG394" s="26"/>
      <c r="AH394" s="26"/>
      <c r="AI394" s="26"/>
      <c r="AJ394" s="26"/>
      <c r="AK394" s="26"/>
      <c r="AL394" s="26"/>
      <c r="AM394" s="26"/>
      <c r="AN394" s="26"/>
      <c r="AO394" s="26"/>
      <c r="AP394" s="26"/>
      <c r="AQ394" s="26"/>
      <c r="AR394" s="26"/>
      <c r="AS394" s="26"/>
      <c r="AT394" s="26"/>
      <c r="AU394" s="26"/>
      <c r="AV394" s="26"/>
      <c r="AW394" s="26"/>
      <c r="AX394" s="26"/>
      <c r="AY394" s="26"/>
      <c r="AZ394" s="26"/>
      <c r="BA394" s="26"/>
      <c r="BB394" s="26"/>
      <c r="BC394" s="26"/>
      <c r="BD394" s="26"/>
      <c r="BE394" s="26"/>
      <c r="BF394" s="26"/>
      <c r="BG394" s="26"/>
      <c r="BH394" s="26"/>
      <c r="BI394" s="26"/>
      <c r="BJ394" s="26"/>
      <c r="BK394" s="26"/>
      <c r="BL394" s="26"/>
      <c r="BM394" s="26"/>
      <c r="BN394" s="26"/>
      <c r="BO394" s="26"/>
      <c r="BP394" s="26"/>
      <c r="BQ394" s="26"/>
      <c r="BR394" s="26"/>
      <c r="BS394" s="26"/>
      <c r="BT394" s="26"/>
      <c r="BU394" s="26"/>
      <c r="BV394" s="26"/>
      <c r="BW394" s="26"/>
      <c r="BX394" s="26"/>
      <c r="BY394" s="26"/>
    </row>
    <row r="395" spans="4:77" ht="12.75" customHeight="1">
      <c r="D395" s="50"/>
      <c r="E395" s="50"/>
      <c r="F395" s="50"/>
      <c r="G395" s="50"/>
      <c r="H395" s="240"/>
      <c r="I395" s="50"/>
      <c r="X395" s="26"/>
      <c r="Y395" s="26"/>
      <c r="Z395" s="26"/>
      <c r="AA395" s="26"/>
      <c r="AB395" s="26"/>
      <c r="AC395" s="26"/>
      <c r="AD395" s="26"/>
      <c r="AE395" s="26"/>
      <c r="AF395" s="26"/>
      <c r="AG395" s="26"/>
      <c r="AH395" s="26"/>
      <c r="AI395" s="26"/>
      <c r="AJ395" s="26"/>
      <c r="AK395" s="26"/>
      <c r="AL395" s="26"/>
      <c r="AM395" s="26"/>
      <c r="AN395" s="26"/>
      <c r="AO395" s="26"/>
      <c r="AP395" s="26"/>
      <c r="AQ395" s="26"/>
      <c r="AR395" s="26"/>
      <c r="AS395" s="26"/>
      <c r="AT395" s="26"/>
      <c r="AU395" s="26"/>
      <c r="AV395" s="26"/>
      <c r="AW395" s="26"/>
      <c r="AX395" s="26"/>
      <c r="AY395" s="26"/>
      <c r="AZ395" s="26"/>
      <c r="BA395" s="26"/>
      <c r="BB395" s="26"/>
      <c r="BC395" s="26"/>
      <c r="BD395" s="26"/>
      <c r="BE395" s="26"/>
      <c r="BF395" s="26"/>
      <c r="BG395" s="26"/>
      <c r="BH395" s="26"/>
      <c r="BI395" s="26"/>
      <c r="BJ395" s="26"/>
      <c r="BK395" s="26"/>
      <c r="BL395" s="26"/>
      <c r="BM395" s="26"/>
      <c r="BN395" s="26"/>
      <c r="BO395" s="26"/>
      <c r="BP395" s="26"/>
      <c r="BQ395" s="26"/>
      <c r="BR395" s="26"/>
      <c r="BS395" s="26"/>
      <c r="BT395" s="26"/>
      <c r="BU395" s="26"/>
      <c r="BV395" s="26"/>
      <c r="BW395" s="26"/>
      <c r="BX395" s="26"/>
      <c r="BY395" s="26"/>
    </row>
    <row r="396" spans="4:77" ht="12.75" customHeight="1">
      <c r="D396" s="50"/>
      <c r="E396" s="50"/>
      <c r="F396" s="50"/>
      <c r="G396" s="50"/>
      <c r="H396" s="240"/>
      <c r="I396" s="50"/>
      <c r="X396" s="26"/>
      <c r="Y396" s="26"/>
      <c r="Z396" s="26"/>
      <c r="AA396" s="26"/>
      <c r="AB396" s="26"/>
      <c r="AC396" s="26"/>
      <c r="AD396" s="26"/>
      <c r="AE396" s="26"/>
      <c r="AF396" s="26"/>
      <c r="AG396" s="26"/>
      <c r="AH396" s="26"/>
      <c r="AI396" s="26"/>
      <c r="AJ396" s="26"/>
      <c r="AK396" s="26"/>
      <c r="AL396" s="26"/>
      <c r="AM396" s="26"/>
      <c r="AN396" s="26"/>
      <c r="AO396" s="26"/>
      <c r="AP396" s="26"/>
      <c r="AQ396" s="26"/>
      <c r="AR396" s="26"/>
      <c r="AS396" s="26"/>
      <c r="AT396" s="26"/>
      <c r="AU396" s="26"/>
      <c r="AV396" s="26"/>
      <c r="AW396" s="26"/>
      <c r="AX396" s="26"/>
      <c r="AY396" s="26"/>
      <c r="AZ396" s="26"/>
      <c r="BA396" s="26"/>
      <c r="BB396" s="26"/>
      <c r="BC396" s="26"/>
      <c r="BD396" s="26"/>
      <c r="BE396" s="26"/>
      <c r="BF396" s="26"/>
      <c r="BG396" s="26"/>
      <c r="BH396" s="26"/>
      <c r="BI396" s="26"/>
      <c r="BJ396" s="26"/>
      <c r="BK396" s="26"/>
      <c r="BL396" s="26"/>
      <c r="BM396" s="26"/>
      <c r="BN396" s="26"/>
      <c r="BO396" s="26"/>
      <c r="BP396" s="26"/>
      <c r="BQ396" s="26"/>
      <c r="BR396" s="26"/>
      <c r="BS396" s="26"/>
      <c r="BT396" s="26"/>
      <c r="BU396" s="26"/>
      <c r="BV396" s="26"/>
      <c r="BW396" s="26"/>
      <c r="BX396" s="26"/>
      <c r="BY396" s="26"/>
    </row>
    <row r="397" spans="4:77" ht="12.75" customHeight="1">
      <c r="D397" s="50"/>
      <c r="E397" s="50"/>
      <c r="F397" s="50"/>
      <c r="G397" s="50"/>
      <c r="H397" s="240"/>
      <c r="I397" s="50"/>
      <c r="X397" s="26"/>
      <c r="Y397" s="26"/>
      <c r="Z397" s="26"/>
      <c r="AA397" s="26"/>
      <c r="AB397" s="26"/>
      <c r="AC397" s="26"/>
      <c r="AD397" s="26"/>
      <c r="AE397" s="26"/>
      <c r="AF397" s="26"/>
      <c r="AG397" s="26"/>
      <c r="AH397" s="26"/>
      <c r="AI397" s="26"/>
      <c r="AJ397" s="26"/>
      <c r="AK397" s="26"/>
      <c r="AL397" s="26"/>
      <c r="AM397" s="26"/>
      <c r="AN397" s="26"/>
      <c r="AO397" s="26"/>
      <c r="AP397" s="26"/>
      <c r="AQ397" s="26"/>
      <c r="AR397" s="26"/>
      <c r="AS397" s="26"/>
      <c r="AT397" s="26"/>
      <c r="AU397" s="26"/>
      <c r="AV397" s="26"/>
      <c r="AW397" s="26"/>
      <c r="AX397" s="26"/>
      <c r="AY397" s="26"/>
      <c r="AZ397" s="26"/>
      <c r="BA397" s="26"/>
      <c r="BB397" s="26"/>
      <c r="BC397" s="26"/>
      <c r="BD397" s="26"/>
      <c r="BE397" s="26"/>
      <c r="BF397" s="26"/>
      <c r="BG397" s="26"/>
      <c r="BH397" s="26"/>
      <c r="BI397" s="26"/>
      <c r="BJ397" s="26"/>
      <c r="BK397" s="26"/>
      <c r="BL397" s="26"/>
      <c r="BM397" s="26"/>
      <c r="BN397" s="26"/>
      <c r="BO397" s="26"/>
      <c r="BP397" s="26"/>
      <c r="BQ397" s="26"/>
      <c r="BR397" s="26"/>
      <c r="BS397" s="26"/>
      <c r="BT397" s="26"/>
      <c r="BU397" s="26"/>
      <c r="BV397" s="26"/>
      <c r="BW397" s="26"/>
      <c r="BX397" s="26"/>
      <c r="BY397" s="26"/>
    </row>
    <row r="398" spans="4:77" ht="12.75" customHeight="1">
      <c r="D398" s="50"/>
      <c r="E398" s="50"/>
      <c r="F398" s="50"/>
      <c r="G398" s="50"/>
      <c r="H398" s="240"/>
      <c r="I398" s="50"/>
      <c r="X398" s="26"/>
      <c r="Y398" s="26"/>
      <c r="Z398" s="26"/>
      <c r="AA398" s="26"/>
      <c r="AB398" s="26"/>
      <c r="AC398" s="26"/>
      <c r="AD398" s="26"/>
      <c r="AE398" s="26"/>
      <c r="AF398" s="26"/>
      <c r="AG398" s="26"/>
      <c r="AH398" s="26"/>
      <c r="AI398" s="26"/>
      <c r="AJ398" s="26"/>
      <c r="AK398" s="26"/>
      <c r="AL398" s="26"/>
      <c r="AM398" s="26"/>
      <c r="AN398" s="26"/>
      <c r="AO398" s="26"/>
      <c r="AP398" s="26"/>
      <c r="AQ398" s="26"/>
      <c r="AR398" s="26"/>
      <c r="AS398" s="26"/>
      <c r="AT398" s="26"/>
      <c r="AU398" s="26"/>
      <c r="AV398" s="26"/>
      <c r="AW398" s="26"/>
      <c r="AX398" s="26"/>
      <c r="AY398" s="26"/>
      <c r="AZ398" s="26"/>
      <c r="BA398" s="26"/>
      <c r="BB398" s="26"/>
      <c r="BC398" s="26"/>
      <c r="BD398" s="26"/>
      <c r="BE398" s="26"/>
      <c r="BF398" s="26"/>
      <c r="BG398" s="26"/>
      <c r="BH398" s="26"/>
      <c r="BI398" s="26"/>
      <c r="BJ398" s="26"/>
      <c r="BK398" s="26"/>
      <c r="BL398" s="26"/>
      <c r="BM398" s="26"/>
      <c r="BN398" s="26"/>
      <c r="BO398" s="26"/>
      <c r="BP398" s="26"/>
      <c r="BQ398" s="26"/>
      <c r="BR398" s="26"/>
      <c r="BS398" s="26"/>
      <c r="BT398" s="26"/>
      <c r="BU398" s="26"/>
      <c r="BV398" s="26"/>
      <c r="BW398" s="26"/>
      <c r="BX398" s="26"/>
      <c r="BY398" s="26"/>
    </row>
    <row r="399" spans="4:77" ht="12.75" customHeight="1">
      <c r="D399" s="50"/>
      <c r="E399" s="50"/>
      <c r="F399" s="50"/>
      <c r="G399" s="50"/>
      <c r="H399" s="240"/>
      <c r="I399" s="50"/>
      <c r="X399" s="26"/>
      <c r="Y399" s="26"/>
      <c r="Z399" s="26"/>
      <c r="AA399" s="26"/>
      <c r="AB399" s="26"/>
      <c r="AC399" s="26"/>
      <c r="AD399" s="26"/>
      <c r="AE399" s="26"/>
      <c r="AF399" s="26"/>
      <c r="AG399" s="26"/>
      <c r="AH399" s="26"/>
      <c r="AI399" s="26"/>
      <c r="AJ399" s="26"/>
      <c r="AK399" s="26"/>
      <c r="AL399" s="26"/>
      <c r="AM399" s="26"/>
      <c r="AN399" s="26"/>
      <c r="AO399" s="26"/>
      <c r="AP399" s="26"/>
      <c r="AQ399" s="26"/>
      <c r="AR399" s="26"/>
      <c r="AS399" s="26"/>
      <c r="AT399" s="26"/>
      <c r="AU399" s="26"/>
      <c r="AV399" s="26"/>
      <c r="AW399" s="26"/>
      <c r="AX399" s="26"/>
      <c r="AY399" s="26"/>
      <c r="AZ399" s="26"/>
      <c r="BA399" s="26"/>
      <c r="BB399" s="26"/>
      <c r="BC399" s="26"/>
      <c r="BD399" s="26"/>
      <c r="BE399" s="26"/>
      <c r="BF399" s="26"/>
      <c r="BG399" s="26"/>
      <c r="BH399" s="26"/>
      <c r="BI399" s="26"/>
      <c r="BJ399" s="26"/>
      <c r="BK399" s="26"/>
      <c r="BL399" s="26"/>
      <c r="BM399" s="26"/>
      <c r="BN399" s="26"/>
      <c r="BO399" s="26"/>
      <c r="BP399" s="26"/>
      <c r="BQ399" s="26"/>
      <c r="BR399" s="26"/>
      <c r="BS399" s="26"/>
      <c r="BT399" s="26"/>
      <c r="BU399" s="26"/>
      <c r="BV399" s="26"/>
      <c r="BW399" s="26"/>
      <c r="BX399" s="26"/>
      <c r="BY399" s="26"/>
    </row>
    <row r="400" spans="4:77" ht="12.75" customHeight="1">
      <c r="D400" s="50"/>
      <c r="E400" s="50"/>
      <c r="F400" s="50"/>
      <c r="G400" s="50"/>
      <c r="H400" s="240"/>
      <c r="I400" s="50"/>
      <c r="X400" s="26"/>
      <c r="Y400" s="26"/>
      <c r="Z400" s="26"/>
      <c r="AA400" s="26"/>
      <c r="AB400" s="26"/>
      <c r="AC400" s="26"/>
      <c r="AD400" s="26"/>
      <c r="AE400" s="26"/>
      <c r="AF400" s="26"/>
      <c r="AG400" s="26"/>
      <c r="AH400" s="26"/>
      <c r="AI400" s="26"/>
      <c r="AJ400" s="26"/>
      <c r="AK400" s="26"/>
      <c r="AL400" s="26"/>
      <c r="AM400" s="26"/>
      <c r="AN400" s="26"/>
      <c r="AO400" s="26"/>
      <c r="AP400" s="26"/>
      <c r="AQ400" s="26"/>
      <c r="AR400" s="26"/>
      <c r="AS400" s="26"/>
      <c r="AT400" s="26"/>
      <c r="AU400" s="26"/>
      <c r="AV400" s="26"/>
      <c r="AW400" s="26"/>
      <c r="AX400" s="26"/>
      <c r="AY400" s="26"/>
      <c r="AZ400" s="26"/>
      <c r="BA400" s="26"/>
      <c r="BB400" s="26"/>
      <c r="BC400" s="26"/>
      <c r="BD400" s="26"/>
      <c r="BE400" s="26"/>
      <c r="BF400" s="26"/>
      <c r="BG400" s="26"/>
      <c r="BH400" s="26"/>
      <c r="BI400" s="26"/>
      <c r="BJ400" s="26"/>
      <c r="BK400" s="26"/>
      <c r="BL400" s="26"/>
      <c r="BM400" s="26"/>
      <c r="BN400" s="26"/>
      <c r="BO400" s="26"/>
      <c r="BP400" s="26"/>
      <c r="BQ400" s="26"/>
      <c r="BR400" s="26"/>
      <c r="BS400" s="26"/>
      <c r="BT400" s="26"/>
      <c r="BU400" s="26"/>
      <c r="BV400" s="26"/>
      <c r="BW400" s="26"/>
      <c r="BX400" s="26"/>
      <c r="BY400" s="26"/>
    </row>
    <row r="401" spans="4:77" ht="12.75" customHeight="1">
      <c r="D401" s="50"/>
      <c r="E401" s="50"/>
      <c r="F401" s="50"/>
      <c r="G401" s="50"/>
      <c r="H401" s="240"/>
      <c r="I401" s="50"/>
      <c r="X401" s="26"/>
      <c r="Y401" s="26"/>
      <c r="Z401" s="26"/>
      <c r="AA401" s="26"/>
      <c r="AB401" s="26"/>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c r="AZ401" s="26"/>
      <c r="BA401" s="26"/>
      <c r="BB401" s="26"/>
      <c r="BC401" s="26"/>
      <c r="BD401" s="26"/>
      <c r="BE401" s="26"/>
      <c r="BF401" s="26"/>
      <c r="BG401" s="26"/>
      <c r="BH401" s="26"/>
      <c r="BI401" s="26"/>
      <c r="BJ401" s="26"/>
      <c r="BK401" s="26"/>
      <c r="BL401" s="26"/>
      <c r="BM401" s="26"/>
      <c r="BN401" s="26"/>
      <c r="BO401" s="26"/>
      <c r="BP401" s="26"/>
      <c r="BQ401" s="26"/>
      <c r="BR401" s="26"/>
      <c r="BS401" s="26"/>
      <c r="BT401" s="26"/>
      <c r="BU401" s="26"/>
      <c r="BV401" s="26"/>
      <c r="BW401" s="26"/>
      <c r="BX401" s="26"/>
      <c r="BY401" s="26"/>
    </row>
    <row r="402" spans="4:77" ht="12.75" customHeight="1">
      <c r="D402" s="50"/>
      <c r="E402" s="50"/>
      <c r="F402" s="50"/>
      <c r="G402" s="50"/>
      <c r="H402" s="240"/>
      <c r="I402" s="50"/>
      <c r="X402" s="26"/>
      <c r="Y402" s="26"/>
      <c r="Z402" s="26"/>
      <c r="AA402" s="26"/>
      <c r="AB402" s="26"/>
      <c r="AC402" s="26"/>
      <c r="AD402" s="26"/>
      <c r="AE402" s="26"/>
      <c r="AF402" s="26"/>
      <c r="AG402" s="26"/>
      <c r="AH402" s="26"/>
      <c r="AI402" s="26"/>
      <c r="AJ402" s="26"/>
      <c r="AK402" s="26"/>
      <c r="AL402" s="26"/>
      <c r="AM402" s="26"/>
      <c r="AN402" s="26"/>
      <c r="AO402" s="26"/>
      <c r="AP402" s="26"/>
      <c r="AQ402" s="26"/>
      <c r="AR402" s="26"/>
      <c r="AS402" s="26"/>
      <c r="AT402" s="26"/>
      <c r="AU402" s="26"/>
      <c r="AV402" s="26"/>
      <c r="AW402" s="26"/>
      <c r="AX402" s="26"/>
      <c r="AY402" s="26"/>
      <c r="AZ402" s="26"/>
      <c r="BA402" s="26"/>
      <c r="BB402" s="26"/>
      <c r="BC402" s="26"/>
      <c r="BD402" s="26"/>
      <c r="BE402" s="26"/>
      <c r="BF402" s="26"/>
      <c r="BG402" s="26"/>
      <c r="BH402" s="26"/>
      <c r="BI402" s="26"/>
      <c r="BJ402" s="26"/>
      <c r="BK402" s="26"/>
      <c r="BL402" s="26"/>
      <c r="BM402" s="26"/>
      <c r="BN402" s="26"/>
      <c r="BO402" s="26"/>
      <c r="BP402" s="26"/>
      <c r="BQ402" s="26"/>
      <c r="BR402" s="26"/>
      <c r="BS402" s="26"/>
      <c r="BT402" s="26"/>
      <c r="BU402" s="26"/>
      <c r="BV402" s="26"/>
      <c r="BW402" s="26"/>
      <c r="BX402" s="26"/>
      <c r="BY402" s="26"/>
    </row>
    <row r="403" spans="4:77" ht="12.75" customHeight="1">
      <c r="D403" s="50"/>
      <c r="E403" s="50"/>
      <c r="F403" s="50"/>
      <c r="G403" s="50"/>
      <c r="H403" s="240"/>
      <c r="I403" s="50"/>
      <c r="X403" s="26"/>
      <c r="Y403" s="26"/>
      <c r="Z403" s="26"/>
      <c r="AA403" s="26"/>
      <c r="AB403" s="26"/>
      <c r="AC403" s="26"/>
      <c r="AD403" s="26"/>
      <c r="AE403" s="26"/>
      <c r="AF403" s="26"/>
      <c r="AG403" s="26"/>
      <c r="AH403" s="26"/>
      <c r="AI403" s="26"/>
      <c r="AJ403" s="26"/>
      <c r="AK403" s="26"/>
      <c r="AL403" s="26"/>
      <c r="AM403" s="26"/>
      <c r="AN403" s="26"/>
      <c r="AO403" s="26"/>
      <c r="AP403" s="26"/>
      <c r="AQ403" s="26"/>
      <c r="AR403" s="26"/>
      <c r="AS403" s="26"/>
      <c r="AT403" s="26"/>
      <c r="AU403" s="26"/>
      <c r="AV403" s="26"/>
      <c r="AW403" s="26"/>
      <c r="AX403" s="26"/>
      <c r="AY403" s="26"/>
      <c r="AZ403" s="26"/>
      <c r="BA403" s="26"/>
      <c r="BB403" s="26"/>
      <c r="BC403" s="26"/>
      <c r="BD403" s="26"/>
      <c r="BE403" s="26"/>
      <c r="BF403" s="26"/>
      <c r="BG403" s="26"/>
      <c r="BH403" s="26"/>
      <c r="BI403" s="26"/>
      <c r="BJ403" s="26"/>
      <c r="BK403" s="26"/>
      <c r="BL403" s="26"/>
      <c r="BM403" s="26"/>
      <c r="BN403" s="26"/>
      <c r="BO403" s="26"/>
      <c r="BP403" s="26"/>
      <c r="BQ403" s="26"/>
      <c r="BR403" s="26"/>
      <c r="BS403" s="26"/>
      <c r="BT403" s="26"/>
      <c r="BU403" s="26"/>
      <c r="BV403" s="26"/>
      <c r="BW403" s="26"/>
      <c r="BX403" s="26"/>
      <c r="BY403" s="26"/>
    </row>
    <row r="404" spans="4:77" ht="12.75" customHeight="1">
      <c r="D404" s="50"/>
      <c r="E404" s="50"/>
      <c r="F404" s="50"/>
      <c r="G404" s="50"/>
      <c r="H404" s="240"/>
      <c r="I404" s="50"/>
      <c r="X404" s="26"/>
      <c r="Y404" s="26"/>
      <c r="Z404" s="26"/>
      <c r="AA404" s="26"/>
      <c r="AB404" s="26"/>
      <c r="AC404" s="26"/>
      <c r="AD404" s="26"/>
      <c r="AE404" s="26"/>
      <c r="AF404" s="26"/>
      <c r="AG404" s="26"/>
      <c r="AH404" s="26"/>
      <c r="AI404" s="26"/>
      <c r="AJ404" s="26"/>
      <c r="AK404" s="26"/>
      <c r="AL404" s="26"/>
      <c r="AM404" s="26"/>
      <c r="AN404" s="26"/>
      <c r="AO404" s="26"/>
      <c r="AP404" s="26"/>
      <c r="AQ404" s="26"/>
      <c r="AR404" s="26"/>
      <c r="AS404" s="26"/>
      <c r="AT404" s="26"/>
      <c r="AU404" s="26"/>
      <c r="AV404" s="26"/>
      <c r="AW404" s="26"/>
      <c r="AX404" s="26"/>
      <c r="AY404" s="26"/>
      <c r="AZ404" s="26"/>
      <c r="BA404" s="26"/>
      <c r="BB404" s="26"/>
      <c r="BC404" s="26"/>
      <c r="BD404" s="26"/>
      <c r="BE404" s="26"/>
      <c r="BF404" s="26"/>
      <c r="BG404" s="26"/>
      <c r="BH404" s="26"/>
      <c r="BI404" s="26"/>
      <c r="BJ404" s="26"/>
      <c r="BK404" s="26"/>
      <c r="BL404" s="26"/>
      <c r="BM404" s="26"/>
      <c r="BN404" s="26"/>
      <c r="BO404" s="26"/>
      <c r="BP404" s="26"/>
      <c r="BQ404" s="26"/>
      <c r="BR404" s="26"/>
      <c r="BS404" s="26"/>
      <c r="BT404" s="26"/>
      <c r="BU404" s="26"/>
      <c r="BV404" s="26"/>
      <c r="BW404" s="26"/>
      <c r="BX404" s="26"/>
      <c r="BY404" s="26"/>
    </row>
    <row r="405" spans="4:77" ht="12.75" customHeight="1">
      <c r="D405" s="50"/>
      <c r="E405" s="50"/>
      <c r="F405" s="50"/>
      <c r="G405" s="50"/>
      <c r="H405" s="240"/>
      <c r="I405" s="50"/>
      <c r="X405" s="26"/>
      <c r="Y405" s="26"/>
      <c r="Z405" s="26"/>
      <c r="AA405" s="26"/>
      <c r="AB405" s="26"/>
      <c r="AC405" s="26"/>
      <c r="AD405" s="26"/>
      <c r="AE405" s="26"/>
      <c r="AF405" s="26"/>
      <c r="AG405" s="26"/>
      <c r="AH405" s="26"/>
      <c r="AI405" s="26"/>
      <c r="AJ405" s="26"/>
      <c r="AK405" s="26"/>
      <c r="AL405" s="26"/>
      <c r="AM405" s="26"/>
      <c r="AN405" s="26"/>
      <c r="AO405" s="26"/>
      <c r="AP405" s="26"/>
      <c r="AQ405" s="26"/>
      <c r="AR405" s="26"/>
      <c r="AS405" s="26"/>
      <c r="AT405" s="26"/>
      <c r="AU405" s="26"/>
      <c r="AV405" s="26"/>
      <c r="AW405" s="26"/>
      <c r="AX405" s="26"/>
      <c r="AY405" s="26"/>
      <c r="AZ405" s="26"/>
      <c r="BA405" s="26"/>
      <c r="BB405" s="26"/>
      <c r="BC405" s="26"/>
      <c r="BD405" s="26"/>
      <c r="BE405" s="26"/>
      <c r="BF405" s="26"/>
      <c r="BG405" s="26"/>
      <c r="BH405" s="26"/>
      <c r="BI405" s="26"/>
      <c r="BJ405" s="26"/>
      <c r="BK405" s="26"/>
      <c r="BL405" s="26"/>
      <c r="BM405" s="26"/>
      <c r="BN405" s="26"/>
      <c r="BO405" s="26"/>
      <c r="BP405" s="26"/>
      <c r="BQ405" s="26"/>
      <c r="BR405" s="26"/>
      <c r="BS405" s="26"/>
      <c r="BT405" s="26"/>
      <c r="BU405" s="26"/>
      <c r="BV405" s="26"/>
      <c r="BW405" s="26"/>
      <c r="BX405" s="26"/>
      <c r="BY405" s="26"/>
    </row>
    <row r="406" spans="4:77" ht="12.75" customHeight="1">
      <c r="D406" s="50"/>
      <c r="E406" s="50"/>
      <c r="F406" s="50"/>
      <c r="G406" s="50"/>
      <c r="H406" s="240"/>
      <c r="I406" s="50"/>
      <c r="X406" s="26"/>
      <c r="Y406" s="26"/>
      <c r="Z406" s="26"/>
      <c r="AA406" s="26"/>
      <c r="AB406" s="26"/>
      <c r="AC406" s="26"/>
      <c r="AD406" s="26"/>
      <c r="AE406" s="26"/>
      <c r="AF406" s="26"/>
      <c r="AG406" s="26"/>
      <c r="AH406" s="26"/>
      <c r="AI406" s="26"/>
      <c r="AJ406" s="26"/>
      <c r="AK406" s="26"/>
      <c r="AL406" s="26"/>
      <c r="AM406" s="26"/>
      <c r="AN406" s="26"/>
      <c r="AO406" s="26"/>
      <c r="AP406" s="26"/>
      <c r="AQ406" s="26"/>
      <c r="AR406" s="26"/>
      <c r="AS406" s="26"/>
      <c r="AT406" s="26"/>
      <c r="AU406" s="26"/>
      <c r="AV406" s="26"/>
      <c r="AW406" s="26"/>
      <c r="AX406" s="26"/>
      <c r="AY406" s="26"/>
      <c r="AZ406" s="26"/>
      <c r="BA406" s="26"/>
      <c r="BB406" s="26"/>
      <c r="BC406" s="26"/>
      <c r="BD406" s="26"/>
      <c r="BE406" s="26"/>
      <c r="BF406" s="26"/>
      <c r="BG406" s="26"/>
      <c r="BH406" s="26"/>
      <c r="BI406" s="26"/>
      <c r="BJ406" s="26"/>
      <c r="BK406" s="26"/>
      <c r="BL406" s="26"/>
      <c r="BM406" s="26"/>
      <c r="BN406" s="26"/>
      <c r="BO406" s="26"/>
      <c r="BP406" s="26"/>
      <c r="BQ406" s="26"/>
      <c r="BR406" s="26"/>
      <c r="BS406" s="26"/>
      <c r="BT406" s="26"/>
      <c r="BU406" s="26"/>
      <c r="BV406" s="26"/>
      <c r="BW406" s="26"/>
      <c r="BX406" s="26"/>
      <c r="BY406" s="26"/>
    </row>
    <row r="407" spans="4:77" ht="12.75" customHeight="1">
      <c r="D407" s="50"/>
      <c r="E407" s="50"/>
      <c r="F407" s="50"/>
      <c r="G407" s="50"/>
      <c r="H407" s="240"/>
      <c r="I407" s="50"/>
      <c r="X407" s="26"/>
      <c r="Y407" s="26"/>
      <c r="Z407" s="26"/>
      <c r="AA407" s="26"/>
      <c r="AB407" s="26"/>
      <c r="AC407" s="26"/>
      <c r="AD407" s="26"/>
      <c r="AE407" s="26"/>
      <c r="AF407" s="26"/>
      <c r="AG407" s="26"/>
      <c r="AH407" s="26"/>
      <c r="AI407" s="26"/>
      <c r="AJ407" s="26"/>
      <c r="AK407" s="26"/>
      <c r="AL407" s="26"/>
      <c r="AM407" s="26"/>
      <c r="AN407" s="26"/>
      <c r="AO407" s="26"/>
      <c r="AP407" s="26"/>
      <c r="AQ407" s="26"/>
      <c r="AR407" s="26"/>
      <c r="AS407" s="26"/>
      <c r="AT407" s="26"/>
      <c r="AU407" s="26"/>
      <c r="AV407" s="26"/>
      <c r="AW407" s="26"/>
      <c r="AX407" s="26"/>
      <c r="AY407" s="26"/>
      <c r="AZ407" s="26"/>
      <c r="BA407" s="26"/>
      <c r="BB407" s="26"/>
      <c r="BC407" s="26"/>
      <c r="BD407" s="26"/>
      <c r="BE407" s="26"/>
      <c r="BF407" s="26"/>
      <c r="BG407" s="26"/>
      <c r="BH407" s="26"/>
      <c r="BI407" s="26"/>
      <c r="BJ407" s="26"/>
      <c r="BK407" s="26"/>
      <c r="BL407" s="26"/>
      <c r="BM407" s="26"/>
      <c r="BN407" s="26"/>
      <c r="BO407" s="26"/>
      <c r="BP407" s="26"/>
      <c r="BQ407" s="26"/>
      <c r="BR407" s="26"/>
      <c r="BS407" s="26"/>
      <c r="BT407" s="26"/>
      <c r="BU407" s="26"/>
      <c r="BV407" s="26"/>
      <c r="BW407" s="26"/>
      <c r="BX407" s="26"/>
      <c r="BY407" s="26"/>
    </row>
    <row r="408" spans="4:77" ht="12.75" customHeight="1">
      <c r="D408" s="50"/>
      <c r="E408" s="50"/>
      <c r="F408" s="50"/>
      <c r="G408" s="50"/>
      <c r="H408" s="240"/>
      <c r="I408" s="50"/>
      <c r="X408" s="26"/>
      <c r="Y408" s="26"/>
      <c r="Z408" s="26"/>
      <c r="AA408" s="26"/>
      <c r="AB408" s="26"/>
      <c r="AC408" s="26"/>
      <c r="AD408" s="26"/>
      <c r="AE408" s="26"/>
      <c r="AF408" s="26"/>
      <c r="AG408" s="26"/>
      <c r="AH408" s="26"/>
      <c r="AI408" s="26"/>
      <c r="AJ408" s="26"/>
      <c r="AK408" s="26"/>
      <c r="AL408" s="26"/>
      <c r="AM408" s="26"/>
      <c r="AN408" s="26"/>
      <c r="AO408" s="26"/>
      <c r="AP408" s="26"/>
      <c r="AQ408" s="26"/>
      <c r="AR408" s="26"/>
      <c r="AS408" s="26"/>
      <c r="AT408" s="26"/>
      <c r="AU408" s="26"/>
      <c r="AV408" s="26"/>
      <c r="AW408" s="26"/>
      <c r="AX408" s="26"/>
      <c r="AY408" s="26"/>
      <c r="AZ408" s="26"/>
      <c r="BA408" s="26"/>
      <c r="BB408" s="26"/>
      <c r="BC408" s="26"/>
      <c r="BD408" s="26"/>
      <c r="BE408" s="26"/>
      <c r="BF408" s="26"/>
      <c r="BG408" s="26"/>
      <c r="BH408" s="26"/>
      <c r="BI408" s="26"/>
      <c r="BJ408" s="26"/>
      <c r="BK408" s="26"/>
      <c r="BL408" s="26"/>
      <c r="BM408" s="26"/>
      <c r="BN408" s="26"/>
      <c r="BO408" s="26"/>
      <c r="BP408" s="26"/>
      <c r="BQ408" s="26"/>
      <c r="BR408" s="26"/>
      <c r="BS408" s="26"/>
      <c r="BT408" s="26"/>
      <c r="BU408" s="26"/>
      <c r="BV408" s="26"/>
      <c r="BW408" s="26"/>
      <c r="BX408" s="26"/>
      <c r="BY408" s="26"/>
    </row>
    <row r="409" spans="4:77" ht="12.75" customHeight="1">
      <c r="D409" s="50"/>
      <c r="E409" s="50"/>
      <c r="F409" s="50"/>
      <c r="G409" s="50"/>
      <c r="H409" s="240"/>
      <c r="I409" s="50"/>
      <c r="X409" s="26"/>
      <c r="Y409" s="26"/>
      <c r="Z409" s="26"/>
      <c r="AA409" s="26"/>
      <c r="AB409" s="26"/>
      <c r="AC409" s="26"/>
      <c r="AD409" s="26"/>
      <c r="AE409" s="26"/>
      <c r="AF409" s="26"/>
      <c r="AG409" s="26"/>
      <c r="AH409" s="26"/>
      <c r="AI409" s="26"/>
      <c r="AJ409" s="26"/>
      <c r="AK409" s="26"/>
      <c r="AL409" s="26"/>
      <c r="AM409" s="26"/>
      <c r="AN409" s="26"/>
      <c r="AO409" s="26"/>
      <c r="AP409" s="26"/>
      <c r="AQ409" s="26"/>
      <c r="AR409" s="26"/>
      <c r="AS409" s="26"/>
      <c r="AT409" s="26"/>
      <c r="AU409" s="26"/>
      <c r="AV409" s="26"/>
      <c r="AW409" s="26"/>
      <c r="AX409" s="26"/>
      <c r="AY409" s="26"/>
      <c r="AZ409" s="26"/>
      <c r="BA409" s="26"/>
      <c r="BB409" s="26"/>
      <c r="BC409" s="26"/>
      <c r="BD409" s="26"/>
      <c r="BE409" s="26"/>
      <c r="BF409" s="26"/>
      <c r="BG409" s="26"/>
      <c r="BH409" s="26"/>
      <c r="BI409" s="26"/>
      <c r="BJ409" s="26"/>
      <c r="BK409" s="26"/>
      <c r="BL409" s="26"/>
      <c r="BM409" s="26"/>
      <c r="BN409" s="26"/>
      <c r="BO409" s="26"/>
      <c r="BP409" s="26"/>
      <c r="BQ409" s="26"/>
      <c r="BR409" s="26"/>
      <c r="BS409" s="26"/>
      <c r="BT409" s="26"/>
      <c r="BU409" s="26"/>
      <c r="BV409" s="26"/>
      <c r="BW409" s="26"/>
      <c r="BX409" s="26"/>
      <c r="BY409" s="26"/>
    </row>
    <row r="410" spans="4:77" ht="12.75" customHeight="1">
      <c r="D410" s="50"/>
      <c r="E410" s="50"/>
      <c r="F410" s="50"/>
      <c r="G410" s="50"/>
      <c r="H410" s="240"/>
      <c r="I410" s="50"/>
      <c r="X410" s="26"/>
      <c r="Y410" s="26"/>
      <c r="Z410" s="26"/>
      <c r="AA410" s="26"/>
      <c r="AB410" s="26"/>
      <c r="AC410" s="26"/>
      <c r="AD410" s="26"/>
      <c r="AE410" s="26"/>
      <c r="AF410" s="26"/>
      <c r="AG410" s="26"/>
      <c r="AH410" s="26"/>
      <c r="AI410" s="26"/>
      <c r="AJ410" s="26"/>
      <c r="AK410" s="26"/>
      <c r="AL410" s="26"/>
      <c r="AM410" s="26"/>
      <c r="AN410" s="26"/>
      <c r="AO410" s="26"/>
      <c r="AP410" s="26"/>
      <c r="AQ410" s="26"/>
      <c r="AR410" s="26"/>
      <c r="AS410" s="26"/>
      <c r="AT410" s="26"/>
      <c r="AU410" s="26"/>
      <c r="AV410" s="26"/>
      <c r="AW410" s="26"/>
      <c r="AX410" s="26"/>
      <c r="AY410" s="26"/>
      <c r="AZ410" s="26"/>
      <c r="BA410" s="26"/>
      <c r="BB410" s="26"/>
      <c r="BC410" s="26"/>
      <c r="BD410" s="26"/>
      <c r="BE410" s="26"/>
      <c r="BF410" s="26"/>
      <c r="BG410" s="26"/>
      <c r="BH410" s="26"/>
      <c r="BI410" s="26"/>
      <c r="BJ410" s="26"/>
      <c r="BK410" s="26"/>
      <c r="BL410" s="26"/>
      <c r="BM410" s="26"/>
      <c r="BN410" s="26"/>
      <c r="BO410" s="26"/>
      <c r="BP410" s="26"/>
      <c r="BQ410" s="26"/>
      <c r="BR410" s="26"/>
      <c r="BS410" s="26"/>
      <c r="BT410" s="26"/>
      <c r="BU410" s="26"/>
      <c r="BV410" s="26"/>
      <c r="BW410" s="26"/>
      <c r="BX410" s="26"/>
      <c r="BY410" s="26"/>
    </row>
    <row r="411" spans="4:77" ht="12.75" customHeight="1">
      <c r="D411" s="50"/>
      <c r="E411" s="50"/>
      <c r="F411" s="50"/>
      <c r="G411" s="50"/>
      <c r="H411" s="240"/>
      <c r="I411" s="50"/>
      <c r="X411" s="26"/>
      <c r="Y411" s="26"/>
      <c r="Z411" s="26"/>
      <c r="AA411" s="26"/>
      <c r="AB411" s="26"/>
      <c r="AC411" s="26"/>
      <c r="AD411" s="26"/>
      <c r="AE411" s="26"/>
      <c r="AF411" s="26"/>
      <c r="AG411" s="26"/>
      <c r="AH411" s="26"/>
      <c r="AI411" s="26"/>
      <c r="AJ411" s="26"/>
      <c r="AK411" s="26"/>
      <c r="AL411" s="26"/>
      <c r="AM411" s="26"/>
      <c r="AN411" s="26"/>
      <c r="AO411" s="26"/>
      <c r="AP411" s="26"/>
      <c r="AQ411" s="26"/>
      <c r="AR411" s="26"/>
      <c r="AS411" s="26"/>
      <c r="AT411" s="26"/>
      <c r="AU411" s="26"/>
      <c r="AV411" s="26"/>
      <c r="AW411" s="26"/>
      <c r="AX411" s="26"/>
      <c r="AY411" s="26"/>
      <c r="AZ411" s="26"/>
      <c r="BA411" s="26"/>
      <c r="BB411" s="26"/>
      <c r="BC411" s="26"/>
      <c r="BD411" s="26"/>
      <c r="BE411" s="26"/>
      <c r="BF411" s="26"/>
      <c r="BG411" s="26"/>
      <c r="BH411" s="26"/>
      <c r="BI411" s="26"/>
      <c r="BJ411" s="26"/>
      <c r="BK411" s="26"/>
      <c r="BL411" s="26"/>
      <c r="BM411" s="26"/>
      <c r="BN411" s="26"/>
      <c r="BO411" s="26"/>
      <c r="BP411" s="26"/>
      <c r="BQ411" s="26"/>
      <c r="BR411" s="26"/>
      <c r="BS411" s="26"/>
      <c r="BT411" s="26"/>
      <c r="BU411" s="26"/>
      <c r="BV411" s="26"/>
      <c r="BW411" s="26"/>
      <c r="BX411" s="26"/>
      <c r="BY411" s="26"/>
    </row>
    <row r="412" spans="4:77" ht="12.75" customHeight="1">
      <c r="D412" s="50"/>
      <c r="E412" s="50"/>
      <c r="F412" s="50"/>
      <c r="G412" s="50"/>
      <c r="H412" s="240"/>
      <c r="I412" s="50"/>
      <c r="X412" s="26"/>
      <c r="Y412" s="26"/>
      <c r="Z412" s="26"/>
      <c r="AA412" s="26"/>
      <c r="AB412" s="26"/>
      <c r="AC412" s="26"/>
      <c r="AD412" s="26"/>
      <c r="AE412" s="26"/>
      <c r="AF412" s="26"/>
      <c r="AG412" s="26"/>
      <c r="AH412" s="26"/>
      <c r="AI412" s="26"/>
      <c r="AJ412" s="26"/>
      <c r="AK412" s="26"/>
      <c r="AL412" s="26"/>
      <c r="AM412" s="26"/>
      <c r="AN412" s="26"/>
      <c r="AO412" s="26"/>
      <c r="AP412" s="26"/>
      <c r="AQ412" s="26"/>
      <c r="AR412" s="26"/>
      <c r="AS412" s="26"/>
      <c r="AT412" s="26"/>
      <c r="AU412" s="26"/>
      <c r="AV412" s="26"/>
      <c r="AW412" s="26"/>
      <c r="AX412" s="26"/>
      <c r="AY412" s="26"/>
      <c r="AZ412" s="26"/>
      <c r="BA412" s="26"/>
      <c r="BB412" s="26"/>
      <c r="BC412" s="26"/>
      <c r="BD412" s="26"/>
      <c r="BE412" s="26"/>
      <c r="BF412" s="26"/>
      <c r="BG412" s="26"/>
      <c r="BH412" s="26"/>
      <c r="BI412" s="26"/>
      <c r="BJ412" s="26"/>
      <c r="BK412" s="26"/>
      <c r="BL412" s="26"/>
      <c r="BM412" s="26"/>
      <c r="BN412" s="26"/>
      <c r="BO412" s="26"/>
      <c r="BP412" s="26"/>
      <c r="BQ412" s="26"/>
      <c r="BR412" s="26"/>
      <c r="BS412" s="26"/>
      <c r="BT412" s="26"/>
      <c r="BU412" s="26"/>
      <c r="BV412" s="26"/>
      <c r="BW412" s="26"/>
      <c r="BX412" s="26"/>
      <c r="BY412" s="26"/>
    </row>
    <row r="413" spans="4:77" ht="12.75" customHeight="1">
      <c r="D413" s="50"/>
      <c r="E413" s="50"/>
      <c r="F413" s="50"/>
      <c r="G413" s="50"/>
      <c r="H413" s="240"/>
      <c r="I413" s="50"/>
      <c r="X413" s="26"/>
      <c r="Y413" s="26"/>
      <c r="Z413" s="26"/>
      <c r="AA413" s="26"/>
      <c r="AB413" s="26"/>
      <c r="AC413" s="26"/>
      <c r="AD413" s="26"/>
      <c r="AE413" s="26"/>
      <c r="AF413" s="26"/>
      <c r="AG413" s="26"/>
      <c r="AH413" s="26"/>
      <c r="AI413" s="26"/>
      <c r="AJ413" s="26"/>
      <c r="AK413" s="26"/>
      <c r="AL413" s="26"/>
      <c r="AM413" s="26"/>
      <c r="AN413" s="26"/>
      <c r="AO413" s="26"/>
      <c r="AP413" s="26"/>
      <c r="AQ413" s="26"/>
      <c r="AR413" s="26"/>
      <c r="AS413" s="26"/>
      <c r="AT413" s="26"/>
      <c r="AU413" s="26"/>
      <c r="AV413" s="26"/>
      <c r="AW413" s="26"/>
      <c r="AX413" s="26"/>
      <c r="AY413" s="26"/>
      <c r="AZ413" s="26"/>
      <c r="BA413" s="26"/>
      <c r="BB413" s="26"/>
      <c r="BC413" s="26"/>
      <c r="BD413" s="26"/>
      <c r="BE413" s="26"/>
      <c r="BF413" s="26"/>
      <c r="BG413" s="26"/>
      <c r="BH413" s="26"/>
      <c r="BI413" s="26"/>
      <c r="BJ413" s="26"/>
      <c r="BK413" s="26"/>
      <c r="BL413" s="26"/>
      <c r="BM413" s="26"/>
      <c r="BN413" s="26"/>
      <c r="BO413" s="26"/>
      <c r="BP413" s="26"/>
      <c r="BQ413" s="26"/>
      <c r="BR413" s="26"/>
      <c r="BS413" s="26"/>
      <c r="BT413" s="26"/>
      <c r="BU413" s="26"/>
      <c r="BV413" s="26"/>
      <c r="BW413" s="26"/>
      <c r="BX413" s="26"/>
      <c r="BY413" s="26"/>
    </row>
    <row r="414" spans="4:77" ht="12.75" customHeight="1">
      <c r="D414" s="50"/>
      <c r="E414" s="50"/>
      <c r="F414" s="50"/>
      <c r="G414" s="50"/>
      <c r="H414" s="240"/>
      <c r="I414" s="50"/>
      <c r="X414" s="26"/>
      <c r="Y414" s="26"/>
      <c r="Z414" s="26"/>
      <c r="AA414" s="26"/>
      <c r="AB414" s="26"/>
      <c r="AC414" s="26"/>
      <c r="AD414" s="26"/>
      <c r="AE414" s="26"/>
      <c r="AF414" s="26"/>
      <c r="AG414" s="26"/>
      <c r="AH414" s="26"/>
      <c r="AI414" s="26"/>
      <c r="AJ414" s="26"/>
      <c r="AK414" s="26"/>
      <c r="AL414" s="26"/>
      <c r="AM414" s="26"/>
      <c r="AN414" s="26"/>
      <c r="AO414" s="26"/>
      <c r="AP414" s="26"/>
      <c r="AQ414" s="26"/>
      <c r="AR414" s="26"/>
      <c r="AS414" s="26"/>
      <c r="AT414" s="26"/>
      <c r="AU414" s="26"/>
      <c r="AV414" s="26"/>
      <c r="AW414" s="26"/>
      <c r="AX414" s="26"/>
      <c r="AY414" s="26"/>
      <c r="AZ414" s="26"/>
      <c r="BA414" s="26"/>
      <c r="BB414" s="26"/>
      <c r="BC414" s="26"/>
      <c r="BD414" s="26"/>
      <c r="BE414" s="26"/>
      <c r="BF414" s="26"/>
      <c r="BG414" s="26"/>
      <c r="BH414" s="26"/>
      <c r="BI414" s="26"/>
      <c r="BJ414" s="26"/>
      <c r="BK414" s="26"/>
      <c r="BL414" s="26"/>
      <c r="BM414" s="26"/>
      <c r="BN414" s="26"/>
      <c r="BO414" s="26"/>
      <c r="BP414" s="26"/>
      <c r="BQ414" s="26"/>
      <c r="BR414" s="26"/>
      <c r="BS414" s="26"/>
      <c r="BT414" s="26"/>
      <c r="BU414" s="26"/>
      <c r="BV414" s="26"/>
      <c r="BW414" s="26"/>
      <c r="BX414" s="26"/>
      <c r="BY414" s="26"/>
    </row>
    <row r="415" spans="4:77" ht="12.75" customHeight="1">
      <c r="D415" s="50"/>
      <c r="E415" s="50"/>
      <c r="F415" s="50"/>
      <c r="G415" s="50"/>
      <c r="H415" s="240"/>
      <c r="I415" s="50"/>
      <c r="X415" s="26"/>
      <c r="Y415" s="26"/>
      <c r="Z415" s="26"/>
      <c r="AA415" s="26"/>
      <c r="AB415" s="26"/>
      <c r="AC415" s="26"/>
      <c r="AD415" s="26"/>
      <c r="AE415" s="26"/>
      <c r="AF415" s="26"/>
      <c r="AG415" s="26"/>
      <c r="AH415" s="26"/>
      <c r="AI415" s="26"/>
      <c r="AJ415" s="26"/>
      <c r="AK415" s="26"/>
      <c r="AL415" s="26"/>
      <c r="AM415" s="26"/>
      <c r="AN415" s="26"/>
      <c r="AO415" s="26"/>
      <c r="AP415" s="26"/>
      <c r="AQ415" s="26"/>
      <c r="AR415" s="26"/>
      <c r="AS415" s="26"/>
      <c r="AT415" s="26"/>
      <c r="AU415" s="26"/>
      <c r="AV415" s="26"/>
      <c r="AW415" s="26"/>
      <c r="AX415" s="26"/>
      <c r="AY415" s="26"/>
      <c r="AZ415" s="26"/>
      <c r="BA415" s="26"/>
      <c r="BB415" s="26"/>
      <c r="BC415" s="26"/>
      <c r="BD415" s="26"/>
      <c r="BE415" s="26"/>
      <c r="BF415" s="26"/>
      <c r="BG415" s="26"/>
      <c r="BH415" s="26"/>
      <c r="BI415" s="26"/>
      <c r="BJ415" s="26"/>
      <c r="BK415" s="26"/>
      <c r="BL415" s="26"/>
      <c r="BM415" s="26"/>
      <c r="BN415" s="26"/>
      <c r="BO415" s="26"/>
      <c r="BP415" s="26"/>
      <c r="BQ415" s="26"/>
      <c r="BR415" s="26"/>
      <c r="BS415" s="26"/>
      <c r="BT415" s="26"/>
      <c r="BU415" s="26"/>
      <c r="BV415" s="26"/>
      <c r="BW415" s="26"/>
      <c r="BX415" s="26"/>
      <c r="BY415" s="26"/>
    </row>
    <row r="416" spans="4:77" ht="12.75" customHeight="1">
      <c r="D416" s="50"/>
      <c r="E416" s="50"/>
      <c r="F416" s="50"/>
      <c r="G416" s="50"/>
      <c r="H416" s="240"/>
      <c r="I416" s="50"/>
      <c r="X416" s="26"/>
      <c r="Y416" s="26"/>
      <c r="Z416" s="26"/>
      <c r="AA416" s="26"/>
      <c r="AB416" s="26"/>
      <c r="AC416" s="26"/>
      <c r="AD416" s="26"/>
      <c r="AE416" s="26"/>
      <c r="AF416" s="26"/>
      <c r="AG416" s="26"/>
      <c r="AH416" s="26"/>
      <c r="AI416" s="26"/>
      <c r="AJ416" s="26"/>
      <c r="AK416" s="26"/>
      <c r="AL416" s="26"/>
      <c r="AM416" s="26"/>
      <c r="AN416" s="26"/>
      <c r="AO416" s="26"/>
      <c r="AP416" s="26"/>
      <c r="AQ416" s="26"/>
      <c r="AR416" s="26"/>
      <c r="AS416" s="26"/>
      <c r="AT416" s="26"/>
      <c r="AU416" s="26"/>
      <c r="AV416" s="26"/>
      <c r="AW416" s="26"/>
      <c r="AX416" s="26"/>
      <c r="AY416" s="26"/>
      <c r="AZ416" s="26"/>
      <c r="BA416" s="26"/>
      <c r="BB416" s="26"/>
      <c r="BC416" s="26"/>
      <c r="BD416" s="26"/>
      <c r="BE416" s="26"/>
      <c r="BF416" s="26"/>
      <c r="BG416" s="26"/>
      <c r="BH416" s="26"/>
      <c r="BI416" s="26"/>
      <c r="BJ416" s="26"/>
      <c r="BK416" s="26"/>
      <c r="BL416" s="26"/>
      <c r="BM416" s="26"/>
      <c r="BN416" s="26"/>
      <c r="BO416" s="26"/>
      <c r="BP416" s="26"/>
      <c r="BQ416" s="26"/>
      <c r="BR416" s="26"/>
      <c r="BS416" s="26"/>
      <c r="BT416" s="26"/>
      <c r="BU416" s="26"/>
      <c r="BV416" s="26"/>
      <c r="BW416" s="26"/>
      <c r="BX416" s="26"/>
      <c r="BY416" s="26"/>
    </row>
    <row r="417" spans="4:77" ht="12.75" customHeight="1">
      <c r="D417" s="50"/>
      <c r="E417" s="50"/>
      <c r="F417" s="50"/>
      <c r="G417" s="50"/>
      <c r="H417" s="240"/>
      <c r="I417" s="50"/>
      <c r="X417" s="26"/>
      <c r="Y417" s="26"/>
      <c r="Z417" s="26"/>
      <c r="AA417" s="26"/>
      <c r="AB417" s="26"/>
      <c r="AC417" s="26"/>
      <c r="AD417" s="26"/>
      <c r="AE417" s="26"/>
      <c r="AF417" s="26"/>
      <c r="AG417" s="26"/>
      <c r="AH417" s="26"/>
      <c r="AI417" s="26"/>
      <c r="AJ417" s="26"/>
      <c r="AK417" s="26"/>
      <c r="AL417" s="26"/>
      <c r="AM417" s="26"/>
      <c r="AN417" s="26"/>
      <c r="AO417" s="26"/>
      <c r="AP417" s="26"/>
      <c r="AQ417" s="26"/>
      <c r="AR417" s="26"/>
      <c r="AS417" s="26"/>
      <c r="AT417" s="26"/>
      <c r="AU417" s="26"/>
      <c r="AV417" s="26"/>
      <c r="AW417" s="26"/>
      <c r="AX417" s="26"/>
      <c r="AY417" s="26"/>
      <c r="AZ417" s="26"/>
      <c r="BA417" s="26"/>
      <c r="BB417" s="26"/>
      <c r="BC417" s="26"/>
      <c r="BD417" s="26"/>
      <c r="BE417" s="26"/>
      <c r="BF417" s="26"/>
      <c r="BG417" s="26"/>
      <c r="BH417" s="26"/>
      <c r="BI417" s="26"/>
      <c r="BJ417" s="26"/>
      <c r="BK417" s="26"/>
      <c r="BL417" s="26"/>
      <c r="BM417" s="26"/>
      <c r="BN417" s="26"/>
      <c r="BO417" s="26"/>
      <c r="BP417" s="26"/>
      <c r="BQ417" s="26"/>
      <c r="BR417" s="26"/>
      <c r="BS417" s="26"/>
      <c r="BT417" s="26"/>
      <c r="BU417" s="26"/>
      <c r="BV417" s="26"/>
      <c r="BW417" s="26"/>
      <c r="BX417" s="26"/>
      <c r="BY417" s="26"/>
    </row>
    <row r="418" spans="4:77" ht="12.75" customHeight="1">
      <c r="D418" s="50"/>
      <c r="E418" s="50"/>
      <c r="F418" s="50"/>
      <c r="G418" s="50"/>
      <c r="H418" s="240"/>
      <c r="I418" s="50"/>
      <c r="X418" s="26"/>
      <c r="Y418" s="26"/>
      <c r="Z418" s="26"/>
      <c r="AA418" s="26"/>
      <c r="AB418" s="26"/>
      <c r="AC418" s="26"/>
      <c r="AD418" s="26"/>
      <c r="AE418" s="26"/>
      <c r="AF418" s="26"/>
      <c r="AG418" s="26"/>
      <c r="AH418" s="26"/>
      <c r="AI418" s="26"/>
      <c r="AJ418" s="26"/>
      <c r="AK418" s="26"/>
      <c r="AL418" s="26"/>
      <c r="AM418" s="26"/>
      <c r="AN418" s="26"/>
      <c r="AO418" s="26"/>
      <c r="AP418" s="26"/>
      <c r="AQ418" s="26"/>
      <c r="AR418" s="26"/>
      <c r="AS418" s="26"/>
      <c r="AT418" s="26"/>
      <c r="AU418" s="26"/>
      <c r="AV418" s="26"/>
      <c r="AW418" s="26"/>
      <c r="AX418" s="26"/>
      <c r="AY418" s="26"/>
      <c r="AZ418" s="26"/>
      <c r="BA418" s="26"/>
      <c r="BB418" s="26"/>
      <c r="BC418" s="26"/>
      <c r="BD418" s="26"/>
      <c r="BE418" s="26"/>
      <c r="BF418" s="26"/>
      <c r="BG418" s="26"/>
      <c r="BH418" s="26"/>
      <c r="BI418" s="26"/>
      <c r="BJ418" s="26"/>
      <c r="BK418" s="26"/>
      <c r="BL418" s="26"/>
      <c r="BM418" s="26"/>
      <c r="BN418" s="26"/>
      <c r="BO418" s="26"/>
      <c r="BP418" s="26"/>
      <c r="BQ418" s="26"/>
      <c r="BR418" s="26"/>
      <c r="BS418" s="26"/>
      <c r="BT418" s="26"/>
      <c r="BU418" s="26"/>
      <c r="BV418" s="26"/>
      <c r="BW418" s="26"/>
      <c r="BX418" s="26"/>
      <c r="BY418" s="26"/>
    </row>
    <row r="419" spans="4:77" ht="12.75" customHeight="1">
      <c r="D419" s="50"/>
      <c r="E419" s="50"/>
      <c r="F419" s="50"/>
      <c r="G419" s="50"/>
      <c r="H419" s="240"/>
      <c r="I419" s="50"/>
      <c r="X419" s="26"/>
      <c r="Y419" s="26"/>
      <c r="Z419" s="26"/>
      <c r="AA419" s="26"/>
      <c r="AB419" s="26"/>
      <c r="AC419" s="26"/>
      <c r="AD419" s="26"/>
      <c r="AE419" s="26"/>
      <c r="AF419" s="26"/>
      <c r="AG419" s="26"/>
      <c r="AH419" s="26"/>
      <c r="AI419" s="26"/>
      <c r="AJ419" s="26"/>
      <c r="AK419" s="26"/>
      <c r="AL419" s="26"/>
      <c r="AM419" s="26"/>
      <c r="AN419" s="26"/>
      <c r="AO419" s="26"/>
      <c r="AP419" s="26"/>
      <c r="AQ419" s="26"/>
      <c r="AR419" s="26"/>
      <c r="AS419" s="26"/>
      <c r="AT419" s="26"/>
      <c r="AU419" s="26"/>
      <c r="AV419" s="26"/>
      <c r="AW419" s="26"/>
      <c r="AX419" s="26"/>
      <c r="AY419" s="26"/>
      <c r="AZ419" s="26"/>
      <c r="BA419" s="26"/>
      <c r="BB419" s="26"/>
      <c r="BC419" s="26"/>
      <c r="BD419" s="26"/>
      <c r="BE419" s="26"/>
      <c r="BF419" s="26"/>
      <c r="BG419" s="26"/>
      <c r="BH419" s="26"/>
      <c r="BI419" s="26"/>
      <c r="BJ419" s="26"/>
      <c r="BK419" s="26"/>
      <c r="BL419" s="26"/>
      <c r="BM419" s="26"/>
      <c r="BN419" s="26"/>
      <c r="BO419" s="26"/>
      <c r="BP419" s="26"/>
      <c r="BQ419" s="26"/>
      <c r="BR419" s="26"/>
      <c r="BS419" s="26"/>
      <c r="BT419" s="26"/>
      <c r="BU419" s="26"/>
      <c r="BV419" s="26"/>
      <c r="BW419" s="26"/>
      <c r="BX419" s="26"/>
      <c r="BY419" s="26"/>
    </row>
    <row r="420" spans="4:77" ht="12.75" customHeight="1">
      <c r="D420" s="50"/>
      <c r="E420" s="50"/>
      <c r="F420" s="50"/>
      <c r="G420" s="50"/>
      <c r="H420" s="240"/>
      <c r="I420" s="50"/>
      <c r="X420" s="26"/>
      <c r="Y420" s="26"/>
      <c r="Z420" s="26"/>
      <c r="AA420" s="26"/>
      <c r="AB420" s="26"/>
      <c r="AC420" s="26"/>
      <c r="AD420" s="26"/>
      <c r="AE420" s="26"/>
      <c r="AF420" s="26"/>
      <c r="AG420" s="26"/>
      <c r="AH420" s="26"/>
      <c r="AI420" s="26"/>
      <c r="AJ420" s="26"/>
      <c r="AK420" s="26"/>
      <c r="AL420" s="26"/>
      <c r="AM420" s="26"/>
      <c r="AN420" s="26"/>
      <c r="AO420" s="26"/>
      <c r="AP420" s="26"/>
      <c r="AQ420" s="26"/>
      <c r="AR420" s="26"/>
      <c r="AS420" s="26"/>
      <c r="AT420" s="26"/>
      <c r="AU420" s="26"/>
      <c r="AV420" s="26"/>
      <c r="AW420" s="26"/>
      <c r="AX420" s="26"/>
      <c r="AY420" s="26"/>
      <c r="AZ420" s="26"/>
      <c r="BA420" s="26"/>
      <c r="BB420" s="26"/>
      <c r="BC420" s="26"/>
      <c r="BD420" s="26"/>
      <c r="BE420" s="26"/>
      <c r="BF420" s="26"/>
      <c r="BG420" s="26"/>
      <c r="BH420" s="26"/>
      <c r="BI420" s="26"/>
      <c r="BJ420" s="26"/>
      <c r="BK420" s="26"/>
      <c r="BL420" s="26"/>
      <c r="BM420" s="26"/>
      <c r="BN420" s="26"/>
      <c r="BO420" s="26"/>
      <c r="BP420" s="26"/>
      <c r="BQ420" s="26"/>
      <c r="BR420" s="26"/>
      <c r="BS420" s="26"/>
      <c r="BT420" s="26"/>
      <c r="BU420" s="26"/>
      <c r="BV420" s="26"/>
      <c r="BW420" s="26"/>
      <c r="BX420" s="26"/>
      <c r="BY420" s="26"/>
    </row>
    <row r="421" spans="4:77" ht="12.75" customHeight="1">
      <c r="D421" s="50"/>
      <c r="E421" s="50"/>
      <c r="F421" s="50"/>
      <c r="G421" s="50"/>
      <c r="H421" s="240"/>
      <c r="I421" s="50"/>
      <c r="X421" s="26"/>
      <c r="Y421" s="26"/>
      <c r="Z421" s="26"/>
      <c r="AA421" s="26"/>
      <c r="AB421" s="26"/>
      <c r="AC421" s="26"/>
      <c r="AD421" s="26"/>
      <c r="AE421" s="26"/>
      <c r="AF421" s="26"/>
      <c r="AG421" s="26"/>
      <c r="AH421" s="26"/>
      <c r="AI421" s="26"/>
      <c r="AJ421" s="26"/>
      <c r="AK421" s="26"/>
      <c r="AL421" s="26"/>
      <c r="AM421" s="26"/>
      <c r="AN421" s="26"/>
      <c r="AO421" s="26"/>
      <c r="AP421" s="26"/>
      <c r="AQ421" s="26"/>
      <c r="AR421" s="26"/>
      <c r="AS421" s="26"/>
      <c r="AT421" s="26"/>
      <c r="AU421" s="26"/>
      <c r="AV421" s="26"/>
      <c r="AW421" s="26"/>
      <c r="AX421" s="26"/>
      <c r="AY421" s="26"/>
      <c r="AZ421" s="26"/>
      <c r="BA421" s="26"/>
      <c r="BB421" s="26"/>
      <c r="BC421" s="26"/>
      <c r="BD421" s="26"/>
      <c r="BE421" s="26"/>
      <c r="BF421" s="26"/>
      <c r="BG421" s="26"/>
      <c r="BH421" s="26"/>
      <c r="BI421" s="26"/>
      <c r="BJ421" s="26"/>
      <c r="BK421" s="26"/>
      <c r="BL421" s="26"/>
      <c r="BM421" s="26"/>
      <c r="BN421" s="26"/>
      <c r="BO421" s="26"/>
      <c r="BP421" s="26"/>
      <c r="BQ421" s="26"/>
      <c r="BR421" s="26"/>
      <c r="BS421" s="26"/>
      <c r="BT421" s="26"/>
      <c r="BU421" s="26"/>
      <c r="BV421" s="26"/>
      <c r="BW421" s="26"/>
      <c r="BX421" s="26"/>
      <c r="BY421" s="26"/>
    </row>
    <row r="422" spans="4:77" ht="12.75" customHeight="1">
      <c r="D422" s="50"/>
      <c r="E422" s="50"/>
      <c r="F422" s="50"/>
      <c r="G422" s="50"/>
      <c r="H422" s="240"/>
      <c r="I422" s="50"/>
      <c r="X422" s="26"/>
      <c r="Y422" s="26"/>
      <c r="Z422" s="26"/>
      <c r="AA422" s="26"/>
      <c r="AB422" s="26"/>
      <c r="AC422" s="26"/>
      <c r="AD422" s="26"/>
      <c r="AE422" s="26"/>
      <c r="AF422" s="26"/>
      <c r="AG422" s="26"/>
      <c r="AH422" s="26"/>
      <c r="AI422" s="26"/>
      <c r="AJ422" s="26"/>
      <c r="AK422" s="26"/>
      <c r="AL422" s="26"/>
      <c r="AM422" s="26"/>
      <c r="AN422" s="26"/>
      <c r="AO422" s="26"/>
      <c r="AP422" s="26"/>
      <c r="AQ422" s="26"/>
      <c r="AR422" s="26"/>
      <c r="AS422" s="26"/>
      <c r="AT422" s="26"/>
      <c r="AU422" s="26"/>
      <c r="AV422" s="26"/>
      <c r="AW422" s="26"/>
      <c r="AX422" s="26"/>
      <c r="AY422" s="26"/>
      <c r="AZ422" s="26"/>
      <c r="BA422" s="26"/>
      <c r="BB422" s="26"/>
      <c r="BC422" s="26"/>
      <c r="BD422" s="26"/>
      <c r="BE422" s="26"/>
      <c r="BF422" s="26"/>
      <c r="BG422" s="26"/>
      <c r="BH422" s="26"/>
      <c r="BI422" s="26"/>
      <c r="BJ422" s="26"/>
      <c r="BK422" s="26"/>
      <c r="BL422" s="26"/>
      <c r="BM422" s="26"/>
      <c r="BN422" s="26"/>
      <c r="BO422" s="26"/>
      <c r="BP422" s="26"/>
      <c r="BQ422" s="26"/>
      <c r="BR422" s="26"/>
      <c r="BS422" s="26"/>
      <c r="BT422" s="26"/>
      <c r="BU422" s="26"/>
      <c r="BV422" s="26"/>
      <c r="BW422" s="26"/>
      <c r="BX422" s="26"/>
      <c r="BY422" s="26"/>
    </row>
    <row r="423" spans="4:77" ht="12.75" customHeight="1">
      <c r="D423" s="50"/>
      <c r="E423" s="50"/>
      <c r="F423" s="50"/>
      <c r="G423" s="50"/>
      <c r="H423" s="240"/>
      <c r="I423" s="50"/>
      <c r="X423" s="26"/>
      <c r="Y423" s="26"/>
      <c r="Z423" s="26"/>
      <c r="AA423" s="26"/>
      <c r="AB423" s="26"/>
      <c r="AC423" s="26"/>
      <c r="AD423" s="26"/>
      <c r="AE423" s="26"/>
      <c r="AF423" s="26"/>
      <c r="AG423" s="26"/>
      <c r="AH423" s="26"/>
      <c r="AI423" s="26"/>
      <c r="AJ423" s="26"/>
      <c r="AK423" s="26"/>
      <c r="AL423" s="26"/>
      <c r="AM423" s="26"/>
      <c r="AN423" s="26"/>
      <c r="AO423" s="26"/>
      <c r="AP423" s="26"/>
      <c r="AQ423" s="26"/>
      <c r="AR423" s="26"/>
      <c r="AS423" s="26"/>
      <c r="AT423" s="26"/>
      <c r="AU423" s="26"/>
      <c r="AV423" s="26"/>
      <c r="AW423" s="26"/>
      <c r="AX423" s="26"/>
      <c r="AY423" s="26"/>
      <c r="AZ423" s="26"/>
      <c r="BA423" s="26"/>
      <c r="BB423" s="26"/>
      <c r="BC423" s="26"/>
      <c r="BD423" s="26"/>
      <c r="BE423" s="26"/>
      <c r="BF423" s="26"/>
      <c r="BG423" s="26"/>
      <c r="BH423" s="26"/>
      <c r="BI423" s="26"/>
      <c r="BJ423" s="26"/>
      <c r="BK423" s="26"/>
      <c r="BL423" s="26"/>
      <c r="BM423" s="26"/>
      <c r="BN423" s="26"/>
      <c r="BO423" s="26"/>
      <c r="BP423" s="26"/>
      <c r="BQ423" s="26"/>
      <c r="BR423" s="26"/>
      <c r="BS423" s="26"/>
      <c r="BT423" s="26"/>
      <c r="BU423" s="26"/>
      <c r="BV423" s="26"/>
      <c r="BW423" s="26"/>
      <c r="BX423" s="26"/>
      <c r="BY423" s="26"/>
    </row>
    <row r="424" spans="4:77" ht="12.75" customHeight="1">
      <c r="D424" s="50"/>
      <c r="E424" s="50"/>
      <c r="F424" s="50"/>
      <c r="G424" s="50"/>
      <c r="H424" s="240"/>
      <c r="I424" s="50"/>
      <c r="X424" s="26"/>
      <c r="Y424" s="26"/>
      <c r="Z424" s="26"/>
      <c r="AA424" s="26"/>
      <c r="AB424" s="26"/>
      <c r="AC424" s="26"/>
      <c r="AD424" s="26"/>
      <c r="AE424" s="26"/>
      <c r="AF424" s="26"/>
      <c r="AG424" s="26"/>
      <c r="AH424" s="26"/>
      <c r="AI424" s="26"/>
      <c r="AJ424" s="26"/>
      <c r="AK424" s="26"/>
      <c r="AL424" s="26"/>
      <c r="AM424" s="26"/>
      <c r="AN424" s="26"/>
      <c r="AO424" s="26"/>
      <c r="AP424" s="26"/>
      <c r="AQ424" s="26"/>
      <c r="AR424" s="26"/>
      <c r="AS424" s="26"/>
      <c r="AT424" s="26"/>
      <c r="AU424" s="26"/>
      <c r="AV424" s="26"/>
      <c r="AW424" s="26"/>
      <c r="AX424" s="26"/>
      <c r="AY424" s="26"/>
      <c r="AZ424" s="26"/>
      <c r="BA424" s="26"/>
      <c r="BB424" s="26"/>
      <c r="BC424" s="26"/>
      <c r="BD424" s="26"/>
      <c r="BE424" s="26"/>
      <c r="BF424" s="26"/>
      <c r="BG424" s="26"/>
      <c r="BH424" s="26"/>
      <c r="BI424" s="26"/>
      <c r="BJ424" s="26"/>
      <c r="BK424" s="26"/>
      <c r="BL424" s="26"/>
      <c r="BM424" s="26"/>
      <c r="BN424" s="26"/>
      <c r="BO424" s="26"/>
      <c r="BP424" s="26"/>
      <c r="BQ424" s="26"/>
      <c r="BR424" s="26"/>
      <c r="BS424" s="26"/>
      <c r="BT424" s="26"/>
      <c r="BU424" s="26"/>
      <c r="BV424" s="26"/>
      <c r="BW424" s="26"/>
      <c r="BX424" s="26"/>
      <c r="BY424" s="26"/>
    </row>
    <row r="425" spans="4:77" ht="12.75" customHeight="1">
      <c r="D425" s="50"/>
      <c r="E425" s="50"/>
      <c r="F425" s="50"/>
      <c r="G425" s="50"/>
      <c r="H425" s="240"/>
      <c r="I425" s="50"/>
      <c r="X425" s="26"/>
      <c r="Y425" s="26"/>
      <c r="Z425" s="26"/>
      <c r="AA425" s="26"/>
      <c r="AB425" s="26"/>
      <c r="AC425" s="26"/>
      <c r="AD425" s="26"/>
      <c r="AE425" s="26"/>
      <c r="AF425" s="26"/>
      <c r="AG425" s="26"/>
      <c r="AH425" s="26"/>
      <c r="AI425" s="26"/>
      <c r="AJ425" s="26"/>
      <c r="AK425" s="26"/>
      <c r="AL425" s="26"/>
      <c r="AM425" s="26"/>
      <c r="AN425" s="26"/>
      <c r="AO425" s="26"/>
      <c r="AP425" s="26"/>
      <c r="AQ425" s="26"/>
      <c r="AR425" s="26"/>
      <c r="AS425" s="26"/>
      <c r="AT425" s="26"/>
      <c r="AU425" s="26"/>
      <c r="AV425" s="26"/>
      <c r="AW425" s="26"/>
      <c r="AX425" s="26"/>
      <c r="AY425" s="26"/>
      <c r="AZ425" s="26"/>
      <c r="BA425" s="26"/>
      <c r="BB425" s="26"/>
      <c r="BC425" s="26"/>
      <c r="BD425" s="26"/>
      <c r="BE425" s="26"/>
      <c r="BF425" s="26"/>
      <c r="BG425" s="26"/>
      <c r="BH425" s="26"/>
      <c r="BI425" s="26"/>
      <c r="BJ425" s="26"/>
      <c r="BK425" s="26"/>
      <c r="BL425" s="26"/>
      <c r="BM425" s="26"/>
      <c r="BN425" s="26"/>
      <c r="BO425" s="26"/>
      <c r="BP425" s="26"/>
      <c r="BQ425" s="26"/>
      <c r="BR425" s="26"/>
      <c r="BS425" s="26"/>
      <c r="BT425" s="26"/>
      <c r="BU425" s="26"/>
      <c r="BV425" s="26"/>
      <c r="BW425" s="26"/>
      <c r="BX425" s="26"/>
      <c r="BY425" s="26"/>
    </row>
    <row r="426" spans="4:77" ht="12.75" customHeight="1">
      <c r="D426" s="50"/>
      <c r="E426" s="50"/>
      <c r="F426" s="50"/>
      <c r="G426" s="50"/>
      <c r="H426" s="240"/>
      <c r="I426" s="50"/>
      <c r="X426" s="26"/>
      <c r="Y426" s="26"/>
      <c r="Z426" s="26"/>
      <c r="AA426" s="26"/>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c r="AZ426" s="26"/>
      <c r="BA426" s="26"/>
      <c r="BB426" s="26"/>
      <c r="BC426" s="26"/>
      <c r="BD426" s="26"/>
      <c r="BE426" s="26"/>
      <c r="BF426" s="26"/>
      <c r="BG426" s="26"/>
      <c r="BH426" s="26"/>
      <c r="BI426" s="26"/>
      <c r="BJ426" s="26"/>
      <c r="BK426" s="26"/>
      <c r="BL426" s="26"/>
      <c r="BM426" s="26"/>
      <c r="BN426" s="26"/>
      <c r="BO426" s="26"/>
      <c r="BP426" s="26"/>
      <c r="BQ426" s="26"/>
      <c r="BR426" s="26"/>
      <c r="BS426" s="26"/>
      <c r="BT426" s="26"/>
      <c r="BU426" s="26"/>
      <c r="BV426" s="26"/>
      <c r="BW426" s="26"/>
      <c r="BX426" s="26"/>
      <c r="BY426" s="26"/>
    </row>
    <row r="427" spans="4:77" ht="12.75" customHeight="1">
      <c r="D427" s="50"/>
      <c r="E427" s="50"/>
      <c r="F427" s="50"/>
      <c r="G427" s="50"/>
      <c r="H427" s="240"/>
      <c r="I427" s="50"/>
      <c r="X427" s="26"/>
      <c r="Y427" s="26"/>
      <c r="Z427" s="26"/>
      <c r="AA427" s="26"/>
      <c r="AB427" s="26"/>
      <c r="AC427" s="26"/>
      <c r="AD427" s="26"/>
      <c r="AE427" s="26"/>
      <c r="AF427" s="26"/>
      <c r="AG427" s="26"/>
      <c r="AH427" s="26"/>
      <c r="AI427" s="26"/>
      <c r="AJ427" s="26"/>
      <c r="AK427" s="26"/>
      <c r="AL427" s="26"/>
      <c r="AM427" s="26"/>
      <c r="AN427" s="26"/>
      <c r="AO427" s="26"/>
      <c r="AP427" s="26"/>
      <c r="AQ427" s="26"/>
      <c r="AR427" s="26"/>
      <c r="AS427" s="26"/>
      <c r="AT427" s="26"/>
      <c r="AU427" s="26"/>
      <c r="AV427" s="26"/>
      <c r="AW427" s="26"/>
      <c r="AX427" s="26"/>
      <c r="AY427" s="26"/>
      <c r="AZ427" s="26"/>
      <c r="BA427" s="26"/>
      <c r="BB427" s="26"/>
      <c r="BC427" s="26"/>
      <c r="BD427" s="26"/>
      <c r="BE427" s="26"/>
      <c r="BF427" s="26"/>
      <c r="BG427" s="26"/>
      <c r="BH427" s="26"/>
      <c r="BI427" s="26"/>
      <c r="BJ427" s="26"/>
      <c r="BK427" s="26"/>
      <c r="BL427" s="26"/>
      <c r="BM427" s="26"/>
      <c r="BN427" s="26"/>
      <c r="BO427" s="26"/>
      <c r="BP427" s="26"/>
      <c r="BQ427" s="26"/>
      <c r="BR427" s="26"/>
      <c r="BS427" s="26"/>
      <c r="BT427" s="26"/>
      <c r="BU427" s="26"/>
      <c r="BV427" s="26"/>
      <c r="BW427" s="26"/>
      <c r="BX427" s="26"/>
      <c r="BY427" s="26"/>
    </row>
    <row r="428" spans="4:77" ht="12.75" customHeight="1">
      <c r="D428" s="50"/>
      <c r="E428" s="50"/>
      <c r="F428" s="50"/>
      <c r="G428" s="50"/>
      <c r="H428" s="240"/>
      <c r="I428" s="50"/>
      <c r="X428" s="26"/>
      <c r="Y428" s="26"/>
      <c r="Z428" s="26"/>
      <c r="AA428" s="26"/>
      <c r="AB428" s="26"/>
      <c r="AC428" s="26"/>
      <c r="AD428" s="26"/>
      <c r="AE428" s="26"/>
      <c r="AF428" s="26"/>
      <c r="AG428" s="26"/>
      <c r="AH428" s="26"/>
      <c r="AI428" s="26"/>
      <c r="AJ428" s="26"/>
      <c r="AK428" s="26"/>
      <c r="AL428" s="26"/>
      <c r="AM428" s="26"/>
      <c r="AN428" s="26"/>
      <c r="AO428" s="26"/>
      <c r="AP428" s="26"/>
      <c r="AQ428" s="26"/>
      <c r="AR428" s="26"/>
      <c r="AS428" s="26"/>
      <c r="AT428" s="26"/>
      <c r="AU428" s="26"/>
      <c r="AV428" s="26"/>
      <c r="AW428" s="26"/>
      <c r="AX428" s="26"/>
      <c r="AY428" s="26"/>
      <c r="AZ428" s="26"/>
      <c r="BA428" s="26"/>
      <c r="BB428" s="26"/>
      <c r="BC428" s="26"/>
      <c r="BD428" s="26"/>
      <c r="BE428" s="26"/>
      <c r="BF428" s="26"/>
      <c r="BG428" s="26"/>
      <c r="BH428" s="26"/>
      <c r="BI428" s="26"/>
      <c r="BJ428" s="26"/>
      <c r="BK428" s="26"/>
      <c r="BL428" s="26"/>
      <c r="BM428" s="26"/>
      <c r="BN428" s="26"/>
      <c r="BO428" s="26"/>
      <c r="BP428" s="26"/>
      <c r="BQ428" s="26"/>
      <c r="BR428" s="26"/>
      <c r="BS428" s="26"/>
      <c r="BT428" s="26"/>
      <c r="BU428" s="26"/>
      <c r="BV428" s="26"/>
      <c r="BW428" s="26"/>
      <c r="BX428" s="26"/>
      <c r="BY428" s="26"/>
    </row>
    <row r="429" spans="4:77" ht="12.75" customHeight="1">
      <c r="D429" s="50"/>
      <c r="E429" s="50"/>
      <c r="F429" s="50"/>
      <c r="G429" s="50"/>
      <c r="H429" s="240"/>
      <c r="I429" s="50"/>
      <c r="X429" s="26"/>
      <c r="Y429" s="26"/>
      <c r="Z429" s="26"/>
      <c r="AA429" s="26"/>
      <c r="AB429" s="26"/>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c r="AZ429" s="26"/>
      <c r="BA429" s="26"/>
      <c r="BB429" s="26"/>
      <c r="BC429" s="26"/>
      <c r="BD429" s="26"/>
      <c r="BE429" s="26"/>
      <c r="BF429" s="26"/>
      <c r="BG429" s="26"/>
      <c r="BH429" s="26"/>
      <c r="BI429" s="26"/>
      <c r="BJ429" s="26"/>
      <c r="BK429" s="26"/>
      <c r="BL429" s="26"/>
      <c r="BM429" s="26"/>
      <c r="BN429" s="26"/>
      <c r="BO429" s="26"/>
      <c r="BP429" s="26"/>
      <c r="BQ429" s="26"/>
      <c r="BR429" s="26"/>
      <c r="BS429" s="26"/>
      <c r="BT429" s="26"/>
      <c r="BU429" s="26"/>
      <c r="BV429" s="26"/>
      <c r="BW429" s="26"/>
      <c r="BX429" s="26"/>
      <c r="BY429" s="26"/>
    </row>
    <row r="430" spans="4:77" ht="12.75" customHeight="1">
      <c r="D430" s="50"/>
      <c r="E430" s="50"/>
      <c r="F430" s="50"/>
      <c r="G430" s="50"/>
      <c r="H430" s="240"/>
      <c r="I430" s="50"/>
      <c r="X430" s="26"/>
      <c r="Y430" s="26"/>
      <c r="Z430" s="26"/>
      <c r="AA430" s="26"/>
      <c r="AB430" s="26"/>
      <c r="AC430" s="26"/>
      <c r="AD430" s="26"/>
      <c r="AE430" s="26"/>
      <c r="AF430" s="26"/>
      <c r="AG430" s="26"/>
      <c r="AH430" s="26"/>
      <c r="AI430" s="26"/>
      <c r="AJ430" s="26"/>
      <c r="AK430" s="26"/>
      <c r="AL430" s="26"/>
      <c r="AM430" s="26"/>
      <c r="AN430" s="26"/>
      <c r="AO430" s="26"/>
      <c r="AP430" s="26"/>
      <c r="AQ430" s="26"/>
      <c r="AR430" s="26"/>
      <c r="AS430" s="26"/>
      <c r="AT430" s="26"/>
      <c r="AU430" s="26"/>
      <c r="AV430" s="26"/>
      <c r="AW430" s="26"/>
      <c r="AX430" s="26"/>
      <c r="AY430" s="26"/>
      <c r="AZ430" s="26"/>
      <c r="BA430" s="26"/>
      <c r="BB430" s="26"/>
      <c r="BC430" s="26"/>
      <c r="BD430" s="26"/>
      <c r="BE430" s="26"/>
      <c r="BF430" s="26"/>
      <c r="BG430" s="26"/>
      <c r="BH430" s="26"/>
      <c r="BI430" s="26"/>
      <c r="BJ430" s="26"/>
      <c r="BK430" s="26"/>
      <c r="BL430" s="26"/>
      <c r="BM430" s="26"/>
      <c r="BN430" s="26"/>
      <c r="BO430" s="26"/>
      <c r="BP430" s="26"/>
      <c r="BQ430" s="26"/>
      <c r="BR430" s="26"/>
      <c r="BS430" s="26"/>
      <c r="BT430" s="26"/>
      <c r="BU430" s="26"/>
      <c r="BV430" s="26"/>
      <c r="BW430" s="26"/>
      <c r="BX430" s="26"/>
      <c r="BY430" s="26"/>
    </row>
    <row r="431" spans="4:77" ht="12.75" customHeight="1">
      <c r="D431" s="50"/>
      <c r="E431" s="50"/>
      <c r="F431" s="50"/>
      <c r="G431" s="50"/>
      <c r="H431" s="240"/>
      <c r="I431" s="50"/>
      <c r="X431" s="26"/>
      <c r="Y431" s="26"/>
      <c r="Z431" s="26"/>
      <c r="AA431" s="26"/>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c r="AZ431" s="26"/>
      <c r="BA431" s="26"/>
      <c r="BB431" s="26"/>
      <c r="BC431" s="26"/>
      <c r="BD431" s="26"/>
      <c r="BE431" s="26"/>
      <c r="BF431" s="26"/>
      <c r="BG431" s="26"/>
      <c r="BH431" s="26"/>
      <c r="BI431" s="26"/>
      <c r="BJ431" s="26"/>
      <c r="BK431" s="26"/>
      <c r="BL431" s="26"/>
      <c r="BM431" s="26"/>
      <c r="BN431" s="26"/>
      <c r="BO431" s="26"/>
      <c r="BP431" s="26"/>
      <c r="BQ431" s="26"/>
      <c r="BR431" s="26"/>
      <c r="BS431" s="26"/>
      <c r="BT431" s="26"/>
      <c r="BU431" s="26"/>
      <c r="BV431" s="26"/>
      <c r="BW431" s="26"/>
      <c r="BX431" s="26"/>
      <c r="BY431" s="26"/>
    </row>
    <row r="432" spans="4:77" ht="12.75" customHeight="1">
      <c r="D432" s="50"/>
      <c r="E432" s="50"/>
      <c r="F432" s="50"/>
      <c r="G432" s="50"/>
      <c r="H432" s="240"/>
      <c r="I432" s="50"/>
      <c r="X432" s="26"/>
      <c r="Y432" s="26"/>
      <c r="Z432" s="26"/>
      <c r="AA432" s="26"/>
      <c r="AB432" s="26"/>
      <c r="AC432" s="26"/>
      <c r="AD432" s="26"/>
      <c r="AE432" s="26"/>
      <c r="AF432" s="26"/>
      <c r="AG432" s="26"/>
      <c r="AH432" s="26"/>
      <c r="AI432" s="26"/>
      <c r="AJ432" s="26"/>
      <c r="AK432" s="26"/>
      <c r="AL432" s="26"/>
      <c r="AM432" s="26"/>
      <c r="AN432" s="26"/>
      <c r="AO432" s="26"/>
      <c r="AP432" s="26"/>
      <c r="AQ432" s="26"/>
      <c r="AR432" s="26"/>
      <c r="AS432" s="26"/>
      <c r="AT432" s="26"/>
      <c r="AU432" s="26"/>
      <c r="AV432" s="26"/>
      <c r="AW432" s="26"/>
      <c r="AX432" s="26"/>
      <c r="AY432" s="26"/>
      <c r="AZ432" s="26"/>
      <c r="BA432" s="26"/>
      <c r="BB432" s="26"/>
      <c r="BC432" s="26"/>
      <c r="BD432" s="26"/>
      <c r="BE432" s="26"/>
      <c r="BF432" s="26"/>
      <c r="BG432" s="26"/>
      <c r="BH432" s="26"/>
      <c r="BI432" s="26"/>
      <c r="BJ432" s="26"/>
      <c r="BK432" s="26"/>
      <c r="BL432" s="26"/>
      <c r="BM432" s="26"/>
      <c r="BN432" s="26"/>
      <c r="BO432" s="26"/>
      <c r="BP432" s="26"/>
      <c r="BQ432" s="26"/>
      <c r="BR432" s="26"/>
      <c r="BS432" s="26"/>
      <c r="BT432" s="26"/>
      <c r="BU432" s="26"/>
      <c r="BV432" s="26"/>
      <c r="BW432" s="26"/>
      <c r="BX432" s="26"/>
      <c r="BY432" s="26"/>
    </row>
    <row r="433" spans="4:77" ht="12.75" customHeight="1">
      <c r="D433" s="50"/>
      <c r="E433" s="50"/>
      <c r="F433" s="50"/>
      <c r="G433" s="50"/>
      <c r="H433" s="240"/>
      <c r="I433" s="50"/>
      <c r="X433" s="26"/>
      <c r="Y433" s="26"/>
      <c r="Z433" s="26"/>
      <c r="AA433" s="26"/>
      <c r="AB433" s="26"/>
      <c r="AC433" s="26"/>
      <c r="AD433" s="26"/>
      <c r="AE433" s="26"/>
      <c r="AF433" s="26"/>
      <c r="AG433" s="26"/>
      <c r="AH433" s="26"/>
      <c r="AI433" s="26"/>
      <c r="AJ433" s="26"/>
      <c r="AK433" s="26"/>
      <c r="AL433" s="26"/>
      <c r="AM433" s="26"/>
      <c r="AN433" s="26"/>
      <c r="AO433" s="26"/>
      <c r="AP433" s="26"/>
      <c r="AQ433" s="26"/>
      <c r="AR433" s="26"/>
      <c r="AS433" s="26"/>
      <c r="AT433" s="26"/>
      <c r="AU433" s="26"/>
      <c r="AV433" s="26"/>
      <c r="AW433" s="26"/>
      <c r="AX433" s="26"/>
      <c r="AY433" s="26"/>
      <c r="AZ433" s="26"/>
      <c r="BA433" s="26"/>
      <c r="BB433" s="26"/>
      <c r="BC433" s="26"/>
      <c r="BD433" s="26"/>
      <c r="BE433" s="26"/>
      <c r="BF433" s="26"/>
      <c r="BG433" s="26"/>
      <c r="BH433" s="26"/>
      <c r="BI433" s="26"/>
      <c r="BJ433" s="26"/>
      <c r="BK433" s="26"/>
      <c r="BL433" s="26"/>
      <c r="BM433" s="26"/>
      <c r="BN433" s="26"/>
      <c r="BO433" s="26"/>
      <c r="BP433" s="26"/>
      <c r="BQ433" s="26"/>
      <c r="BR433" s="26"/>
      <c r="BS433" s="26"/>
      <c r="BT433" s="26"/>
      <c r="BU433" s="26"/>
      <c r="BV433" s="26"/>
      <c r="BW433" s="26"/>
      <c r="BX433" s="26"/>
      <c r="BY433" s="26"/>
    </row>
    <row r="434" spans="4:77" ht="12.75" customHeight="1">
      <c r="D434" s="50"/>
      <c r="E434" s="50"/>
      <c r="F434" s="50"/>
      <c r="G434" s="50"/>
      <c r="H434" s="240"/>
      <c r="I434" s="50"/>
      <c r="X434" s="26"/>
      <c r="Y434" s="26"/>
      <c r="Z434" s="26"/>
      <c r="AA434" s="26"/>
      <c r="AB434" s="26"/>
      <c r="AC434" s="26"/>
      <c r="AD434" s="26"/>
      <c r="AE434" s="26"/>
      <c r="AF434" s="26"/>
      <c r="AG434" s="26"/>
      <c r="AH434" s="26"/>
      <c r="AI434" s="26"/>
      <c r="AJ434" s="26"/>
      <c r="AK434" s="26"/>
      <c r="AL434" s="26"/>
      <c r="AM434" s="26"/>
      <c r="AN434" s="26"/>
      <c r="AO434" s="26"/>
      <c r="AP434" s="26"/>
      <c r="AQ434" s="26"/>
      <c r="AR434" s="26"/>
      <c r="AS434" s="26"/>
      <c r="AT434" s="26"/>
      <c r="AU434" s="26"/>
      <c r="AV434" s="26"/>
      <c r="AW434" s="26"/>
      <c r="AX434" s="26"/>
      <c r="AY434" s="26"/>
      <c r="AZ434" s="26"/>
      <c r="BA434" s="26"/>
      <c r="BB434" s="26"/>
      <c r="BC434" s="26"/>
      <c r="BD434" s="26"/>
      <c r="BE434" s="26"/>
      <c r="BF434" s="26"/>
      <c r="BG434" s="26"/>
      <c r="BH434" s="26"/>
      <c r="BI434" s="26"/>
      <c r="BJ434" s="26"/>
      <c r="BK434" s="26"/>
      <c r="BL434" s="26"/>
      <c r="BM434" s="26"/>
      <c r="BN434" s="26"/>
      <c r="BO434" s="26"/>
      <c r="BP434" s="26"/>
      <c r="BQ434" s="26"/>
      <c r="BR434" s="26"/>
      <c r="BS434" s="26"/>
      <c r="BT434" s="26"/>
      <c r="BU434" s="26"/>
      <c r="BV434" s="26"/>
      <c r="BW434" s="26"/>
      <c r="BX434" s="26"/>
      <c r="BY434" s="26"/>
    </row>
    <row r="435" spans="4:77" ht="12.75" customHeight="1">
      <c r="D435" s="50"/>
      <c r="E435" s="50"/>
      <c r="F435" s="50"/>
      <c r="G435" s="50"/>
      <c r="H435" s="240"/>
      <c r="I435" s="50"/>
      <c r="X435" s="26"/>
      <c r="Y435" s="26"/>
      <c r="Z435" s="26"/>
      <c r="AA435" s="26"/>
      <c r="AB435" s="26"/>
      <c r="AC435" s="26"/>
      <c r="AD435" s="26"/>
      <c r="AE435" s="26"/>
      <c r="AF435" s="26"/>
      <c r="AG435" s="26"/>
      <c r="AH435" s="26"/>
      <c r="AI435" s="26"/>
      <c r="AJ435" s="26"/>
      <c r="AK435" s="26"/>
      <c r="AL435" s="26"/>
      <c r="AM435" s="26"/>
      <c r="AN435" s="26"/>
      <c r="AO435" s="26"/>
      <c r="AP435" s="26"/>
      <c r="AQ435" s="26"/>
      <c r="AR435" s="26"/>
      <c r="AS435" s="26"/>
      <c r="AT435" s="26"/>
      <c r="AU435" s="26"/>
      <c r="AV435" s="26"/>
      <c r="AW435" s="26"/>
      <c r="AX435" s="26"/>
      <c r="AY435" s="26"/>
      <c r="AZ435" s="26"/>
      <c r="BA435" s="26"/>
      <c r="BB435" s="26"/>
      <c r="BC435" s="26"/>
      <c r="BD435" s="26"/>
      <c r="BE435" s="26"/>
      <c r="BF435" s="26"/>
      <c r="BG435" s="26"/>
      <c r="BH435" s="26"/>
      <c r="BI435" s="26"/>
      <c r="BJ435" s="26"/>
      <c r="BK435" s="26"/>
      <c r="BL435" s="26"/>
      <c r="BM435" s="26"/>
      <c r="BN435" s="26"/>
      <c r="BO435" s="26"/>
      <c r="BP435" s="26"/>
      <c r="BQ435" s="26"/>
      <c r="BR435" s="26"/>
      <c r="BS435" s="26"/>
      <c r="BT435" s="26"/>
      <c r="BU435" s="26"/>
      <c r="BV435" s="26"/>
      <c r="BW435" s="26"/>
      <c r="BX435" s="26"/>
      <c r="BY435" s="26"/>
    </row>
    <row r="436" spans="4:77" ht="12.75" customHeight="1">
      <c r="D436" s="50"/>
      <c r="E436" s="50"/>
      <c r="F436" s="50"/>
      <c r="G436" s="50"/>
      <c r="H436" s="240"/>
      <c r="I436" s="50"/>
      <c r="X436" s="26"/>
      <c r="Y436" s="26"/>
      <c r="Z436" s="26"/>
      <c r="AA436" s="26"/>
      <c r="AB436" s="26"/>
      <c r="AC436" s="26"/>
      <c r="AD436" s="26"/>
      <c r="AE436" s="26"/>
      <c r="AF436" s="26"/>
      <c r="AG436" s="26"/>
      <c r="AH436" s="26"/>
      <c r="AI436" s="26"/>
      <c r="AJ436" s="26"/>
      <c r="AK436" s="26"/>
      <c r="AL436" s="26"/>
      <c r="AM436" s="26"/>
      <c r="AN436" s="26"/>
      <c r="AO436" s="26"/>
      <c r="AP436" s="26"/>
      <c r="AQ436" s="26"/>
      <c r="AR436" s="26"/>
      <c r="AS436" s="26"/>
      <c r="AT436" s="26"/>
      <c r="AU436" s="26"/>
      <c r="AV436" s="26"/>
      <c r="AW436" s="26"/>
      <c r="AX436" s="26"/>
      <c r="AY436" s="26"/>
      <c r="AZ436" s="26"/>
      <c r="BA436" s="26"/>
      <c r="BB436" s="26"/>
      <c r="BC436" s="26"/>
      <c r="BD436" s="26"/>
      <c r="BE436" s="26"/>
      <c r="BF436" s="26"/>
      <c r="BG436" s="26"/>
      <c r="BH436" s="26"/>
      <c r="BI436" s="26"/>
      <c r="BJ436" s="26"/>
      <c r="BK436" s="26"/>
      <c r="BL436" s="26"/>
      <c r="BM436" s="26"/>
      <c r="BN436" s="26"/>
      <c r="BO436" s="26"/>
      <c r="BP436" s="26"/>
      <c r="BQ436" s="26"/>
      <c r="BR436" s="26"/>
      <c r="BS436" s="26"/>
      <c r="BT436" s="26"/>
      <c r="BU436" s="26"/>
      <c r="BV436" s="26"/>
      <c r="BW436" s="26"/>
      <c r="BX436" s="26"/>
      <c r="BY436" s="26"/>
    </row>
    <row r="437" spans="4:77" ht="12.75" customHeight="1">
      <c r="D437" s="50"/>
      <c r="E437" s="50"/>
      <c r="F437" s="50"/>
      <c r="G437" s="50"/>
      <c r="H437" s="240"/>
      <c r="I437" s="50"/>
      <c r="X437" s="26"/>
      <c r="Y437" s="26"/>
      <c r="Z437" s="26"/>
      <c r="AA437" s="26"/>
      <c r="AB437" s="26"/>
      <c r="AC437" s="26"/>
      <c r="AD437" s="26"/>
      <c r="AE437" s="26"/>
      <c r="AF437" s="26"/>
      <c r="AG437" s="26"/>
      <c r="AH437" s="26"/>
      <c r="AI437" s="26"/>
      <c r="AJ437" s="26"/>
      <c r="AK437" s="26"/>
      <c r="AL437" s="26"/>
      <c r="AM437" s="26"/>
      <c r="AN437" s="26"/>
      <c r="AO437" s="26"/>
      <c r="AP437" s="26"/>
      <c r="AQ437" s="26"/>
      <c r="AR437" s="26"/>
      <c r="AS437" s="26"/>
      <c r="AT437" s="26"/>
      <c r="AU437" s="26"/>
      <c r="AV437" s="26"/>
      <c r="AW437" s="26"/>
      <c r="AX437" s="26"/>
      <c r="AY437" s="26"/>
      <c r="AZ437" s="26"/>
      <c r="BA437" s="26"/>
      <c r="BB437" s="26"/>
      <c r="BC437" s="26"/>
      <c r="BD437" s="26"/>
      <c r="BE437" s="26"/>
      <c r="BF437" s="26"/>
      <c r="BG437" s="26"/>
      <c r="BH437" s="26"/>
      <c r="BI437" s="26"/>
      <c r="BJ437" s="26"/>
      <c r="BK437" s="26"/>
      <c r="BL437" s="26"/>
      <c r="BM437" s="26"/>
      <c r="BN437" s="26"/>
      <c r="BO437" s="26"/>
      <c r="BP437" s="26"/>
      <c r="BQ437" s="26"/>
      <c r="BR437" s="26"/>
      <c r="BS437" s="26"/>
      <c r="BT437" s="26"/>
      <c r="BU437" s="26"/>
      <c r="BV437" s="26"/>
      <c r="BW437" s="26"/>
      <c r="BX437" s="26"/>
      <c r="BY437" s="26"/>
    </row>
    <row r="438" spans="4:77" ht="12.75" customHeight="1">
      <c r="D438" s="50"/>
      <c r="E438" s="50"/>
      <c r="F438" s="50"/>
      <c r="G438" s="50"/>
      <c r="H438" s="240"/>
      <c r="I438" s="50"/>
      <c r="X438" s="26"/>
      <c r="Y438" s="26"/>
      <c r="Z438" s="26"/>
      <c r="AA438" s="26"/>
      <c r="AB438" s="26"/>
      <c r="AC438" s="26"/>
      <c r="AD438" s="26"/>
      <c r="AE438" s="26"/>
      <c r="AF438" s="26"/>
      <c r="AG438" s="26"/>
      <c r="AH438" s="26"/>
      <c r="AI438" s="26"/>
      <c r="AJ438" s="26"/>
      <c r="AK438" s="26"/>
      <c r="AL438" s="26"/>
      <c r="AM438" s="26"/>
      <c r="AN438" s="26"/>
      <c r="AO438" s="26"/>
      <c r="AP438" s="26"/>
      <c r="AQ438" s="26"/>
      <c r="AR438" s="26"/>
      <c r="AS438" s="26"/>
      <c r="AT438" s="26"/>
      <c r="AU438" s="26"/>
      <c r="AV438" s="26"/>
      <c r="AW438" s="26"/>
      <c r="AX438" s="26"/>
      <c r="AY438" s="26"/>
      <c r="AZ438" s="26"/>
      <c r="BA438" s="26"/>
      <c r="BB438" s="26"/>
      <c r="BC438" s="26"/>
      <c r="BD438" s="26"/>
      <c r="BE438" s="26"/>
      <c r="BF438" s="26"/>
      <c r="BG438" s="26"/>
      <c r="BH438" s="26"/>
      <c r="BI438" s="26"/>
      <c r="BJ438" s="26"/>
      <c r="BK438" s="26"/>
      <c r="BL438" s="26"/>
      <c r="BM438" s="26"/>
      <c r="BN438" s="26"/>
      <c r="BO438" s="26"/>
      <c r="BP438" s="26"/>
      <c r="BQ438" s="26"/>
      <c r="BR438" s="26"/>
      <c r="BS438" s="26"/>
      <c r="BT438" s="26"/>
      <c r="BU438" s="26"/>
      <c r="BV438" s="26"/>
      <c r="BW438" s="26"/>
      <c r="BX438" s="26"/>
      <c r="BY438" s="26"/>
    </row>
    <row r="439" spans="4:77" ht="12.75" customHeight="1">
      <c r="D439" s="50"/>
      <c r="E439" s="50"/>
      <c r="F439" s="50"/>
      <c r="G439" s="50"/>
      <c r="H439" s="240"/>
      <c r="I439" s="50"/>
      <c r="X439" s="26"/>
      <c r="Y439" s="26"/>
      <c r="Z439" s="26"/>
      <c r="AA439" s="26"/>
      <c r="AB439" s="26"/>
      <c r="AC439" s="26"/>
      <c r="AD439" s="26"/>
      <c r="AE439" s="26"/>
      <c r="AF439" s="26"/>
      <c r="AG439" s="26"/>
      <c r="AH439" s="26"/>
      <c r="AI439" s="26"/>
      <c r="AJ439" s="26"/>
      <c r="AK439" s="26"/>
      <c r="AL439" s="26"/>
      <c r="AM439" s="26"/>
      <c r="AN439" s="26"/>
      <c r="AO439" s="26"/>
      <c r="AP439" s="26"/>
      <c r="AQ439" s="26"/>
      <c r="AR439" s="26"/>
      <c r="AS439" s="26"/>
      <c r="AT439" s="26"/>
      <c r="AU439" s="26"/>
      <c r="AV439" s="26"/>
      <c r="AW439" s="26"/>
      <c r="AX439" s="26"/>
      <c r="AY439" s="26"/>
      <c r="AZ439" s="26"/>
      <c r="BA439" s="26"/>
      <c r="BB439" s="26"/>
      <c r="BC439" s="26"/>
      <c r="BD439" s="26"/>
      <c r="BE439" s="26"/>
      <c r="BF439" s="26"/>
      <c r="BG439" s="26"/>
      <c r="BH439" s="26"/>
      <c r="BI439" s="26"/>
      <c r="BJ439" s="26"/>
      <c r="BK439" s="26"/>
      <c r="BL439" s="26"/>
      <c r="BM439" s="26"/>
      <c r="BN439" s="26"/>
      <c r="BO439" s="26"/>
      <c r="BP439" s="26"/>
      <c r="BQ439" s="26"/>
      <c r="BR439" s="26"/>
      <c r="BS439" s="26"/>
      <c r="BT439" s="26"/>
      <c r="BU439" s="26"/>
      <c r="BV439" s="26"/>
      <c r="BW439" s="26"/>
      <c r="BX439" s="26"/>
      <c r="BY439" s="26"/>
    </row>
    <row r="440" spans="4:77" ht="12.75" customHeight="1">
      <c r="D440" s="50"/>
      <c r="E440" s="50"/>
      <c r="F440" s="50"/>
      <c r="G440" s="50"/>
      <c r="H440" s="240"/>
      <c r="I440" s="50"/>
      <c r="X440" s="26"/>
      <c r="Y440" s="26"/>
      <c r="Z440" s="26"/>
      <c r="AA440" s="26"/>
      <c r="AB440" s="26"/>
      <c r="AC440" s="26"/>
      <c r="AD440" s="26"/>
      <c r="AE440" s="26"/>
      <c r="AF440" s="26"/>
      <c r="AG440" s="26"/>
      <c r="AH440" s="26"/>
      <c r="AI440" s="26"/>
      <c r="AJ440" s="26"/>
      <c r="AK440" s="26"/>
      <c r="AL440" s="26"/>
      <c r="AM440" s="26"/>
      <c r="AN440" s="26"/>
      <c r="AO440" s="26"/>
      <c r="AP440" s="26"/>
      <c r="AQ440" s="26"/>
      <c r="AR440" s="26"/>
      <c r="AS440" s="26"/>
      <c r="AT440" s="26"/>
      <c r="AU440" s="26"/>
      <c r="AV440" s="26"/>
      <c r="AW440" s="26"/>
      <c r="AX440" s="26"/>
      <c r="AY440" s="26"/>
      <c r="AZ440" s="26"/>
      <c r="BA440" s="26"/>
      <c r="BB440" s="26"/>
      <c r="BC440" s="26"/>
      <c r="BD440" s="26"/>
      <c r="BE440" s="26"/>
      <c r="BF440" s="26"/>
      <c r="BG440" s="26"/>
      <c r="BH440" s="26"/>
      <c r="BI440" s="26"/>
      <c r="BJ440" s="26"/>
      <c r="BK440" s="26"/>
      <c r="BL440" s="26"/>
      <c r="BM440" s="26"/>
      <c r="BN440" s="26"/>
      <c r="BO440" s="26"/>
      <c r="BP440" s="26"/>
      <c r="BQ440" s="26"/>
      <c r="BR440" s="26"/>
      <c r="BS440" s="26"/>
      <c r="BT440" s="26"/>
      <c r="BU440" s="26"/>
      <c r="BV440" s="26"/>
      <c r="BW440" s="26"/>
      <c r="BX440" s="26"/>
      <c r="BY440" s="26"/>
    </row>
    <row r="441" spans="4:77" ht="12.75" customHeight="1">
      <c r="D441" s="50"/>
      <c r="E441" s="50"/>
      <c r="F441" s="50"/>
      <c r="G441" s="50"/>
      <c r="H441" s="240"/>
      <c r="I441" s="50"/>
      <c r="X441" s="26"/>
      <c r="Y441" s="26"/>
      <c r="Z441" s="26"/>
      <c r="AA441" s="26"/>
      <c r="AB441" s="26"/>
      <c r="AC441" s="26"/>
      <c r="AD441" s="26"/>
      <c r="AE441" s="26"/>
      <c r="AF441" s="26"/>
      <c r="AG441" s="26"/>
      <c r="AH441" s="26"/>
      <c r="AI441" s="26"/>
      <c r="AJ441" s="26"/>
      <c r="AK441" s="26"/>
      <c r="AL441" s="26"/>
      <c r="AM441" s="26"/>
      <c r="AN441" s="26"/>
      <c r="AO441" s="26"/>
      <c r="AP441" s="26"/>
      <c r="AQ441" s="26"/>
      <c r="AR441" s="26"/>
      <c r="AS441" s="26"/>
      <c r="AT441" s="26"/>
      <c r="AU441" s="26"/>
      <c r="AV441" s="26"/>
      <c r="AW441" s="26"/>
      <c r="AX441" s="26"/>
      <c r="AY441" s="26"/>
      <c r="AZ441" s="26"/>
      <c r="BA441" s="26"/>
      <c r="BB441" s="26"/>
      <c r="BC441" s="26"/>
      <c r="BD441" s="26"/>
      <c r="BE441" s="26"/>
      <c r="BF441" s="26"/>
      <c r="BG441" s="26"/>
      <c r="BH441" s="26"/>
      <c r="BI441" s="26"/>
      <c r="BJ441" s="26"/>
      <c r="BK441" s="26"/>
      <c r="BL441" s="26"/>
      <c r="BM441" s="26"/>
      <c r="BN441" s="26"/>
      <c r="BO441" s="26"/>
      <c r="BP441" s="26"/>
      <c r="BQ441" s="26"/>
      <c r="BR441" s="26"/>
      <c r="BS441" s="26"/>
      <c r="BT441" s="26"/>
      <c r="BU441" s="26"/>
      <c r="BV441" s="26"/>
      <c r="BW441" s="26"/>
      <c r="BX441" s="26"/>
      <c r="BY441" s="26"/>
    </row>
    <row r="442" spans="4:77" ht="12.75" customHeight="1">
      <c r="D442" s="50"/>
      <c r="E442" s="50"/>
      <c r="F442" s="50"/>
      <c r="G442" s="50"/>
      <c r="H442" s="240"/>
      <c r="I442" s="50"/>
      <c r="X442" s="26"/>
      <c r="Y442" s="26"/>
      <c r="Z442" s="26"/>
      <c r="AA442" s="26"/>
      <c r="AB442" s="26"/>
      <c r="AC442" s="26"/>
      <c r="AD442" s="26"/>
      <c r="AE442" s="26"/>
      <c r="AF442" s="26"/>
      <c r="AG442" s="26"/>
      <c r="AH442" s="26"/>
      <c r="AI442" s="26"/>
      <c r="AJ442" s="26"/>
      <c r="AK442" s="26"/>
      <c r="AL442" s="26"/>
      <c r="AM442" s="26"/>
      <c r="AN442" s="26"/>
      <c r="AO442" s="26"/>
      <c r="AP442" s="26"/>
      <c r="AQ442" s="26"/>
      <c r="AR442" s="26"/>
      <c r="AS442" s="26"/>
      <c r="AT442" s="26"/>
      <c r="AU442" s="26"/>
      <c r="AV442" s="26"/>
      <c r="AW442" s="26"/>
      <c r="AX442" s="26"/>
      <c r="AY442" s="26"/>
      <c r="AZ442" s="26"/>
      <c r="BA442" s="26"/>
      <c r="BB442" s="26"/>
      <c r="BC442" s="26"/>
      <c r="BD442" s="26"/>
      <c r="BE442" s="26"/>
      <c r="BF442" s="26"/>
      <c r="BG442" s="26"/>
      <c r="BH442" s="26"/>
      <c r="BI442" s="26"/>
      <c r="BJ442" s="26"/>
      <c r="BK442" s="26"/>
      <c r="BL442" s="26"/>
      <c r="BM442" s="26"/>
      <c r="BN442" s="26"/>
      <c r="BO442" s="26"/>
      <c r="BP442" s="26"/>
      <c r="BQ442" s="26"/>
      <c r="BR442" s="26"/>
      <c r="BS442" s="26"/>
      <c r="BT442" s="26"/>
      <c r="BU442" s="26"/>
      <c r="BV442" s="26"/>
      <c r="BW442" s="26"/>
      <c r="BX442" s="26"/>
      <c r="BY442" s="26"/>
    </row>
    <row r="443" spans="4:77" ht="12.75" customHeight="1">
      <c r="D443" s="50"/>
      <c r="E443" s="50"/>
      <c r="F443" s="50"/>
      <c r="G443" s="50"/>
      <c r="H443" s="240"/>
      <c r="I443" s="50"/>
      <c r="X443" s="26"/>
      <c r="Y443" s="26"/>
      <c r="Z443" s="26"/>
      <c r="AA443" s="26"/>
      <c r="AB443" s="26"/>
      <c r="AC443" s="26"/>
      <c r="AD443" s="26"/>
      <c r="AE443" s="26"/>
      <c r="AF443" s="26"/>
      <c r="AG443" s="26"/>
      <c r="AH443" s="26"/>
      <c r="AI443" s="26"/>
      <c r="AJ443" s="26"/>
      <c r="AK443" s="26"/>
      <c r="AL443" s="26"/>
      <c r="AM443" s="26"/>
      <c r="AN443" s="26"/>
      <c r="AO443" s="26"/>
      <c r="AP443" s="26"/>
      <c r="AQ443" s="26"/>
      <c r="AR443" s="26"/>
      <c r="AS443" s="26"/>
      <c r="AT443" s="26"/>
      <c r="AU443" s="26"/>
      <c r="AV443" s="26"/>
      <c r="AW443" s="26"/>
      <c r="AX443" s="26"/>
      <c r="AY443" s="26"/>
      <c r="AZ443" s="26"/>
      <c r="BA443" s="26"/>
      <c r="BB443" s="26"/>
      <c r="BC443" s="26"/>
      <c r="BD443" s="26"/>
      <c r="BE443" s="26"/>
      <c r="BF443" s="26"/>
      <c r="BG443" s="26"/>
      <c r="BH443" s="26"/>
      <c r="BI443" s="26"/>
      <c r="BJ443" s="26"/>
      <c r="BK443" s="26"/>
      <c r="BL443" s="26"/>
      <c r="BM443" s="26"/>
      <c r="BN443" s="26"/>
      <c r="BO443" s="26"/>
      <c r="BP443" s="26"/>
      <c r="BQ443" s="26"/>
      <c r="BR443" s="26"/>
      <c r="BS443" s="26"/>
      <c r="BT443" s="26"/>
      <c r="BU443" s="26"/>
      <c r="BV443" s="26"/>
      <c r="BW443" s="26"/>
      <c r="BX443" s="26"/>
      <c r="BY443" s="26"/>
    </row>
    <row r="444" spans="4:77" ht="12.75" customHeight="1">
      <c r="D444" s="50"/>
      <c r="E444" s="50"/>
      <c r="F444" s="50"/>
      <c r="G444" s="50"/>
      <c r="H444" s="240"/>
      <c r="I444" s="50"/>
      <c r="X444" s="26"/>
      <c r="Y444" s="26"/>
      <c r="Z444" s="26"/>
      <c r="AA444" s="26"/>
      <c r="AB444" s="26"/>
      <c r="AC444" s="26"/>
      <c r="AD444" s="26"/>
      <c r="AE444" s="26"/>
      <c r="AF444" s="26"/>
      <c r="AG444" s="26"/>
      <c r="AH444" s="26"/>
      <c r="AI444" s="26"/>
      <c r="AJ444" s="26"/>
      <c r="AK444" s="26"/>
      <c r="AL444" s="26"/>
      <c r="AM444" s="26"/>
      <c r="AN444" s="26"/>
      <c r="AO444" s="26"/>
      <c r="AP444" s="26"/>
      <c r="AQ444" s="26"/>
      <c r="AR444" s="26"/>
      <c r="AS444" s="26"/>
      <c r="AT444" s="26"/>
      <c r="AU444" s="26"/>
      <c r="AV444" s="26"/>
      <c r="AW444" s="26"/>
      <c r="AX444" s="26"/>
      <c r="AY444" s="26"/>
      <c r="AZ444" s="26"/>
      <c r="BA444" s="26"/>
      <c r="BB444" s="26"/>
      <c r="BC444" s="26"/>
      <c r="BD444" s="26"/>
      <c r="BE444" s="26"/>
      <c r="BF444" s="26"/>
      <c r="BG444" s="26"/>
      <c r="BH444" s="26"/>
      <c r="BI444" s="26"/>
      <c r="BJ444" s="26"/>
      <c r="BK444" s="26"/>
      <c r="BL444" s="26"/>
      <c r="BM444" s="26"/>
      <c r="BN444" s="26"/>
      <c r="BO444" s="26"/>
      <c r="BP444" s="26"/>
      <c r="BQ444" s="26"/>
      <c r="BR444" s="26"/>
      <c r="BS444" s="26"/>
      <c r="BT444" s="26"/>
      <c r="BU444" s="26"/>
      <c r="BV444" s="26"/>
      <c r="BW444" s="26"/>
      <c r="BX444" s="26"/>
      <c r="BY444" s="26"/>
    </row>
    <row r="445" spans="4:77" ht="12.75" customHeight="1">
      <c r="D445" s="50"/>
      <c r="E445" s="50"/>
      <c r="F445" s="50"/>
      <c r="G445" s="50"/>
      <c r="H445" s="240"/>
      <c r="I445" s="50"/>
      <c r="X445" s="26"/>
      <c r="Y445" s="26"/>
      <c r="Z445" s="26"/>
      <c r="AA445" s="26"/>
      <c r="AB445" s="26"/>
      <c r="AC445" s="26"/>
      <c r="AD445" s="26"/>
      <c r="AE445" s="26"/>
      <c r="AF445" s="26"/>
      <c r="AG445" s="26"/>
      <c r="AH445" s="26"/>
      <c r="AI445" s="26"/>
      <c r="AJ445" s="26"/>
      <c r="AK445" s="26"/>
      <c r="AL445" s="26"/>
      <c r="AM445" s="26"/>
      <c r="AN445" s="26"/>
      <c r="AO445" s="26"/>
      <c r="AP445" s="26"/>
      <c r="AQ445" s="26"/>
      <c r="AR445" s="26"/>
      <c r="AS445" s="26"/>
      <c r="AT445" s="26"/>
      <c r="AU445" s="26"/>
      <c r="AV445" s="26"/>
      <c r="AW445" s="26"/>
      <c r="AX445" s="26"/>
      <c r="AY445" s="26"/>
      <c r="AZ445" s="26"/>
      <c r="BA445" s="26"/>
      <c r="BB445" s="26"/>
      <c r="BC445" s="26"/>
      <c r="BD445" s="26"/>
      <c r="BE445" s="26"/>
      <c r="BF445" s="26"/>
      <c r="BG445" s="26"/>
      <c r="BH445" s="26"/>
      <c r="BI445" s="26"/>
      <c r="BJ445" s="26"/>
      <c r="BK445" s="26"/>
      <c r="BL445" s="26"/>
      <c r="BM445" s="26"/>
      <c r="BN445" s="26"/>
      <c r="BO445" s="26"/>
      <c r="BP445" s="26"/>
      <c r="BQ445" s="26"/>
      <c r="BR445" s="26"/>
      <c r="BS445" s="26"/>
      <c r="BT445" s="26"/>
      <c r="BU445" s="26"/>
      <c r="BV445" s="26"/>
      <c r="BW445" s="26"/>
      <c r="BX445" s="26"/>
      <c r="BY445" s="26"/>
    </row>
    <row r="446" spans="4:77" ht="12.75" customHeight="1">
      <c r="D446" s="50"/>
      <c r="E446" s="50"/>
      <c r="F446" s="50"/>
      <c r="G446" s="50"/>
      <c r="H446" s="240"/>
      <c r="I446" s="50"/>
      <c r="X446" s="26"/>
      <c r="Y446" s="26"/>
      <c r="Z446" s="26"/>
      <c r="AA446" s="26"/>
      <c r="AB446" s="26"/>
      <c r="AC446" s="26"/>
      <c r="AD446" s="26"/>
      <c r="AE446" s="26"/>
      <c r="AF446" s="26"/>
      <c r="AG446" s="26"/>
      <c r="AH446" s="26"/>
      <c r="AI446" s="26"/>
      <c r="AJ446" s="26"/>
      <c r="AK446" s="26"/>
      <c r="AL446" s="26"/>
      <c r="AM446" s="26"/>
      <c r="AN446" s="26"/>
      <c r="AO446" s="26"/>
      <c r="AP446" s="26"/>
      <c r="AQ446" s="26"/>
      <c r="AR446" s="26"/>
      <c r="AS446" s="26"/>
      <c r="AT446" s="26"/>
      <c r="AU446" s="26"/>
      <c r="AV446" s="26"/>
      <c r="AW446" s="26"/>
      <c r="AX446" s="26"/>
      <c r="AY446" s="26"/>
      <c r="AZ446" s="26"/>
      <c r="BA446" s="26"/>
      <c r="BB446" s="26"/>
      <c r="BC446" s="26"/>
      <c r="BD446" s="26"/>
      <c r="BE446" s="26"/>
      <c r="BF446" s="26"/>
      <c r="BG446" s="26"/>
      <c r="BH446" s="26"/>
      <c r="BI446" s="26"/>
      <c r="BJ446" s="26"/>
      <c r="BK446" s="26"/>
      <c r="BL446" s="26"/>
      <c r="BM446" s="26"/>
      <c r="BN446" s="26"/>
      <c r="BO446" s="26"/>
      <c r="BP446" s="26"/>
      <c r="BQ446" s="26"/>
      <c r="BR446" s="26"/>
      <c r="BS446" s="26"/>
      <c r="BT446" s="26"/>
      <c r="BU446" s="26"/>
      <c r="BV446" s="26"/>
      <c r="BW446" s="26"/>
      <c r="BX446" s="26"/>
      <c r="BY446" s="26"/>
    </row>
    <row r="447" spans="4:77" ht="12.75" customHeight="1">
      <c r="D447" s="50"/>
      <c r="E447" s="50"/>
      <c r="F447" s="50"/>
      <c r="G447" s="50"/>
      <c r="H447" s="240"/>
      <c r="I447" s="50"/>
      <c r="X447" s="26"/>
      <c r="Y447" s="26"/>
      <c r="Z447" s="26"/>
      <c r="AA447" s="26"/>
      <c r="AB447" s="26"/>
      <c r="AC447" s="26"/>
      <c r="AD447" s="26"/>
      <c r="AE447" s="26"/>
      <c r="AF447" s="26"/>
      <c r="AG447" s="26"/>
      <c r="AH447" s="26"/>
      <c r="AI447" s="26"/>
      <c r="AJ447" s="26"/>
      <c r="AK447" s="26"/>
      <c r="AL447" s="26"/>
      <c r="AM447" s="26"/>
      <c r="AN447" s="26"/>
      <c r="AO447" s="26"/>
      <c r="AP447" s="26"/>
      <c r="AQ447" s="26"/>
      <c r="AR447" s="26"/>
      <c r="AS447" s="26"/>
      <c r="AT447" s="26"/>
      <c r="AU447" s="26"/>
      <c r="AV447" s="26"/>
      <c r="AW447" s="26"/>
      <c r="AX447" s="26"/>
      <c r="AY447" s="26"/>
      <c r="AZ447" s="26"/>
      <c r="BA447" s="26"/>
      <c r="BB447" s="26"/>
      <c r="BC447" s="26"/>
      <c r="BD447" s="26"/>
      <c r="BE447" s="26"/>
      <c r="BF447" s="26"/>
      <c r="BG447" s="26"/>
      <c r="BH447" s="26"/>
      <c r="BI447" s="26"/>
      <c r="BJ447" s="26"/>
      <c r="BK447" s="26"/>
      <c r="BL447" s="26"/>
      <c r="BM447" s="26"/>
      <c r="BN447" s="26"/>
      <c r="BO447" s="26"/>
      <c r="BP447" s="26"/>
      <c r="BQ447" s="26"/>
      <c r="BR447" s="26"/>
      <c r="BS447" s="26"/>
      <c r="BT447" s="26"/>
      <c r="BU447" s="26"/>
      <c r="BV447" s="26"/>
      <c r="BW447" s="26"/>
      <c r="BX447" s="26"/>
      <c r="BY447" s="26"/>
    </row>
    <row r="448" spans="4:77" ht="12.75" customHeight="1">
      <c r="D448" s="50"/>
      <c r="E448" s="50"/>
      <c r="F448" s="50"/>
      <c r="G448" s="50"/>
      <c r="H448" s="240"/>
      <c r="I448" s="50"/>
      <c r="X448" s="26"/>
      <c r="Y448" s="26"/>
      <c r="Z448" s="26"/>
      <c r="AA448" s="26"/>
      <c r="AB448" s="26"/>
      <c r="AC448" s="26"/>
      <c r="AD448" s="26"/>
      <c r="AE448" s="26"/>
      <c r="AF448" s="26"/>
      <c r="AG448" s="26"/>
      <c r="AH448" s="26"/>
      <c r="AI448" s="26"/>
      <c r="AJ448" s="26"/>
      <c r="AK448" s="26"/>
      <c r="AL448" s="26"/>
      <c r="AM448" s="26"/>
      <c r="AN448" s="26"/>
      <c r="AO448" s="26"/>
      <c r="AP448" s="26"/>
      <c r="AQ448" s="26"/>
      <c r="AR448" s="26"/>
      <c r="AS448" s="26"/>
      <c r="AT448" s="26"/>
      <c r="AU448" s="26"/>
      <c r="AV448" s="26"/>
      <c r="AW448" s="26"/>
      <c r="AX448" s="26"/>
      <c r="AY448" s="26"/>
      <c r="AZ448" s="26"/>
      <c r="BA448" s="26"/>
      <c r="BB448" s="26"/>
      <c r="BC448" s="26"/>
      <c r="BD448" s="26"/>
      <c r="BE448" s="26"/>
      <c r="BF448" s="26"/>
      <c r="BG448" s="26"/>
      <c r="BH448" s="26"/>
      <c r="BI448" s="26"/>
      <c r="BJ448" s="26"/>
      <c r="BK448" s="26"/>
      <c r="BL448" s="26"/>
      <c r="BM448" s="26"/>
      <c r="BN448" s="26"/>
      <c r="BO448" s="26"/>
      <c r="BP448" s="26"/>
      <c r="BQ448" s="26"/>
      <c r="BR448" s="26"/>
      <c r="BS448" s="26"/>
      <c r="BT448" s="26"/>
      <c r="BU448" s="26"/>
      <c r="BV448" s="26"/>
      <c r="BW448" s="26"/>
      <c r="BX448" s="26"/>
      <c r="BY448" s="26"/>
    </row>
    <row r="449" spans="4:77" ht="12.75" customHeight="1">
      <c r="D449" s="50"/>
      <c r="E449" s="50"/>
      <c r="F449" s="50"/>
      <c r="G449" s="50"/>
      <c r="H449" s="240"/>
      <c r="I449" s="50"/>
      <c r="X449" s="26"/>
      <c r="Y449" s="26"/>
      <c r="Z449" s="26"/>
      <c r="AA449" s="26"/>
      <c r="AB449" s="26"/>
      <c r="AC449" s="26"/>
      <c r="AD449" s="26"/>
      <c r="AE449" s="26"/>
      <c r="AF449" s="26"/>
      <c r="AG449" s="26"/>
      <c r="AH449" s="26"/>
      <c r="AI449" s="26"/>
      <c r="AJ449" s="26"/>
      <c r="AK449" s="26"/>
      <c r="AL449" s="26"/>
      <c r="AM449" s="26"/>
      <c r="AN449" s="26"/>
      <c r="AO449" s="26"/>
      <c r="AP449" s="26"/>
      <c r="AQ449" s="26"/>
      <c r="AR449" s="26"/>
      <c r="AS449" s="26"/>
      <c r="AT449" s="26"/>
      <c r="AU449" s="26"/>
      <c r="AV449" s="26"/>
      <c r="AW449" s="26"/>
      <c r="AX449" s="26"/>
      <c r="AY449" s="26"/>
      <c r="AZ449" s="26"/>
      <c r="BA449" s="26"/>
      <c r="BB449" s="26"/>
      <c r="BC449" s="26"/>
      <c r="BD449" s="26"/>
      <c r="BE449" s="26"/>
      <c r="BF449" s="26"/>
      <c r="BG449" s="26"/>
      <c r="BH449" s="26"/>
      <c r="BI449" s="26"/>
      <c r="BJ449" s="26"/>
      <c r="BK449" s="26"/>
      <c r="BL449" s="26"/>
      <c r="BM449" s="26"/>
      <c r="BN449" s="26"/>
      <c r="BO449" s="26"/>
      <c r="BP449" s="26"/>
      <c r="BQ449" s="26"/>
      <c r="BR449" s="26"/>
      <c r="BS449" s="26"/>
      <c r="BT449" s="26"/>
      <c r="BU449" s="26"/>
      <c r="BV449" s="26"/>
      <c r="BW449" s="26"/>
      <c r="BX449" s="26"/>
      <c r="BY449" s="26"/>
    </row>
    <row r="450" spans="4:77" ht="12.75" customHeight="1">
      <c r="D450" s="50"/>
      <c r="E450" s="50"/>
      <c r="F450" s="50"/>
      <c r="G450" s="50"/>
      <c r="H450" s="240"/>
      <c r="I450" s="50"/>
      <c r="X450" s="26"/>
      <c r="Y450" s="26"/>
      <c r="Z450" s="26"/>
      <c r="AA450" s="26"/>
      <c r="AB450" s="26"/>
      <c r="AC450" s="26"/>
      <c r="AD450" s="26"/>
      <c r="AE450" s="26"/>
      <c r="AF450" s="26"/>
      <c r="AG450" s="26"/>
      <c r="AH450" s="26"/>
      <c r="AI450" s="26"/>
      <c r="AJ450" s="26"/>
      <c r="AK450" s="26"/>
      <c r="AL450" s="26"/>
      <c r="AM450" s="26"/>
      <c r="AN450" s="26"/>
      <c r="AO450" s="26"/>
      <c r="AP450" s="26"/>
      <c r="AQ450" s="26"/>
      <c r="AR450" s="26"/>
      <c r="AS450" s="26"/>
      <c r="AT450" s="26"/>
      <c r="AU450" s="26"/>
      <c r="AV450" s="26"/>
      <c r="AW450" s="26"/>
      <c r="AX450" s="26"/>
      <c r="AY450" s="26"/>
      <c r="AZ450" s="26"/>
      <c r="BA450" s="26"/>
      <c r="BB450" s="26"/>
      <c r="BC450" s="26"/>
      <c r="BD450" s="26"/>
      <c r="BE450" s="26"/>
      <c r="BF450" s="26"/>
      <c r="BG450" s="26"/>
      <c r="BH450" s="26"/>
      <c r="BI450" s="26"/>
      <c r="BJ450" s="26"/>
      <c r="BK450" s="26"/>
      <c r="BL450" s="26"/>
      <c r="BM450" s="26"/>
      <c r="BN450" s="26"/>
      <c r="BO450" s="26"/>
      <c r="BP450" s="26"/>
      <c r="BQ450" s="26"/>
      <c r="BR450" s="26"/>
      <c r="BS450" s="26"/>
      <c r="BT450" s="26"/>
      <c r="BU450" s="26"/>
      <c r="BV450" s="26"/>
      <c r="BW450" s="26"/>
      <c r="BX450" s="26"/>
      <c r="BY450" s="26"/>
    </row>
    <row r="451" spans="4:77" ht="12.75" customHeight="1">
      <c r="D451" s="50"/>
      <c r="E451" s="50"/>
      <c r="F451" s="50"/>
      <c r="G451" s="50"/>
      <c r="H451" s="240"/>
      <c r="I451" s="50"/>
      <c r="X451" s="26"/>
      <c r="Y451" s="26"/>
      <c r="Z451" s="26"/>
      <c r="AA451" s="26"/>
      <c r="AB451" s="26"/>
      <c r="AC451" s="26"/>
      <c r="AD451" s="26"/>
      <c r="AE451" s="26"/>
      <c r="AF451" s="26"/>
      <c r="AG451" s="26"/>
      <c r="AH451" s="26"/>
      <c r="AI451" s="26"/>
      <c r="AJ451" s="26"/>
      <c r="AK451" s="26"/>
      <c r="AL451" s="26"/>
      <c r="AM451" s="26"/>
      <c r="AN451" s="26"/>
      <c r="AO451" s="26"/>
      <c r="AP451" s="26"/>
      <c r="AQ451" s="26"/>
      <c r="AR451" s="26"/>
      <c r="AS451" s="26"/>
      <c r="AT451" s="26"/>
      <c r="AU451" s="26"/>
      <c r="AV451" s="26"/>
      <c r="AW451" s="26"/>
      <c r="AX451" s="26"/>
      <c r="AY451" s="26"/>
      <c r="AZ451" s="26"/>
      <c r="BA451" s="26"/>
      <c r="BB451" s="26"/>
      <c r="BC451" s="26"/>
      <c r="BD451" s="26"/>
      <c r="BE451" s="26"/>
      <c r="BF451" s="26"/>
      <c r="BG451" s="26"/>
      <c r="BH451" s="26"/>
      <c r="BI451" s="26"/>
      <c r="BJ451" s="26"/>
      <c r="BK451" s="26"/>
      <c r="BL451" s="26"/>
      <c r="BM451" s="26"/>
      <c r="BN451" s="26"/>
      <c r="BO451" s="26"/>
      <c r="BP451" s="26"/>
      <c r="BQ451" s="26"/>
      <c r="BR451" s="26"/>
      <c r="BS451" s="26"/>
      <c r="BT451" s="26"/>
      <c r="BU451" s="26"/>
      <c r="BV451" s="26"/>
      <c r="BW451" s="26"/>
      <c r="BX451" s="26"/>
      <c r="BY451" s="26"/>
    </row>
    <row r="452" spans="4:77" ht="12.75" customHeight="1">
      <c r="D452" s="50"/>
      <c r="E452" s="50"/>
      <c r="F452" s="50"/>
      <c r="G452" s="50"/>
      <c r="H452" s="240"/>
      <c r="I452" s="50"/>
      <c r="X452" s="26"/>
      <c r="Y452" s="26"/>
      <c r="Z452" s="26"/>
      <c r="AA452" s="26"/>
      <c r="AB452" s="26"/>
      <c r="AC452" s="26"/>
      <c r="AD452" s="26"/>
      <c r="AE452" s="26"/>
      <c r="AF452" s="26"/>
      <c r="AG452" s="26"/>
      <c r="AH452" s="26"/>
      <c r="AI452" s="26"/>
      <c r="AJ452" s="26"/>
      <c r="AK452" s="26"/>
      <c r="AL452" s="26"/>
      <c r="AM452" s="26"/>
      <c r="AN452" s="26"/>
      <c r="AO452" s="26"/>
      <c r="AP452" s="26"/>
      <c r="AQ452" s="26"/>
      <c r="AR452" s="26"/>
      <c r="AS452" s="26"/>
      <c r="AT452" s="26"/>
      <c r="AU452" s="26"/>
      <c r="AV452" s="26"/>
      <c r="AW452" s="26"/>
      <c r="AX452" s="26"/>
      <c r="AY452" s="26"/>
      <c r="AZ452" s="26"/>
      <c r="BA452" s="26"/>
      <c r="BB452" s="26"/>
      <c r="BC452" s="26"/>
      <c r="BD452" s="26"/>
      <c r="BE452" s="26"/>
      <c r="BF452" s="26"/>
      <c r="BG452" s="26"/>
      <c r="BH452" s="26"/>
      <c r="BI452" s="26"/>
      <c r="BJ452" s="26"/>
      <c r="BK452" s="26"/>
      <c r="BL452" s="26"/>
      <c r="BM452" s="26"/>
      <c r="BN452" s="26"/>
      <c r="BO452" s="26"/>
      <c r="BP452" s="26"/>
      <c r="BQ452" s="26"/>
      <c r="BR452" s="26"/>
      <c r="BS452" s="26"/>
      <c r="BT452" s="26"/>
      <c r="BU452" s="26"/>
      <c r="BV452" s="26"/>
      <c r="BW452" s="26"/>
      <c r="BX452" s="26"/>
      <c r="BY452" s="26"/>
    </row>
    <row r="453" spans="4:77" ht="12.75" customHeight="1">
      <c r="D453" s="50"/>
      <c r="E453" s="50"/>
      <c r="F453" s="50"/>
      <c r="G453" s="50"/>
      <c r="H453" s="240"/>
      <c r="I453" s="50"/>
      <c r="X453" s="26"/>
      <c r="Y453" s="26"/>
      <c r="Z453" s="26"/>
      <c r="AA453" s="26"/>
      <c r="AB453" s="26"/>
      <c r="AC453" s="26"/>
      <c r="AD453" s="26"/>
      <c r="AE453" s="26"/>
      <c r="AF453" s="26"/>
      <c r="AG453" s="26"/>
      <c r="AH453" s="26"/>
      <c r="AI453" s="26"/>
      <c r="AJ453" s="26"/>
      <c r="AK453" s="26"/>
      <c r="AL453" s="26"/>
      <c r="AM453" s="26"/>
      <c r="AN453" s="26"/>
      <c r="AO453" s="26"/>
      <c r="AP453" s="26"/>
      <c r="AQ453" s="26"/>
      <c r="AR453" s="26"/>
      <c r="AS453" s="26"/>
      <c r="AT453" s="26"/>
      <c r="AU453" s="26"/>
      <c r="AV453" s="26"/>
      <c r="AW453" s="26"/>
      <c r="AX453" s="26"/>
      <c r="AY453" s="26"/>
      <c r="AZ453" s="26"/>
      <c r="BA453" s="26"/>
      <c r="BB453" s="26"/>
      <c r="BC453" s="26"/>
      <c r="BD453" s="26"/>
      <c r="BE453" s="26"/>
      <c r="BF453" s="26"/>
      <c r="BG453" s="26"/>
      <c r="BH453" s="26"/>
      <c r="BI453" s="26"/>
      <c r="BJ453" s="26"/>
      <c r="BK453" s="26"/>
      <c r="BL453" s="26"/>
      <c r="BM453" s="26"/>
      <c r="BN453" s="26"/>
      <c r="BO453" s="26"/>
      <c r="BP453" s="26"/>
      <c r="BQ453" s="26"/>
      <c r="BR453" s="26"/>
      <c r="BS453" s="26"/>
      <c r="BT453" s="26"/>
      <c r="BU453" s="26"/>
      <c r="BV453" s="26"/>
      <c r="BW453" s="26"/>
      <c r="BX453" s="26"/>
      <c r="BY453" s="26"/>
    </row>
    <row r="454" spans="4:77" ht="12.75" customHeight="1">
      <c r="D454" s="50"/>
      <c r="E454" s="50"/>
      <c r="F454" s="50"/>
      <c r="G454" s="50"/>
      <c r="H454" s="240"/>
      <c r="I454" s="50"/>
      <c r="X454" s="26"/>
      <c r="Y454" s="26"/>
      <c r="Z454" s="26"/>
      <c r="AA454" s="26"/>
      <c r="AB454" s="26"/>
      <c r="AC454" s="26"/>
      <c r="AD454" s="26"/>
      <c r="AE454" s="26"/>
      <c r="AF454" s="26"/>
      <c r="AG454" s="26"/>
      <c r="AH454" s="26"/>
      <c r="AI454" s="26"/>
      <c r="AJ454" s="26"/>
      <c r="AK454" s="26"/>
      <c r="AL454" s="26"/>
      <c r="AM454" s="26"/>
      <c r="AN454" s="26"/>
      <c r="AO454" s="26"/>
      <c r="AP454" s="26"/>
      <c r="AQ454" s="26"/>
      <c r="AR454" s="26"/>
      <c r="AS454" s="26"/>
      <c r="AT454" s="26"/>
      <c r="AU454" s="26"/>
      <c r="AV454" s="26"/>
      <c r="AW454" s="26"/>
      <c r="AX454" s="26"/>
      <c r="AY454" s="26"/>
      <c r="AZ454" s="26"/>
      <c r="BA454" s="26"/>
      <c r="BB454" s="26"/>
      <c r="BC454" s="26"/>
      <c r="BD454" s="26"/>
      <c r="BE454" s="26"/>
      <c r="BF454" s="26"/>
      <c r="BG454" s="26"/>
      <c r="BH454" s="26"/>
      <c r="BI454" s="26"/>
      <c r="BJ454" s="26"/>
      <c r="BK454" s="26"/>
      <c r="BL454" s="26"/>
      <c r="BM454" s="26"/>
      <c r="BN454" s="26"/>
      <c r="BO454" s="26"/>
      <c r="BP454" s="26"/>
      <c r="BQ454" s="26"/>
      <c r="BR454" s="26"/>
      <c r="BS454" s="26"/>
      <c r="BT454" s="26"/>
      <c r="BU454" s="26"/>
      <c r="BV454" s="26"/>
      <c r="BW454" s="26"/>
      <c r="BX454" s="26"/>
      <c r="BY454" s="26"/>
    </row>
    <row r="455" spans="4:77" ht="12.75" customHeight="1">
      <c r="D455" s="50"/>
      <c r="E455" s="50"/>
      <c r="F455" s="50"/>
      <c r="G455" s="50"/>
      <c r="H455" s="240"/>
      <c r="I455" s="50"/>
      <c r="X455" s="26"/>
      <c r="Y455" s="26"/>
      <c r="Z455" s="26"/>
      <c r="AA455" s="26"/>
      <c r="AB455" s="26"/>
      <c r="AC455" s="26"/>
      <c r="AD455" s="26"/>
      <c r="AE455" s="26"/>
      <c r="AF455" s="26"/>
      <c r="AG455" s="26"/>
      <c r="AH455" s="26"/>
      <c r="AI455" s="26"/>
      <c r="AJ455" s="26"/>
      <c r="AK455" s="26"/>
      <c r="AL455" s="26"/>
      <c r="AM455" s="26"/>
      <c r="AN455" s="26"/>
      <c r="AO455" s="26"/>
      <c r="AP455" s="26"/>
      <c r="AQ455" s="26"/>
      <c r="AR455" s="26"/>
      <c r="AS455" s="26"/>
      <c r="AT455" s="26"/>
      <c r="AU455" s="26"/>
      <c r="AV455" s="26"/>
      <c r="AW455" s="26"/>
      <c r="AX455" s="26"/>
      <c r="AY455" s="26"/>
      <c r="AZ455" s="26"/>
      <c r="BA455" s="26"/>
      <c r="BB455" s="26"/>
      <c r="BC455" s="26"/>
      <c r="BD455" s="26"/>
      <c r="BE455" s="26"/>
      <c r="BF455" s="26"/>
      <c r="BG455" s="26"/>
      <c r="BH455" s="26"/>
      <c r="BI455" s="26"/>
      <c r="BJ455" s="26"/>
      <c r="BK455" s="26"/>
      <c r="BL455" s="26"/>
      <c r="BM455" s="26"/>
      <c r="BN455" s="26"/>
      <c r="BO455" s="26"/>
      <c r="BP455" s="26"/>
      <c r="BQ455" s="26"/>
      <c r="BR455" s="26"/>
      <c r="BS455" s="26"/>
      <c r="BT455" s="26"/>
      <c r="BU455" s="26"/>
      <c r="BV455" s="26"/>
      <c r="BW455" s="26"/>
      <c r="BX455" s="26"/>
      <c r="BY455" s="26"/>
    </row>
    <row r="456" spans="4:77" ht="12.75" customHeight="1">
      <c r="D456" s="50"/>
      <c r="E456" s="50"/>
      <c r="F456" s="50"/>
      <c r="G456" s="50"/>
      <c r="H456" s="240"/>
      <c r="I456" s="50"/>
      <c r="X456" s="26"/>
      <c r="Y456" s="26"/>
      <c r="Z456" s="26"/>
      <c r="AA456" s="26"/>
      <c r="AB456" s="26"/>
      <c r="AC456" s="26"/>
      <c r="AD456" s="26"/>
      <c r="AE456" s="26"/>
      <c r="AF456" s="26"/>
      <c r="AG456" s="26"/>
      <c r="AH456" s="26"/>
      <c r="AI456" s="26"/>
      <c r="AJ456" s="26"/>
      <c r="AK456" s="26"/>
      <c r="AL456" s="26"/>
      <c r="AM456" s="26"/>
      <c r="AN456" s="26"/>
      <c r="AO456" s="26"/>
      <c r="AP456" s="26"/>
      <c r="AQ456" s="26"/>
      <c r="AR456" s="26"/>
      <c r="AS456" s="26"/>
      <c r="AT456" s="26"/>
      <c r="AU456" s="26"/>
      <c r="AV456" s="26"/>
      <c r="AW456" s="26"/>
      <c r="AX456" s="26"/>
      <c r="AY456" s="26"/>
      <c r="AZ456" s="26"/>
      <c r="BA456" s="26"/>
      <c r="BB456" s="26"/>
      <c r="BC456" s="26"/>
      <c r="BD456" s="26"/>
      <c r="BE456" s="26"/>
      <c r="BF456" s="26"/>
      <c r="BG456" s="26"/>
      <c r="BH456" s="26"/>
      <c r="BI456" s="26"/>
      <c r="BJ456" s="26"/>
      <c r="BK456" s="26"/>
      <c r="BL456" s="26"/>
      <c r="BM456" s="26"/>
      <c r="BN456" s="26"/>
      <c r="BO456" s="26"/>
      <c r="BP456" s="26"/>
      <c r="BQ456" s="26"/>
      <c r="BR456" s="26"/>
      <c r="BS456" s="26"/>
      <c r="BT456" s="26"/>
      <c r="BU456" s="26"/>
      <c r="BV456" s="26"/>
      <c r="BW456" s="26"/>
      <c r="BX456" s="26"/>
      <c r="BY456" s="26"/>
    </row>
    <row r="457" spans="4:77" ht="12.75" customHeight="1">
      <c r="D457" s="50"/>
      <c r="E457" s="50"/>
      <c r="F457" s="50"/>
      <c r="G457" s="50"/>
      <c r="H457" s="240"/>
      <c r="I457" s="50"/>
      <c r="X457" s="26"/>
      <c r="Y457" s="26"/>
      <c r="Z457" s="26"/>
      <c r="AA457" s="26"/>
      <c r="AB457" s="26"/>
      <c r="AC457" s="26"/>
      <c r="AD457" s="26"/>
      <c r="AE457" s="26"/>
      <c r="AF457" s="26"/>
      <c r="AG457" s="26"/>
      <c r="AH457" s="26"/>
      <c r="AI457" s="26"/>
      <c r="AJ457" s="26"/>
      <c r="AK457" s="26"/>
      <c r="AL457" s="26"/>
      <c r="AM457" s="26"/>
      <c r="AN457" s="26"/>
      <c r="AO457" s="26"/>
      <c r="AP457" s="26"/>
      <c r="AQ457" s="26"/>
      <c r="AR457" s="26"/>
      <c r="AS457" s="26"/>
      <c r="AT457" s="26"/>
      <c r="AU457" s="26"/>
      <c r="AV457" s="26"/>
      <c r="AW457" s="26"/>
      <c r="AX457" s="26"/>
      <c r="AY457" s="26"/>
      <c r="AZ457" s="26"/>
      <c r="BA457" s="26"/>
      <c r="BB457" s="26"/>
      <c r="BC457" s="26"/>
      <c r="BD457" s="26"/>
      <c r="BE457" s="26"/>
      <c r="BF457" s="26"/>
      <c r="BG457" s="26"/>
      <c r="BH457" s="26"/>
      <c r="BI457" s="26"/>
      <c r="BJ457" s="26"/>
      <c r="BK457" s="26"/>
      <c r="BL457" s="26"/>
      <c r="BM457" s="26"/>
      <c r="BN457" s="26"/>
      <c r="BO457" s="26"/>
      <c r="BP457" s="26"/>
      <c r="BQ457" s="26"/>
      <c r="BR457" s="26"/>
      <c r="BS457" s="26"/>
      <c r="BT457" s="26"/>
      <c r="BU457" s="26"/>
      <c r="BV457" s="26"/>
      <c r="BW457" s="26"/>
      <c r="BX457" s="26"/>
      <c r="BY457" s="26"/>
    </row>
    <row r="458" spans="4:77" ht="12.75" customHeight="1">
      <c r="D458" s="50"/>
      <c r="E458" s="50"/>
      <c r="F458" s="50"/>
      <c r="G458" s="50"/>
      <c r="H458" s="240"/>
      <c r="I458" s="50"/>
      <c r="X458" s="26"/>
      <c r="Y458" s="26"/>
      <c r="Z458" s="26"/>
      <c r="AA458" s="26"/>
      <c r="AB458" s="26"/>
      <c r="AC458" s="26"/>
      <c r="AD458" s="26"/>
      <c r="AE458" s="26"/>
      <c r="AF458" s="26"/>
      <c r="AG458" s="26"/>
      <c r="AH458" s="26"/>
      <c r="AI458" s="26"/>
      <c r="AJ458" s="26"/>
      <c r="AK458" s="26"/>
      <c r="AL458" s="26"/>
      <c r="AM458" s="26"/>
      <c r="AN458" s="26"/>
      <c r="AO458" s="26"/>
      <c r="AP458" s="26"/>
      <c r="AQ458" s="26"/>
      <c r="AR458" s="26"/>
      <c r="AS458" s="26"/>
      <c r="AT458" s="26"/>
      <c r="AU458" s="26"/>
      <c r="AV458" s="26"/>
      <c r="AW458" s="26"/>
      <c r="AX458" s="26"/>
      <c r="AY458" s="26"/>
      <c r="AZ458" s="26"/>
      <c r="BA458" s="26"/>
      <c r="BB458" s="26"/>
      <c r="BC458" s="26"/>
      <c r="BD458" s="26"/>
      <c r="BE458" s="26"/>
      <c r="BF458" s="26"/>
      <c r="BG458" s="26"/>
      <c r="BH458" s="26"/>
      <c r="BI458" s="26"/>
      <c r="BJ458" s="26"/>
      <c r="BK458" s="26"/>
      <c r="BL458" s="26"/>
      <c r="BM458" s="26"/>
      <c r="BN458" s="26"/>
      <c r="BO458" s="26"/>
      <c r="BP458" s="26"/>
      <c r="BQ458" s="26"/>
      <c r="BR458" s="26"/>
      <c r="BS458" s="26"/>
      <c r="BT458" s="26"/>
      <c r="BU458" s="26"/>
      <c r="BV458" s="26"/>
      <c r="BW458" s="26"/>
      <c r="BX458" s="26"/>
      <c r="BY458" s="26"/>
    </row>
    <row r="459" spans="4:77" ht="12.75" customHeight="1">
      <c r="D459" s="50"/>
      <c r="E459" s="50"/>
      <c r="F459" s="50"/>
      <c r="G459" s="50"/>
      <c r="H459" s="240"/>
      <c r="I459" s="50"/>
      <c r="X459" s="26"/>
      <c r="Y459" s="26"/>
      <c r="Z459" s="26"/>
      <c r="AA459" s="26"/>
      <c r="AB459" s="26"/>
      <c r="AC459" s="26"/>
      <c r="AD459" s="26"/>
      <c r="AE459" s="26"/>
      <c r="AF459" s="26"/>
      <c r="AG459" s="26"/>
      <c r="AH459" s="26"/>
      <c r="AI459" s="26"/>
      <c r="AJ459" s="26"/>
      <c r="AK459" s="26"/>
      <c r="AL459" s="26"/>
      <c r="AM459" s="26"/>
      <c r="AN459" s="26"/>
      <c r="AO459" s="26"/>
      <c r="AP459" s="26"/>
      <c r="AQ459" s="26"/>
      <c r="AR459" s="26"/>
      <c r="AS459" s="26"/>
      <c r="AT459" s="26"/>
      <c r="AU459" s="26"/>
      <c r="AV459" s="26"/>
      <c r="AW459" s="26"/>
      <c r="AX459" s="26"/>
      <c r="AY459" s="26"/>
      <c r="AZ459" s="26"/>
      <c r="BA459" s="26"/>
      <c r="BB459" s="26"/>
      <c r="BC459" s="26"/>
      <c r="BD459" s="26"/>
      <c r="BE459" s="26"/>
      <c r="BF459" s="26"/>
      <c r="BG459" s="26"/>
      <c r="BH459" s="26"/>
      <c r="BI459" s="26"/>
      <c r="BJ459" s="26"/>
      <c r="BK459" s="26"/>
      <c r="BL459" s="26"/>
      <c r="BM459" s="26"/>
      <c r="BN459" s="26"/>
      <c r="BO459" s="26"/>
      <c r="BP459" s="26"/>
      <c r="BQ459" s="26"/>
      <c r="BR459" s="26"/>
      <c r="BS459" s="26"/>
      <c r="BT459" s="26"/>
      <c r="BU459" s="26"/>
      <c r="BV459" s="26"/>
      <c r="BW459" s="26"/>
      <c r="BX459" s="26"/>
      <c r="BY459" s="26"/>
    </row>
    <row r="460" spans="4:77" ht="12.75" customHeight="1">
      <c r="D460" s="50"/>
      <c r="E460" s="50"/>
      <c r="F460" s="50"/>
      <c r="G460" s="50"/>
      <c r="H460" s="240"/>
      <c r="I460" s="50"/>
      <c r="X460" s="26"/>
      <c r="Y460" s="26"/>
      <c r="Z460" s="26"/>
      <c r="AA460" s="26"/>
      <c r="AB460" s="26"/>
      <c r="AC460" s="26"/>
      <c r="AD460" s="26"/>
      <c r="AE460" s="26"/>
      <c r="AF460" s="26"/>
      <c r="AG460" s="26"/>
      <c r="AH460" s="26"/>
      <c r="AI460" s="26"/>
      <c r="AJ460" s="26"/>
      <c r="AK460" s="26"/>
      <c r="AL460" s="26"/>
      <c r="AM460" s="26"/>
      <c r="AN460" s="26"/>
      <c r="AO460" s="26"/>
      <c r="AP460" s="26"/>
      <c r="AQ460" s="26"/>
      <c r="AR460" s="26"/>
      <c r="AS460" s="26"/>
      <c r="AT460" s="26"/>
      <c r="AU460" s="26"/>
      <c r="AV460" s="26"/>
      <c r="AW460" s="26"/>
      <c r="AX460" s="26"/>
      <c r="AY460" s="26"/>
      <c r="AZ460" s="26"/>
      <c r="BA460" s="26"/>
      <c r="BB460" s="26"/>
      <c r="BC460" s="26"/>
      <c r="BD460" s="26"/>
      <c r="BE460" s="26"/>
      <c r="BF460" s="26"/>
      <c r="BG460" s="26"/>
      <c r="BH460" s="26"/>
      <c r="BI460" s="26"/>
      <c r="BJ460" s="26"/>
      <c r="BK460" s="26"/>
      <c r="BL460" s="26"/>
      <c r="BM460" s="26"/>
      <c r="BN460" s="26"/>
      <c r="BO460" s="26"/>
      <c r="BP460" s="26"/>
      <c r="BQ460" s="26"/>
      <c r="BR460" s="26"/>
      <c r="BS460" s="26"/>
      <c r="BT460" s="26"/>
      <c r="BU460" s="26"/>
      <c r="BV460" s="26"/>
      <c r="BW460" s="26"/>
      <c r="BX460" s="26"/>
      <c r="BY460" s="26"/>
    </row>
    <row r="461" spans="4:77" ht="12.75" customHeight="1">
      <c r="D461" s="50"/>
      <c r="E461" s="50"/>
      <c r="F461" s="50"/>
      <c r="G461" s="50"/>
      <c r="H461" s="240"/>
      <c r="I461" s="50"/>
      <c r="X461" s="26"/>
      <c r="Y461" s="26"/>
      <c r="Z461" s="26"/>
      <c r="AA461" s="26"/>
      <c r="AB461" s="26"/>
      <c r="AC461" s="26"/>
      <c r="AD461" s="26"/>
      <c r="AE461" s="26"/>
      <c r="AF461" s="26"/>
      <c r="AG461" s="26"/>
      <c r="AH461" s="26"/>
      <c r="AI461" s="26"/>
      <c r="AJ461" s="26"/>
      <c r="AK461" s="26"/>
      <c r="AL461" s="26"/>
      <c r="AM461" s="26"/>
      <c r="AN461" s="26"/>
      <c r="AO461" s="26"/>
      <c r="AP461" s="26"/>
      <c r="AQ461" s="26"/>
      <c r="AR461" s="26"/>
      <c r="AS461" s="26"/>
      <c r="AT461" s="26"/>
      <c r="AU461" s="26"/>
      <c r="AV461" s="26"/>
      <c r="AW461" s="26"/>
      <c r="AX461" s="26"/>
      <c r="AY461" s="26"/>
      <c r="AZ461" s="26"/>
      <c r="BA461" s="26"/>
      <c r="BB461" s="26"/>
      <c r="BC461" s="26"/>
      <c r="BD461" s="26"/>
      <c r="BE461" s="26"/>
      <c r="BF461" s="26"/>
      <c r="BG461" s="26"/>
      <c r="BH461" s="26"/>
      <c r="BI461" s="26"/>
      <c r="BJ461" s="26"/>
      <c r="BK461" s="26"/>
      <c r="BL461" s="26"/>
      <c r="BM461" s="26"/>
      <c r="BN461" s="26"/>
      <c r="BO461" s="26"/>
      <c r="BP461" s="26"/>
      <c r="BQ461" s="26"/>
      <c r="BR461" s="26"/>
      <c r="BS461" s="26"/>
      <c r="BT461" s="26"/>
      <c r="BU461" s="26"/>
      <c r="BV461" s="26"/>
      <c r="BW461" s="26"/>
      <c r="BX461" s="26"/>
      <c r="BY461" s="26"/>
    </row>
    <row r="462" spans="4:77" ht="12.75" customHeight="1">
      <c r="D462" s="50"/>
      <c r="E462" s="50"/>
      <c r="F462" s="50"/>
      <c r="G462" s="50"/>
      <c r="H462" s="240"/>
      <c r="I462" s="50"/>
      <c r="X462" s="26"/>
      <c r="Y462" s="26"/>
      <c r="Z462" s="26"/>
      <c r="AA462" s="26"/>
      <c r="AB462" s="26"/>
      <c r="AC462" s="26"/>
      <c r="AD462" s="26"/>
      <c r="AE462" s="26"/>
      <c r="AF462" s="26"/>
      <c r="AG462" s="26"/>
      <c r="AH462" s="26"/>
      <c r="AI462" s="26"/>
      <c r="AJ462" s="26"/>
      <c r="AK462" s="26"/>
      <c r="AL462" s="26"/>
      <c r="AM462" s="26"/>
      <c r="AN462" s="26"/>
      <c r="AO462" s="26"/>
      <c r="AP462" s="26"/>
      <c r="AQ462" s="26"/>
      <c r="AR462" s="26"/>
      <c r="AS462" s="26"/>
      <c r="AT462" s="26"/>
      <c r="AU462" s="26"/>
      <c r="AV462" s="26"/>
      <c r="AW462" s="26"/>
      <c r="AX462" s="26"/>
      <c r="AY462" s="26"/>
      <c r="AZ462" s="26"/>
      <c r="BA462" s="26"/>
      <c r="BB462" s="26"/>
      <c r="BC462" s="26"/>
      <c r="BD462" s="26"/>
      <c r="BE462" s="26"/>
      <c r="BF462" s="26"/>
      <c r="BG462" s="26"/>
      <c r="BH462" s="26"/>
      <c r="BI462" s="26"/>
      <c r="BJ462" s="26"/>
      <c r="BK462" s="26"/>
      <c r="BL462" s="26"/>
      <c r="BM462" s="26"/>
      <c r="BN462" s="26"/>
      <c r="BO462" s="26"/>
      <c r="BP462" s="26"/>
      <c r="BQ462" s="26"/>
      <c r="BR462" s="26"/>
      <c r="BS462" s="26"/>
      <c r="BT462" s="26"/>
      <c r="BU462" s="26"/>
      <c r="BV462" s="26"/>
      <c r="BW462" s="26"/>
      <c r="BX462" s="26"/>
      <c r="BY462" s="26"/>
    </row>
    <row r="463" spans="4:77" ht="12.75" customHeight="1">
      <c r="D463" s="50"/>
      <c r="E463" s="50"/>
      <c r="F463" s="50"/>
      <c r="G463" s="50"/>
      <c r="H463" s="240"/>
      <c r="I463" s="50"/>
      <c r="X463" s="26"/>
      <c r="Y463" s="26"/>
      <c r="Z463" s="26"/>
      <c r="AA463" s="26"/>
      <c r="AB463" s="26"/>
      <c r="AC463" s="26"/>
      <c r="AD463" s="26"/>
      <c r="AE463" s="26"/>
      <c r="AF463" s="26"/>
      <c r="AG463" s="26"/>
      <c r="AH463" s="26"/>
      <c r="AI463" s="26"/>
      <c r="AJ463" s="26"/>
      <c r="AK463" s="26"/>
      <c r="AL463" s="26"/>
      <c r="AM463" s="26"/>
      <c r="AN463" s="26"/>
      <c r="AO463" s="26"/>
      <c r="AP463" s="26"/>
      <c r="AQ463" s="26"/>
      <c r="AR463" s="26"/>
      <c r="AS463" s="26"/>
      <c r="AT463" s="26"/>
      <c r="AU463" s="26"/>
      <c r="AV463" s="26"/>
      <c r="AW463" s="26"/>
      <c r="AX463" s="26"/>
      <c r="AY463" s="26"/>
      <c r="AZ463" s="26"/>
      <c r="BA463" s="26"/>
      <c r="BB463" s="26"/>
      <c r="BC463" s="26"/>
      <c r="BD463" s="26"/>
      <c r="BE463" s="26"/>
      <c r="BF463" s="26"/>
      <c r="BG463" s="26"/>
      <c r="BH463" s="26"/>
      <c r="BI463" s="26"/>
      <c r="BJ463" s="26"/>
      <c r="BK463" s="26"/>
      <c r="BL463" s="26"/>
      <c r="BM463" s="26"/>
      <c r="BN463" s="26"/>
      <c r="BO463" s="26"/>
      <c r="BP463" s="26"/>
      <c r="BQ463" s="26"/>
      <c r="BR463" s="26"/>
      <c r="BS463" s="26"/>
      <c r="BT463" s="26"/>
      <c r="BU463" s="26"/>
      <c r="BV463" s="26"/>
      <c r="BW463" s="26"/>
      <c r="BX463" s="26"/>
      <c r="BY463" s="26"/>
    </row>
    <row r="464" spans="4:77" ht="12.75" customHeight="1">
      <c r="D464" s="50"/>
      <c r="E464" s="50"/>
      <c r="F464" s="50"/>
      <c r="G464" s="50"/>
      <c r="H464" s="240"/>
      <c r="I464" s="50"/>
      <c r="X464" s="26"/>
      <c r="Y464" s="26"/>
      <c r="Z464" s="26"/>
      <c r="AA464" s="26"/>
      <c r="AB464" s="26"/>
      <c r="AC464" s="26"/>
      <c r="AD464" s="26"/>
      <c r="AE464" s="26"/>
      <c r="AF464" s="26"/>
      <c r="AG464" s="26"/>
      <c r="AH464" s="26"/>
      <c r="AI464" s="26"/>
      <c r="AJ464" s="26"/>
      <c r="AK464" s="26"/>
      <c r="AL464" s="26"/>
      <c r="AM464" s="26"/>
      <c r="AN464" s="26"/>
      <c r="AO464" s="26"/>
      <c r="AP464" s="26"/>
      <c r="AQ464" s="26"/>
      <c r="AR464" s="26"/>
      <c r="AS464" s="26"/>
      <c r="AT464" s="26"/>
      <c r="AU464" s="26"/>
      <c r="AV464" s="26"/>
      <c r="AW464" s="26"/>
      <c r="AX464" s="26"/>
      <c r="AY464" s="26"/>
      <c r="AZ464" s="26"/>
      <c r="BA464" s="26"/>
      <c r="BB464" s="26"/>
      <c r="BC464" s="26"/>
      <c r="BD464" s="26"/>
      <c r="BE464" s="26"/>
      <c r="BF464" s="26"/>
      <c r="BG464" s="26"/>
      <c r="BH464" s="26"/>
      <c r="BI464" s="26"/>
      <c r="BJ464" s="26"/>
      <c r="BK464" s="26"/>
      <c r="BL464" s="26"/>
      <c r="BM464" s="26"/>
      <c r="BN464" s="26"/>
      <c r="BO464" s="26"/>
      <c r="BP464" s="26"/>
      <c r="BQ464" s="26"/>
      <c r="BR464" s="26"/>
      <c r="BS464" s="26"/>
      <c r="BT464" s="26"/>
      <c r="BU464" s="26"/>
      <c r="BV464" s="26"/>
      <c r="BW464" s="26"/>
      <c r="BX464" s="26"/>
      <c r="BY464" s="26"/>
    </row>
    <row r="465" spans="4:77" ht="12.75" customHeight="1">
      <c r="D465" s="50"/>
      <c r="E465" s="50"/>
      <c r="F465" s="50"/>
      <c r="G465" s="50"/>
      <c r="H465" s="240"/>
      <c r="I465" s="50"/>
      <c r="X465" s="26"/>
      <c r="Y465" s="26"/>
      <c r="Z465" s="26"/>
      <c r="AA465" s="26"/>
      <c r="AB465" s="26"/>
      <c r="AC465" s="26"/>
      <c r="AD465" s="26"/>
      <c r="AE465" s="26"/>
      <c r="AF465" s="26"/>
      <c r="AG465" s="26"/>
      <c r="AH465" s="26"/>
      <c r="AI465" s="26"/>
      <c r="AJ465" s="26"/>
      <c r="AK465" s="26"/>
      <c r="AL465" s="26"/>
      <c r="AM465" s="26"/>
      <c r="AN465" s="26"/>
      <c r="AO465" s="26"/>
      <c r="AP465" s="26"/>
      <c r="AQ465" s="26"/>
      <c r="AR465" s="26"/>
      <c r="AS465" s="26"/>
      <c r="AT465" s="26"/>
      <c r="AU465" s="26"/>
      <c r="AV465" s="26"/>
      <c r="AW465" s="26"/>
      <c r="AX465" s="26"/>
      <c r="AY465" s="26"/>
      <c r="AZ465" s="26"/>
      <c r="BA465" s="26"/>
      <c r="BB465" s="26"/>
      <c r="BC465" s="26"/>
      <c r="BD465" s="26"/>
      <c r="BE465" s="26"/>
      <c r="BF465" s="26"/>
      <c r="BG465" s="26"/>
      <c r="BH465" s="26"/>
      <c r="BI465" s="26"/>
      <c r="BJ465" s="26"/>
      <c r="BK465" s="26"/>
      <c r="BL465" s="26"/>
      <c r="BM465" s="26"/>
      <c r="BN465" s="26"/>
      <c r="BO465" s="26"/>
      <c r="BP465" s="26"/>
      <c r="BQ465" s="26"/>
      <c r="BR465" s="26"/>
      <c r="BS465" s="26"/>
      <c r="BT465" s="26"/>
      <c r="BU465" s="26"/>
      <c r="BV465" s="26"/>
      <c r="BW465" s="26"/>
      <c r="BX465" s="26"/>
      <c r="BY465" s="26"/>
    </row>
    <row r="466" spans="4:77" ht="12.75" customHeight="1">
      <c r="X466" s="26"/>
      <c r="Y466" s="26"/>
      <c r="Z466" s="26"/>
      <c r="AA466" s="26"/>
      <c r="AB466" s="26"/>
      <c r="AC466" s="26"/>
      <c r="AD466" s="26"/>
      <c r="AE466" s="26"/>
      <c r="AF466" s="26"/>
      <c r="AG466" s="26"/>
      <c r="AH466" s="26"/>
      <c r="AI466" s="26"/>
      <c r="AJ466" s="26"/>
      <c r="AK466" s="26"/>
      <c r="AL466" s="26"/>
      <c r="AM466" s="26"/>
      <c r="AN466" s="26"/>
      <c r="AO466" s="26"/>
      <c r="AP466" s="26"/>
      <c r="AQ466" s="26"/>
      <c r="AR466" s="26"/>
      <c r="AS466" s="26"/>
      <c r="AT466" s="26"/>
      <c r="AU466" s="26"/>
      <c r="AV466" s="26"/>
      <c r="AW466" s="26"/>
      <c r="AX466" s="26"/>
      <c r="AY466" s="26"/>
      <c r="AZ466" s="26"/>
      <c r="BA466" s="26"/>
      <c r="BB466" s="26"/>
      <c r="BC466" s="26"/>
      <c r="BD466" s="26"/>
      <c r="BE466" s="26"/>
      <c r="BF466" s="26"/>
      <c r="BG466" s="26"/>
      <c r="BH466" s="26"/>
      <c r="BI466" s="26"/>
      <c r="BJ466" s="26"/>
      <c r="BK466" s="26"/>
      <c r="BL466" s="26"/>
      <c r="BM466" s="26"/>
      <c r="BN466" s="26"/>
      <c r="BO466" s="26"/>
      <c r="BP466" s="26"/>
      <c r="BQ466" s="26"/>
      <c r="BR466" s="26"/>
      <c r="BS466" s="26"/>
      <c r="BT466" s="26"/>
      <c r="BU466" s="26"/>
      <c r="BV466" s="26"/>
      <c r="BW466" s="26"/>
      <c r="BX466" s="26"/>
      <c r="BY466" s="26"/>
    </row>
    <row r="467" spans="4:77" ht="12.75" customHeight="1">
      <c r="X467" s="26"/>
      <c r="Y467" s="26"/>
      <c r="Z467" s="26"/>
      <c r="AA467" s="26"/>
      <c r="AB467" s="26"/>
      <c r="AC467" s="26"/>
      <c r="AD467" s="26"/>
      <c r="AE467" s="26"/>
      <c r="AF467" s="26"/>
      <c r="AG467" s="26"/>
      <c r="AH467" s="26"/>
      <c r="AI467" s="26"/>
      <c r="AJ467" s="26"/>
      <c r="AK467" s="26"/>
      <c r="AL467" s="26"/>
      <c r="AM467" s="26"/>
      <c r="AN467" s="26"/>
      <c r="AO467" s="26"/>
      <c r="AP467" s="26"/>
      <c r="AQ467" s="26"/>
      <c r="AR467" s="26"/>
      <c r="AS467" s="26"/>
      <c r="AT467" s="26"/>
      <c r="AU467" s="26"/>
      <c r="AV467" s="26"/>
      <c r="AW467" s="26"/>
      <c r="AX467" s="26"/>
      <c r="AY467" s="26"/>
      <c r="AZ467" s="26"/>
      <c r="BA467" s="26"/>
      <c r="BB467" s="26"/>
      <c r="BC467" s="26"/>
      <c r="BD467" s="26"/>
      <c r="BE467" s="26"/>
      <c r="BF467" s="26"/>
      <c r="BG467" s="26"/>
      <c r="BH467" s="26"/>
      <c r="BI467" s="26"/>
      <c r="BJ467" s="26"/>
      <c r="BK467" s="26"/>
      <c r="BL467" s="26"/>
      <c r="BM467" s="26"/>
      <c r="BN467" s="26"/>
      <c r="BO467" s="26"/>
      <c r="BP467" s="26"/>
      <c r="BQ467" s="26"/>
      <c r="BR467" s="26"/>
      <c r="BS467" s="26"/>
      <c r="BT467" s="26"/>
      <c r="BU467" s="26"/>
      <c r="BV467" s="26"/>
      <c r="BW467" s="26"/>
      <c r="BX467" s="26"/>
      <c r="BY467" s="26"/>
    </row>
    <row r="468" spans="4:77" ht="12.75" customHeight="1">
      <c r="X468" s="26"/>
      <c r="Y468" s="26"/>
      <c r="Z468" s="26"/>
      <c r="AA468" s="26"/>
      <c r="AB468" s="26"/>
      <c r="AC468" s="26"/>
      <c r="AD468" s="26"/>
      <c r="AE468" s="26"/>
      <c r="AF468" s="26"/>
      <c r="AG468" s="26"/>
      <c r="AH468" s="26"/>
      <c r="AI468" s="26"/>
      <c r="AJ468" s="26"/>
      <c r="AK468" s="26"/>
      <c r="AL468" s="26"/>
      <c r="AM468" s="26"/>
      <c r="AN468" s="26"/>
      <c r="AO468" s="26"/>
      <c r="AP468" s="26"/>
      <c r="AQ468" s="26"/>
      <c r="AR468" s="26"/>
      <c r="AS468" s="26"/>
      <c r="AT468" s="26"/>
      <c r="AU468" s="26"/>
      <c r="AV468" s="26"/>
      <c r="AW468" s="26"/>
      <c r="AX468" s="26"/>
      <c r="AY468" s="26"/>
      <c r="AZ468" s="26"/>
      <c r="BA468" s="26"/>
      <c r="BB468" s="26"/>
      <c r="BC468" s="26"/>
      <c r="BD468" s="26"/>
      <c r="BE468" s="26"/>
      <c r="BF468" s="26"/>
      <c r="BG468" s="26"/>
      <c r="BH468" s="26"/>
      <c r="BI468" s="26"/>
      <c r="BJ468" s="26"/>
      <c r="BK468" s="26"/>
      <c r="BL468" s="26"/>
      <c r="BM468" s="26"/>
      <c r="BN468" s="26"/>
      <c r="BO468" s="26"/>
      <c r="BP468" s="26"/>
      <c r="BQ468" s="26"/>
      <c r="BR468" s="26"/>
      <c r="BS468" s="26"/>
      <c r="BT468" s="26"/>
      <c r="BU468" s="26"/>
      <c r="BV468" s="26"/>
      <c r="BW468" s="26"/>
      <c r="BX468" s="26"/>
      <c r="BY468" s="26"/>
    </row>
    <row r="469" spans="4:77" ht="12.75" customHeight="1">
      <c r="X469" s="26"/>
      <c r="Y469" s="26"/>
      <c r="Z469" s="26"/>
      <c r="AA469" s="26"/>
      <c r="AB469" s="26"/>
      <c r="AC469" s="26"/>
      <c r="AD469" s="26"/>
      <c r="AE469" s="26"/>
      <c r="AF469" s="26"/>
      <c r="AG469" s="26"/>
      <c r="AH469" s="26"/>
      <c r="AI469" s="26"/>
      <c r="AJ469" s="26"/>
      <c r="AK469" s="26"/>
      <c r="AL469" s="26"/>
      <c r="AM469" s="26"/>
      <c r="AN469" s="26"/>
      <c r="AO469" s="26"/>
      <c r="AP469" s="26"/>
      <c r="AQ469" s="26"/>
      <c r="AR469" s="26"/>
      <c r="AS469" s="26"/>
      <c r="AT469" s="26"/>
      <c r="AU469" s="26"/>
      <c r="AV469" s="26"/>
      <c r="AW469" s="26"/>
      <c r="AX469" s="26"/>
      <c r="AY469" s="26"/>
      <c r="AZ469" s="26"/>
      <c r="BA469" s="26"/>
      <c r="BB469" s="26"/>
      <c r="BC469" s="26"/>
      <c r="BD469" s="26"/>
      <c r="BE469" s="26"/>
      <c r="BF469" s="26"/>
      <c r="BG469" s="26"/>
      <c r="BH469" s="26"/>
      <c r="BI469" s="26"/>
      <c r="BJ469" s="26"/>
      <c r="BK469" s="26"/>
      <c r="BL469" s="26"/>
      <c r="BM469" s="26"/>
      <c r="BN469" s="26"/>
      <c r="BO469" s="26"/>
      <c r="BP469" s="26"/>
      <c r="BQ469" s="26"/>
      <c r="BR469" s="26"/>
      <c r="BS469" s="26"/>
      <c r="BT469" s="26"/>
      <c r="BU469" s="26"/>
      <c r="BV469" s="26"/>
      <c r="BW469" s="26"/>
      <c r="BX469" s="26"/>
      <c r="BY469" s="26"/>
    </row>
    <row r="470" spans="4:77" ht="12.75" customHeight="1">
      <c r="X470" s="26"/>
      <c r="Y470" s="26"/>
      <c r="Z470" s="26"/>
      <c r="AA470" s="26"/>
      <c r="AB470" s="26"/>
      <c r="AC470" s="26"/>
      <c r="AD470" s="26"/>
      <c r="AE470" s="26"/>
      <c r="AF470" s="26"/>
      <c r="AG470" s="26"/>
      <c r="AH470" s="26"/>
      <c r="AI470" s="26"/>
      <c r="AJ470" s="26"/>
      <c r="AK470" s="26"/>
      <c r="AL470" s="26"/>
      <c r="AM470" s="26"/>
      <c r="AN470" s="26"/>
      <c r="AO470" s="26"/>
      <c r="AP470" s="26"/>
      <c r="AQ470" s="26"/>
      <c r="AR470" s="26"/>
      <c r="AS470" s="26"/>
      <c r="AT470" s="26"/>
      <c r="AU470" s="26"/>
      <c r="AV470" s="26"/>
      <c r="AW470" s="26"/>
      <c r="AX470" s="26"/>
      <c r="AY470" s="26"/>
      <c r="AZ470" s="26"/>
      <c r="BA470" s="26"/>
      <c r="BB470" s="26"/>
      <c r="BC470" s="26"/>
      <c r="BD470" s="26"/>
      <c r="BE470" s="26"/>
      <c r="BF470" s="26"/>
      <c r="BG470" s="26"/>
      <c r="BH470" s="26"/>
      <c r="BI470" s="26"/>
      <c r="BJ470" s="26"/>
      <c r="BK470" s="26"/>
      <c r="BL470" s="26"/>
      <c r="BM470" s="26"/>
      <c r="BN470" s="26"/>
      <c r="BO470" s="26"/>
      <c r="BP470" s="26"/>
      <c r="BQ470" s="26"/>
      <c r="BR470" s="26"/>
      <c r="BS470" s="26"/>
      <c r="BT470" s="26"/>
      <c r="BU470" s="26"/>
      <c r="BV470" s="26"/>
      <c r="BW470" s="26"/>
      <c r="BX470" s="26"/>
      <c r="BY470" s="26"/>
    </row>
    <row r="471" spans="4:77" ht="12.75" customHeight="1">
      <c r="X471" s="26"/>
      <c r="Y471" s="26"/>
      <c r="Z471" s="26"/>
      <c r="AA471" s="26"/>
      <c r="AB471" s="26"/>
      <c r="AC471" s="26"/>
      <c r="AD471" s="26"/>
      <c r="AE471" s="26"/>
      <c r="AF471" s="26"/>
      <c r="AG471" s="26"/>
      <c r="AH471" s="26"/>
      <c r="AI471" s="26"/>
      <c r="AJ471" s="26"/>
      <c r="AK471" s="26"/>
      <c r="AL471" s="26"/>
      <c r="AM471" s="26"/>
      <c r="AN471" s="26"/>
      <c r="AO471" s="26"/>
      <c r="AP471" s="26"/>
      <c r="AQ471" s="26"/>
      <c r="AR471" s="26"/>
      <c r="AS471" s="26"/>
      <c r="AT471" s="26"/>
      <c r="AU471" s="26"/>
      <c r="AV471" s="26"/>
      <c r="AW471" s="26"/>
      <c r="AX471" s="26"/>
      <c r="AY471" s="26"/>
      <c r="AZ471" s="26"/>
      <c r="BA471" s="26"/>
      <c r="BB471" s="26"/>
      <c r="BC471" s="26"/>
      <c r="BD471" s="26"/>
      <c r="BE471" s="26"/>
      <c r="BF471" s="26"/>
      <c r="BG471" s="26"/>
      <c r="BH471" s="26"/>
      <c r="BI471" s="26"/>
      <c r="BJ471" s="26"/>
      <c r="BK471" s="26"/>
      <c r="BL471" s="26"/>
      <c r="BM471" s="26"/>
      <c r="BN471" s="26"/>
      <c r="BO471" s="26"/>
      <c r="BP471" s="26"/>
      <c r="BQ471" s="26"/>
      <c r="BR471" s="26"/>
      <c r="BS471" s="26"/>
      <c r="BT471" s="26"/>
      <c r="BU471" s="26"/>
      <c r="BV471" s="26"/>
      <c r="BW471" s="26"/>
      <c r="BX471" s="26"/>
      <c r="BY471" s="26"/>
    </row>
    <row r="472" spans="4:77" ht="12.75" customHeight="1">
      <c r="X472" s="26"/>
      <c r="Y472" s="26"/>
      <c r="Z472" s="26"/>
      <c r="AA472" s="26"/>
      <c r="AB472" s="26"/>
      <c r="AC472" s="26"/>
      <c r="AD472" s="26"/>
      <c r="AE472" s="26"/>
      <c r="AF472" s="26"/>
      <c r="AG472" s="26"/>
      <c r="AH472" s="26"/>
      <c r="AI472" s="26"/>
      <c r="AJ472" s="26"/>
      <c r="AK472" s="26"/>
      <c r="AL472" s="26"/>
      <c r="AM472" s="26"/>
      <c r="AN472" s="26"/>
      <c r="AO472" s="26"/>
      <c r="AP472" s="26"/>
      <c r="AQ472" s="26"/>
      <c r="AR472" s="26"/>
      <c r="AS472" s="26"/>
      <c r="AT472" s="26"/>
      <c r="AU472" s="26"/>
      <c r="AV472" s="26"/>
      <c r="AW472" s="26"/>
      <c r="AX472" s="26"/>
      <c r="AY472" s="26"/>
      <c r="AZ472" s="26"/>
      <c r="BA472" s="26"/>
      <c r="BB472" s="26"/>
      <c r="BC472" s="26"/>
      <c r="BD472" s="26"/>
      <c r="BE472" s="26"/>
      <c r="BF472" s="26"/>
      <c r="BG472" s="26"/>
      <c r="BH472" s="26"/>
      <c r="BI472" s="26"/>
      <c r="BJ472" s="26"/>
      <c r="BK472" s="26"/>
      <c r="BL472" s="26"/>
      <c r="BM472" s="26"/>
      <c r="BN472" s="26"/>
      <c r="BO472" s="26"/>
      <c r="BP472" s="26"/>
      <c r="BQ472" s="26"/>
      <c r="BR472" s="26"/>
      <c r="BS472" s="26"/>
      <c r="BT472" s="26"/>
      <c r="BU472" s="26"/>
      <c r="BV472" s="26"/>
      <c r="BW472" s="26"/>
      <c r="BX472" s="26"/>
      <c r="BY472" s="26"/>
    </row>
    <row r="473" spans="4:77" ht="12.75" customHeight="1">
      <c r="X473" s="26"/>
      <c r="Y473" s="26"/>
      <c r="Z473" s="26"/>
      <c r="AA473" s="26"/>
      <c r="AB473" s="26"/>
      <c r="AC473" s="26"/>
      <c r="AD473" s="26"/>
      <c r="AE473" s="26"/>
      <c r="AF473" s="26"/>
      <c r="AG473" s="26"/>
      <c r="AH473" s="26"/>
      <c r="AI473" s="26"/>
      <c r="AJ473" s="26"/>
      <c r="AK473" s="26"/>
      <c r="AL473" s="26"/>
      <c r="AM473" s="26"/>
      <c r="AN473" s="26"/>
      <c r="AO473" s="26"/>
      <c r="AP473" s="26"/>
      <c r="AQ473" s="26"/>
      <c r="AR473" s="26"/>
      <c r="AS473" s="26"/>
      <c r="AT473" s="26"/>
      <c r="AU473" s="26"/>
      <c r="AV473" s="26"/>
      <c r="AW473" s="26"/>
      <c r="AX473" s="26"/>
      <c r="AY473" s="26"/>
      <c r="AZ473" s="26"/>
      <c r="BA473" s="26"/>
      <c r="BB473" s="26"/>
      <c r="BC473" s="26"/>
      <c r="BD473" s="26"/>
      <c r="BE473" s="26"/>
      <c r="BF473" s="26"/>
      <c r="BG473" s="26"/>
      <c r="BH473" s="26"/>
      <c r="BI473" s="26"/>
      <c r="BJ473" s="26"/>
      <c r="BK473" s="26"/>
      <c r="BL473" s="26"/>
      <c r="BM473" s="26"/>
      <c r="BN473" s="26"/>
      <c r="BO473" s="26"/>
      <c r="BP473" s="26"/>
      <c r="BQ473" s="26"/>
      <c r="BR473" s="26"/>
      <c r="BS473" s="26"/>
      <c r="BT473" s="26"/>
      <c r="BU473" s="26"/>
      <c r="BV473" s="26"/>
      <c r="BW473" s="26"/>
      <c r="BX473" s="26"/>
      <c r="BY473" s="26"/>
    </row>
    <row r="474" spans="4:77" ht="12.75" customHeight="1">
      <c r="X474" s="26"/>
      <c r="Y474" s="26"/>
      <c r="Z474" s="26"/>
      <c r="AA474" s="26"/>
      <c r="AB474" s="26"/>
      <c r="AC474" s="26"/>
      <c r="AD474" s="26"/>
      <c r="AE474" s="26"/>
      <c r="AF474" s="26"/>
      <c r="AG474" s="26"/>
      <c r="AH474" s="26"/>
      <c r="AI474" s="26"/>
      <c r="AJ474" s="26"/>
      <c r="AK474" s="26"/>
      <c r="AL474" s="26"/>
      <c r="AM474" s="26"/>
      <c r="AN474" s="26"/>
      <c r="AO474" s="26"/>
      <c r="AP474" s="26"/>
      <c r="AQ474" s="26"/>
      <c r="AR474" s="26"/>
      <c r="AS474" s="26"/>
      <c r="AT474" s="26"/>
      <c r="AU474" s="26"/>
      <c r="AV474" s="26"/>
      <c r="AW474" s="26"/>
      <c r="AX474" s="26"/>
      <c r="AY474" s="26"/>
      <c r="AZ474" s="26"/>
      <c r="BA474" s="26"/>
      <c r="BB474" s="26"/>
      <c r="BC474" s="26"/>
      <c r="BD474" s="26"/>
      <c r="BE474" s="26"/>
      <c r="BF474" s="26"/>
      <c r="BG474" s="26"/>
      <c r="BH474" s="26"/>
      <c r="BI474" s="26"/>
      <c r="BJ474" s="26"/>
      <c r="BK474" s="26"/>
      <c r="BL474" s="26"/>
      <c r="BM474" s="26"/>
      <c r="BN474" s="26"/>
      <c r="BO474" s="26"/>
      <c r="BP474" s="26"/>
      <c r="BQ474" s="26"/>
      <c r="BR474" s="26"/>
      <c r="BS474" s="26"/>
      <c r="BT474" s="26"/>
      <c r="BU474" s="26"/>
      <c r="BV474" s="26"/>
      <c r="BW474" s="26"/>
      <c r="BX474" s="26"/>
      <c r="BY474" s="26"/>
    </row>
    <row r="475" spans="4:77" ht="12.75" customHeight="1">
      <c r="X475" s="26"/>
      <c r="Y475" s="26"/>
      <c r="Z475" s="26"/>
      <c r="AA475" s="26"/>
      <c r="AB475" s="26"/>
      <c r="AC475" s="26"/>
      <c r="AD475" s="26"/>
      <c r="AE475" s="26"/>
      <c r="AF475" s="26"/>
      <c r="AG475" s="26"/>
      <c r="AH475" s="26"/>
      <c r="AI475" s="26"/>
      <c r="AJ475" s="26"/>
      <c r="AK475" s="26"/>
      <c r="AL475" s="26"/>
      <c r="AM475" s="26"/>
      <c r="AN475" s="26"/>
      <c r="AO475" s="26"/>
      <c r="AP475" s="26"/>
      <c r="AQ475" s="26"/>
      <c r="AR475" s="26"/>
      <c r="AS475" s="26"/>
      <c r="AT475" s="26"/>
      <c r="AU475" s="26"/>
      <c r="AV475" s="26"/>
      <c r="AW475" s="26"/>
      <c r="AX475" s="26"/>
      <c r="AY475" s="26"/>
      <c r="AZ475" s="26"/>
      <c r="BA475" s="26"/>
      <c r="BB475" s="26"/>
      <c r="BC475" s="26"/>
      <c r="BD475" s="26"/>
      <c r="BE475" s="26"/>
      <c r="BF475" s="26"/>
      <c r="BG475" s="26"/>
      <c r="BH475" s="26"/>
      <c r="BI475" s="26"/>
      <c r="BJ475" s="26"/>
      <c r="BK475" s="26"/>
      <c r="BL475" s="26"/>
      <c r="BM475" s="26"/>
      <c r="BN475" s="26"/>
      <c r="BO475" s="26"/>
      <c r="BP475" s="26"/>
      <c r="BQ475" s="26"/>
      <c r="BR475" s="26"/>
      <c r="BS475" s="26"/>
      <c r="BT475" s="26"/>
      <c r="BU475" s="26"/>
      <c r="BV475" s="26"/>
      <c r="BW475" s="26"/>
      <c r="BX475" s="26"/>
      <c r="BY475" s="26"/>
    </row>
    <row r="476" spans="4:77" ht="12.75" customHeight="1">
      <c r="X476" s="26"/>
      <c r="Y476" s="26"/>
      <c r="Z476" s="26"/>
      <c r="AA476" s="26"/>
      <c r="AB476" s="26"/>
      <c r="AC476" s="26"/>
      <c r="AD476" s="26"/>
      <c r="AE476" s="26"/>
      <c r="AF476" s="26"/>
      <c r="AG476" s="26"/>
      <c r="AH476" s="26"/>
      <c r="AI476" s="26"/>
      <c r="AJ476" s="26"/>
      <c r="AK476" s="26"/>
      <c r="AL476" s="26"/>
      <c r="AM476" s="26"/>
      <c r="AN476" s="26"/>
      <c r="AO476" s="26"/>
      <c r="AP476" s="26"/>
      <c r="AQ476" s="26"/>
      <c r="AR476" s="26"/>
      <c r="AS476" s="26"/>
      <c r="AT476" s="26"/>
      <c r="AU476" s="26"/>
      <c r="AV476" s="26"/>
      <c r="AW476" s="26"/>
      <c r="AX476" s="26"/>
      <c r="AY476" s="26"/>
      <c r="AZ476" s="26"/>
      <c r="BA476" s="26"/>
      <c r="BB476" s="26"/>
      <c r="BC476" s="26"/>
      <c r="BD476" s="26"/>
      <c r="BE476" s="26"/>
      <c r="BF476" s="26"/>
      <c r="BG476" s="26"/>
      <c r="BH476" s="26"/>
      <c r="BI476" s="26"/>
      <c r="BJ476" s="26"/>
      <c r="BK476" s="26"/>
      <c r="BL476" s="26"/>
      <c r="BM476" s="26"/>
      <c r="BN476" s="26"/>
      <c r="BO476" s="26"/>
      <c r="BP476" s="26"/>
      <c r="BQ476" s="26"/>
      <c r="BR476" s="26"/>
      <c r="BS476" s="26"/>
      <c r="BT476" s="26"/>
      <c r="BU476" s="26"/>
      <c r="BV476" s="26"/>
      <c r="BW476" s="26"/>
      <c r="BX476" s="26"/>
      <c r="BY476" s="26"/>
    </row>
    <row r="477" spans="4:77" ht="12.75" customHeight="1">
      <c r="X477" s="26"/>
      <c r="Y477" s="26"/>
      <c r="Z477" s="26"/>
      <c r="AA477" s="26"/>
      <c r="AB477" s="26"/>
      <c r="AC477" s="26"/>
      <c r="AD477" s="26"/>
      <c r="AE477" s="26"/>
      <c r="AF477" s="26"/>
      <c r="AG477" s="26"/>
      <c r="AH477" s="26"/>
      <c r="AI477" s="26"/>
      <c r="AJ477" s="26"/>
      <c r="AK477" s="26"/>
      <c r="AL477" s="26"/>
      <c r="AM477" s="26"/>
      <c r="AN477" s="26"/>
      <c r="AO477" s="26"/>
      <c r="AP477" s="26"/>
      <c r="AQ477" s="26"/>
      <c r="AR477" s="26"/>
      <c r="AS477" s="26"/>
      <c r="AT477" s="26"/>
      <c r="AU477" s="26"/>
      <c r="AV477" s="26"/>
      <c r="AW477" s="26"/>
      <c r="AX477" s="26"/>
      <c r="AY477" s="26"/>
      <c r="AZ477" s="26"/>
      <c r="BA477" s="26"/>
      <c r="BB477" s="26"/>
      <c r="BC477" s="26"/>
      <c r="BD477" s="26"/>
      <c r="BE477" s="26"/>
      <c r="BF477" s="26"/>
      <c r="BG477" s="26"/>
      <c r="BH477" s="26"/>
      <c r="BI477" s="26"/>
      <c r="BJ477" s="26"/>
      <c r="BK477" s="26"/>
      <c r="BL477" s="26"/>
      <c r="BM477" s="26"/>
      <c r="BN477" s="26"/>
      <c r="BO477" s="26"/>
      <c r="BP477" s="26"/>
      <c r="BQ477" s="26"/>
      <c r="BR477" s="26"/>
      <c r="BS477" s="26"/>
      <c r="BT477" s="26"/>
      <c r="BU477" s="26"/>
      <c r="BV477" s="26"/>
      <c r="BW477" s="26"/>
      <c r="BX477" s="26"/>
      <c r="BY477" s="26"/>
    </row>
    <row r="478" spans="4:77" ht="12.75" customHeight="1">
      <c r="X478" s="26"/>
      <c r="Y478" s="26"/>
      <c r="Z478" s="26"/>
      <c r="AA478" s="26"/>
      <c r="AB478" s="26"/>
      <c r="AC478" s="26"/>
      <c r="AD478" s="26"/>
      <c r="AE478" s="26"/>
      <c r="AF478" s="26"/>
      <c r="AG478" s="26"/>
      <c r="AH478" s="26"/>
      <c r="AI478" s="26"/>
      <c r="AJ478" s="26"/>
      <c r="AK478" s="26"/>
      <c r="AL478" s="26"/>
      <c r="AM478" s="26"/>
      <c r="AN478" s="26"/>
      <c r="AO478" s="26"/>
      <c r="AP478" s="26"/>
      <c r="AQ478" s="26"/>
      <c r="AR478" s="26"/>
      <c r="AS478" s="26"/>
      <c r="AT478" s="26"/>
      <c r="AU478" s="26"/>
      <c r="AV478" s="26"/>
      <c r="AW478" s="26"/>
      <c r="AX478" s="26"/>
      <c r="AY478" s="26"/>
      <c r="AZ478" s="26"/>
      <c r="BA478" s="26"/>
      <c r="BB478" s="26"/>
      <c r="BC478" s="26"/>
      <c r="BD478" s="26"/>
      <c r="BE478" s="26"/>
      <c r="BF478" s="26"/>
      <c r="BG478" s="26"/>
      <c r="BH478" s="26"/>
      <c r="BI478" s="26"/>
      <c r="BJ478" s="26"/>
      <c r="BK478" s="26"/>
      <c r="BL478" s="26"/>
      <c r="BM478" s="26"/>
      <c r="BN478" s="26"/>
      <c r="BO478" s="26"/>
      <c r="BP478" s="26"/>
      <c r="BQ478" s="26"/>
      <c r="BR478" s="26"/>
      <c r="BS478" s="26"/>
      <c r="BT478" s="26"/>
      <c r="BU478" s="26"/>
      <c r="BV478" s="26"/>
      <c r="BW478" s="26"/>
      <c r="BX478" s="26"/>
      <c r="BY478" s="26"/>
    </row>
    <row r="479" spans="4:77" ht="12.75" customHeight="1">
      <c r="X479" s="26"/>
      <c r="Y479" s="26"/>
      <c r="Z479" s="26"/>
      <c r="AA479" s="26"/>
      <c r="AB479" s="26"/>
      <c r="AC479" s="26"/>
      <c r="AD479" s="26"/>
      <c r="AE479" s="26"/>
      <c r="AF479" s="26"/>
      <c r="AG479" s="26"/>
      <c r="AH479" s="26"/>
      <c r="AI479" s="26"/>
      <c r="AJ479" s="26"/>
      <c r="AK479" s="26"/>
      <c r="AL479" s="26"/>
      <c r="AM479" s="26"/>
      <c r="AN479" s="26"/>
      <c r="AO479" s="26"/>
      <c r="AP479" s="26"/>
      <c r="AQ479" s="26"/>
      <c r="AR479" s="26"/>
      <c r="AS479" s="26"/>
      <c r="AT479" s="26"/>
      <c r="AU479" s="26"/>
      <c r="AV479" s="26"/>
      <c r="AW479" s="26"/>
      <c r="AX479" s="26"/>
      <c r="AY479" s="26"/>
      <c r="AZ479" s="26"/>
      <c r="BA479" s="26"/>
      <c r="BB479" s="26"/>
      <c r="BC479" s="26"/>
      <c r="BD479" s="26"/>
      <c r="BE479" s="26"/>
      <c r="BF479" s="26"/>
      <c r="BG479" s="26"/>
      <c r="BH479" s="26"/>
      <c r="BI479" s="26"/>
      <c r="BJ479" s="26"/>
      <c r="BK479" s="26"/>
      <c r="BL479" s="26"/>
      <c r="BM479" s="26"/>
      <c r="BN479" s="26"/>
      <c r="BO479" s="26"/>
      <c r="BP479" s="26"/>
      <c r="BQ479" s="26"/>
      <c r="BR479" s="26"/>
      <c r="BS479" s="26"/>
      <c r="BT479" s="26"/>
      <c r="BU479" s="26"/>
      <c r="BV479" s="26"/>
      <c r="BW479" s="26"/>
      <c r="BX479" s="26"/>
      <c r="BY479" s="26"/>
    </row>
    <row r="480" spans="4:77" ht="12.75" customHeight="1">
      <c r="X480" s="26"/>
      <c r="Y480" s="26"/>
      <c r="Z480" s="26"/>
      <c r="AA480" s="26"/>
      <c r="AB480" s="26"/>
      <c r="AC480" s="26"/>
      <c r="AD480" s="26"/>
      <c r="AE480" s="26"/>
      <c r="AF480" s="26"/>
      <c r="AG480" s="26"/>
      <c r="AH480" s="26"/>
      <c r="AI480" s="26"/>
      <c r="AJ480" s="26"/>
      <c r="AK480" s="26"/>
      <c r="AL480" s="26"/>
      <c r="AM480" s="26"/>
      <c r="AN480" s="26"/>
      <c r="AO480" s="26"/>
      <c r="AP480" s="26"/>
      <c r="AQ480" s="26"/>
      <c r="AR480" s="26"/>
      <c r="AS480" s="26"/>
      <c r="AT480" s="26"/>
      <c r="AU480" s="26"/>
      <c r="AV480" s="26"/>
      <c r="AW480" s="26"/>
      <c r="AX480" s="26"/>
      <c r="AY480" s="26"/>
      <c r="AZ480" s="26"/>
      <c r="BA480" s="26"/>
      <c r="BB480" s="26"/>
      <c r="BC480" s="26"/>
      <c r="BD480" s="26"/>
      <c r="BE480" s="26"/>
      <c r="BF480" s="26"/>
      <c r="BG480" s="26"/>
      <c r="BH480" s="26"/>
      <c r="BI480" s="26"/>
      <c r="BJ480" s="26"/>
      <c r="BK480" s="26"/>
      <c r="BL480" s="26"/>
      <c r="BM480" s="26"/>
      <c r="BN480" s="26"/>
      <c r="BO480" s="26"/>
      <c r="BP480" s="26"/>
      <c r="BQ480" s="26"/>
      <c r="BR480" s="26"/>
      <c r="BS480" s="26"/>
      <c r="BT480" s="26"/>
      <c r="BU480" s="26"/>
      <c r="BV480" s="26"/>
      <c r="BW480" s="26"/>
      <c r="BX480" s="26"/>
      <c r="BY480" s="26"/>
    </row>
    <row r="481" spans="24:77" ht="12.75" customHeight="1">
      <c r="X481" s="26"/>
      <c r="Y481" s="26"/>
      <c r="Z481" s="26"/>
      <c r="AA481" s="26"/>
      <c r="AB481" s="26"/>
      <c r="AC481" s="26"/>
      <c r="AD481" s="26"/>
      <c r="AE481" s="26"/>
      <c r="AF481" s="26"/>
      <c r="AG481" s="26"/>
      <c r="AH481" s="26"/>
      <c r="AI481" s="26"/>
      <c r="AJ481" s="26"/>
      <c r="AK481" s="26"/>
      <c r="AL481" s="26"/>
      <c r="AM481" s="26"/>
      <c r="AN481" s="26"/>
      <c r="AO481" s="26"/>
      <c r="AP481" s="26"/>
      <c r="AQ481" s="26"/>
      <c r="AR481" s="26"/>
      <c r="AS481" s="26"/>
      <c r="AT481" s="26"/>
      <c r="AU481" s="26"/>
      <c r="AV481" s="26"/>
      <c r="AW481" s="26"/>
      <c r="AX481" s="26"/>
      <c r="AY481" s="26"/>
      <c r="AZ481" s="26"/>
      <c r="BA481" s="26"/>
      <c r="BB481" s="26"/>
      <c r="BC481" s="26"/>
      <c r="BD481" s="26"/>
      <c r="BE481" s="26"/>
      <c r="BF481" s="26"/>
      <c r="BG481" s="26"/>
      <c r="BH481" s="26"/>
      <c r="BI481" s="26"/>
      <c r="BJ481" s="26"/>
      <c r="BK481" s="26"/>
      <c r="BL481" s="26"/>
      <c r="BM481" s="26"/>
      <c r="BN481" s="26"/>
      <c r="BO481" s="26"/>
      <c r="BP481" s="26"/>
      <c r="BQ481" s="26"/>
      <c r="BR481" s="26"/>
      <c r="BS481" s="26"/>
      <c r="BT481" s="26"/>
      <c r="BU481" s="26"/>
      <c r="BV481" s="26"/>
      <c r="BW481" s="26"/>
      <c r="BX481" s="26"/>
      <c r="BY481" s="26"/>
    </row>
    <row r="482" spans="24:77" ht="12.75" customHeight="1">
      <c r="X482" s="26"/>
      <c r="Y482" s="26"/>
      <c r="Z482" s="26"/>
      <c r="AA482" s="26"/>
      <c r="AB482" s="26"/>
      <c r="AC482" s="26"/>
      <c r="AD482" s="26"/>
      <c r="AE482" s="26"/>
      <c r="AF482" s="26"/>
      <c r="AG482" s="26"/>
      <c r="AH482" s="26"/>
      <c r="AI482" s="26"/>
      <c r="AJ482" s="26"/>
      <c r="AK482" s="26"/>
      <c r="AL482" s="26"/>
      <c r="AM482" s="26"/>
      <c r="AN482" s="26"/>
      <c r="AO482" s="26"/>
      <c r="AP482" s="26"/>
      <c r="AQ482" s="26"/>
      <c r="AR482" s="26"/>
      <c r="AS482" s="26"/>
      <c r="AT482" s="26"/>
      <c r="AU482" s="26"/>
      <c r="AV482" s="26"/>
      <c r="AW482" s="26"/>
      <c r="AX482" s="26"/>
      <c r="AY482" s="26"/>
      <c r="AZ482" s="26"/>
      <c r="BA482" s="26"/>
      <c r="BB482" s="26"/>
      <c r="BC482" s="26"/>
      <c r="BD482" s="26"/>
      <c r="BE482" s="26"/>
      <c r="BF482" s="26"/>
      <c r="BG482" s="26"/>
      <c r="BH482" s="26"/>
      <c r="BI482" s="26"/>
      <c r="BJ482" s="26"/>
      <c r="BK482" s="26"/>
      <c r="BL482" s="26"/>
      <c r="BM482" s="26"/>
      <c r="BN482" s="26"/>
      <c r="BO482" s="26"/>
      <c r="BP482" s="26"/>
      <c r="BQ482" s="26"/>
      <c r="BR482" s="26"/>
      <c r="BS482" s="26"/>
      <c r="BT482" s="26"/>
      <c r="BU482" s="26"/>
      <c r="BV482" s="26"/>
      <c r="BW482" s="26"/>
      <c r="BX482" s="26"/>
      <c r="BY482" s="26"/>
    </row>
    <row r="483" spans="24:77" ht="12.75" customHeight="1">
      <c r="X483" s="26"/>
      <c r="Y483" s="26"/>
      <c r="Z483" s="26"/>
      <c r="AA483" s="26"/>
      <c r="AB483" s="26"/>
      <c r="AC483" s="26"/>
      <c r="AD483" s="26"/>
      <c r="AE483" s="26"/>
      <c r="AF483" s="26"/>
      <c r="AG483" s="26"/>
      <c r="AH483" s="26"/>
      <c r="AI483" s="26"/>
      <c r="AJ483" s="26"/>
      <c r="AK483" s="26"/>
      <c r="AL483" s="26"/>
      <c r="AM483" s="26"/>
      <c r="AN483" s="26"/>
      <c r="AO483" s="26"/>
      <c r="AP483" s="26"/>
      <c r="AQ483" s="26"/>
      <c r="AR483" s="26"/>
      <c r="AS483" s="26"/>
      <c r="AT483" s="26"/>
      <c r="AU483" s="26"/>
      <c r="AV483" s="26"/>
      <c r="AW483" s="26"/>
      <c r="AX483" s="26"/>
      <c r="AY483" s="26"/>
      <c r="AZ483" s="26"/>
      <c r="BA483" s="26"/>
      <c r="BB483" s="26"/>
      <c r="BC483" s="26"/>
      <c r="BD483" s="26"/>
      <c r="BE483" s="26"/>
      <c r="BF483" s="26"/>
      <c r="BG483" s="26"/>
      <c r="BH483" s="26"/>
      <c r="BI483" s="26"/>
      <c r="BJ483" s="26"/>
      <c r="BK483" s="26"/>
      <c r="BL483" s="26"/>
      <c r="BM483" s="26"/>
      <c r="BN483" s="26"/>
      <c r="BO483" s="26"/>
      <c r="BP483" s="26"/>
      <c r="BQ483" s="26"/>
      <c r="BR483" s="26"/>
      <c r="BS483" s="26"/>
      <c r="BT483" s="26"/>
      <c r="BU483" s="26"/>
      <c r="BV483" s="26"/>
      <c r="BW483" s="26"/>
      <c r="BX483" s="26"/>
      <c r="BY483" s="26"/>
    </row>
    <row r="484" spans="24:77" ht="12.75" customHeight="1">
      <c r="X484" s="26"/>
      <c r="Y484" s="26"/>
      <c r="Z484" s="26"/>
      <c r="AA484" s="26"/>
      <c r="AB484" s="26"/>
      <c r="AC484" s="26"/>
      <c r="AD484" s="26"/>
      <c r="AE484" s="26"/>
      <c r="AF484" s="26"/>
      <c r="AG484" s="26"/>
      <c r="AH484" s="26"/>
      <c r="AI484" s="26"/>
      <c r="AJ484" s="26"/>
      <c r="AK484" s="26"/>
      <c r="AL484" s="26"/>
      <c r="AM484" s="26"/>
      <c r="AN484" s="26"/>
      <c r="AO484" s="26"/>
      <c r="AP484" s="26"/>
      <c r="AQ484" s="26"/>
      <c r="AR484" s="26"/>
      <c r="AS484" s="26"/>
      <c r="AT484" s="26"/>
      <c r="AU484" s="26"/>
      <c r="AV484" s="26"/>
      <c r="AW484" s="26"/>
      <c r="AX484" s="26"/>
      <c r="AY484" s="26"/>
      <c r="AZ484" s="26"/>
      <c r="BA484" s="26"/>
      <c r="BB484" s="26"/>
      <c r="BC484" s="26"/>
      <c r="BD484" s="26"/>
      <c r="BE484" s="26"/>
      <c r="BF484" s="26"/>
      <c r="BG484" s="26"/>
      <c r="BH484" s="26"/>
      <c r="BI484" s="26"/>
      <c r="BJ484" s="26"/>
      <c r="BK484" s="26"/>
      <c r="BL484" s="26"/>
      <c r="BM484" s="26"/>
      <c r="BN484" s="26"/>
      <c r="BO484" s="26"/>
      <c r="BP484" s="26"/>
      <c r="BQ484" s="26"/>
      <c r="BR484" s="26"/>
      <c r="BS484" s="26"/>
      <c r="BT484" s="26"/>
      <c r="BU484" s="26"/>
      <c r="BV484" s="26"/>
      <c r="BW484" s="26"/>
      <c r="BX484" s="26"/>
      <c r="BY484" s="26"/>
    </row>
    <row r="485" spans="24:77" ht="12.75" customHeight="1">
      <c r="X485" s="26"/>
      <c r="Y485" s="26"/>
      <c r="Z485" s="26"/>
      <c r="AA485" s="26"/>
      <c r="AB485" s="26"/>
      <c r="AC485" s="26"/>
      <c r="AD485" s="26"/>
      <c r="AE485" s="26"/>
      <c r="AF485" s="26"/>
      <c r="AG485" s="26"/>
      <c r="AH485" s="26"/>
      <c r="AI485" s="26"/>
      <c r="AJ485" s="26"/>
      <c r="AK485" s="26"/>
      <c r="AL485" s="26"/>
      <c r="AM485" s="26"/>
      <c r="AN485" s="26"/>
      <c r="AO485" s="26"/>
      <c r="AP485" s="26"/>
      <c r="AQ485" s="26"/>
      <c r="AR485" s="26"/>
      <c r="AS485" s="26"/>
      <c r="AT485" s="26"/>
      <c r="AU485" s="26"/>
      <c r="AV485" s="26"/>
      <c r="AW485" s="26"/>
      <c r="AX485" s="26"/>
      <c r="AY485" s="26"/>
      <c r="AZ485" s="26"/>
      <c r="BA485" s="26"/>
      <c r="BB485" s="26"/>
      <c r="BC485" s="26"/>
      <c r="BD485" s="26"/>
      <c r="BE485" s="26"/>
      <c r="BF485" s="26"/>
      <c r="BG485" s="26"/>
      <c r="BH485" s="26"/>
      <c r="BI485" s="26"/>
      <c r="BJ485" s="26"/>
      <c r="BK485" s="26"/>
      <c r="BL485" s="26"/>
      <c r="BM485" s="26"/>
      <c r="BN485" s="26"/>
      <c r="BO485" s="26"/>
      <c r="BP485" s="26"/>
      <c r="BQ485" s="26"/>
      <c r="BR485" s="26"/>
      <c r="BS485" s="26"/>
      <c r="BT485" s="26"/>
      <c r="BU485" s="26"/>
      <c r="BV485" s="26"/>
      <c r="BW485" s="26"/>
      <c r="BX485" s="26"/>
      <c r="BY485" s="26"/>
    </row>
    <row r="486" spans="24:77" ht="12.75" customHeight="1">
      <c r="X486" s="26"/>
      <c r="Y486" s="26"/>
      <c r="Z486" s="26"/>
      <c r="AA486" s="26"/>
      <c r="AB486" s="26"/>
      <c r="AC486" s="26"/>
      <c r="AD486" s="26"/>
      <c r="AE486" s="26"/>
      <c r="AF486" s="26"/>
      <c r="AG486" s="26"/>
      <c r="AH486" s="26"/>
      <c r="AI486" s="26"/>
      <c r="AJ486" s="26"/>
      <c r="AK486" s="26"/>
      <c r="AL486" s="26"/>
      <c r="AM486" s="26"/>
      <c r="AN486" s="26"/>
      <c r="AO486" s="26"/>
      <c r="AP486" s="26"/>
      <c r="AQ486" s="26"/>
      <c r="AR486" s="26"/>
      <c r="AS486" s="26"/>
      <c r="AT486" s="26"/>
      <c r="AU486" s="26"/>
      <c r="AV486" s="26"/>
      <c r="AW486" s="26"/>
      <c r="AX486" s="26"/>
      <c r="AY486" s="26"/>
      <c r="AZ486" s="26"/>
      <c r="BA486" s="26"/>
      <c r="BB486" s="26"/>
      <c r="BC486" s="26"/>
      <c r="BD486" s="26"/>
      <c r="BE486" s="26"/>
      <c r="BF486" s="26"/>
      <c r="BG486" s="26"/>
      <c r="BH486" s="26"/>
      <c r="BI486" s="26"/>
      <c r="BJ486" s="26"/>
      <c r="BK486" s="26"/>
      <c r="BL486" s="26"/>
      <c r="BM486" s="26"/>
      <c r="BN486" s="26"/>
      <c r="BO486" s="26"/>
      <c r="BP486" s="26"/>
      <c r="BQ486" s="26"/>
      <c r="BR486" s="26"/>
      <c r="BS486" s="26"/>
      <c r="BT486" s="26"/>
      <c r="BU486" s="26"/>
      <c r="BV486" s="26"/>
      <c r="BW486" s="26"/>
      <c r="BX486" s="26"/>
      <c r="BY486" s="26"/>
    </row>
    <row r="487" spans="24:77" ht="12.75" customHeight="1">
      <c r="X487" s="26"/>
      <c r="Y487" s="26"/>
      <c r="Z487" s="26"/>
      <c r="AA487" s="26"/>
      <c r="AB487" s="26"/>
      <c r="AC487" s="26"/>
      <c r="AD487" s="26"/>
      <c r="AE487" s="26"/>
      <c r="AF487" s="26"/>
      <c r="AG487" s="26"/>
      <c r="AH487" s="26"/>
      <c r="AI487" s="26"/>
      <c r="AJ487" s="26"/>
      <c r="AK487" s="26"/>
      <c r="AL487" s="26"/>
      <c r="AM487" s="26"/>
      <c r="AN487" s="26"/>
      <c r="AO487" s="26"/>
      <c r="AP487" s="26"/>
      <c r="AQ487" s="26"/>
      <c r="AR487" s="26"/>
      <c r="AS487" s="26"/>
      <c r="AT487" s="26"/>
      <c r="AU487" s="26"/>
      <c r="AV487" s="26"/>
      <c r="AW487" s="26"/>
      <c r="AX487" s="26"/>
      <c r="AY487" s="26"/>
      <c r="AZ487" s="26"/>
      <c r="BA487" s="26"/>
      <c r="BB487" s="26"/>
      <c r="BC487" s="26"/>
      <c r="BD487" s="26"/>
      <c r="BE487" s="26"/>
      <c r="BF487" s="26"/>
      <c r="BG487" s="26"/>
      <c r="BH487" s="26"/>
      <c r="BI487" s="26"/>
      <c r="BJ487" s="26"/>
      <c r="BK487" s="26"/>
      <c r="BL487" s="26"/>
      <c r="BM487" s="26"/>
      <c r="BN487" s="26"/>
      <c r="BO487" s="26"/>
      <c r="BP487" s="26"/>
      <c r="BQ487" s="26"/>
      <c r="BR487" s="26"/>
      <c r="BS487" s="26"/>
      <c r="BT487" s="26"/>
      <c r="BU487" s="26"/>
      <c r="BV487" s="26"/>
      <c r="BW487" s="26"/>
      <c r="BX487" s="26"/>
      <c r="BY487" s="26"/>
    </row>
    <row r="488" spans="24:77" ht="12.75" customHeight="1">
      <c r="X488" s="26"/>
      <c r="Y488" s="26"/>
      <c r="Z488" s="26"/>
      <c r="AA488" s="26"/>
      <c r="AB488" s="26"/>
      <c r="AC488" s="26"/>
      <c r="AD488" s="26"/>
      <c r="AE488" s="26"/>
      <c r="AF488" s="26"/>
      <c r="AG488" s="26"/>
      <c r="AH488" s="26"/>
      <c r="AI488" s="26"/>
      <c r="AJ488" s="26"/>
      <c r="AK488" s="26"/>
      <c r="AL488" s="26"/>
      <c r="AM488" s="26"/>
      <c r="AN488" s="26"/>
      <c r="AO488" s="26"/>
      <c r="AP488" s="26"/>
      <c r="AQ488" s="26"/>
      <c r="AR488" s="26"/>
      <c r="AS488" s="26"/>
      <c r="AT488" s="26"/>
      <c r="AU488" s="26"/>
      <c r="AV488" s="26"/>
      <c r="AW488" s="26"/>
      <c r="AX488" s="26"/>
      <c r="AY488" s="26"/>
      <c r="AZ488" s="26"/>
      <c r="BA488" s="26"/>
      <c r="BB488" s="26"/>
      <c r="BC488" s="26"/>
      <c r="BD488" s="26"/>
      <c r="BE488" s="26"/>
      <c r="BF488" s="26"/>
      <c r="BG488" s="26"/>
      <c r="BH488" s="26"/>
      <c r="BI488" s="26"/>
      <c r="BJ488" s="26"/>
      <c r="BK488" s="26"/>
      <c r="BL488" s="26"/>
      <c r="BM488" s="26"/>
      <c r="BN488" s="26"/>
      <c r="BO488" s="26"/>
      <c r="BP488" s="26"/>
      <c r="BQ488" s="26"/>
      <c r="BR488" s="26"/>
      <c r="BS488" s="26"/>
      <c r="BT488" s="26"/>
      <c r="BU488" s="26"/>
      <c r="BV488" s="26"/>
      <c r="BW488" s="26"/>
      <c r="BX488" s="26"/>
      <c r="BY488" s="26"/>
    </row>
    <row r="489" spans="24:77" ht="12.75" customHeight="1">
      <c r="X489" s="26"/>
      <c r="Y489" s="26"/>
      <c r="Z489" s="26"/>
      <c r="AA489" s="26"/>
      <c r="AB489" s="26"/>
      <c r="AC489" s="26"/>
      <c r="AD489" s="26"/>
      <c r="AE489" s="26"/>
      <c r="AF489" s="26"/>
      <c r="AG489" s="26"/>
      <c r="AH489" s="26"/>
      <c r="AI489" s="26"/>
      <c r="AJ489" s="26"/>
      <c r="AK489" s="26"/>
      <c r="AL489" s="26"/>
      <c r="AM489" s="26"/>
      <c r="AN489" s="26"/>
      <c r="AO489" s="26"/>
      <c r="AP489" s="26"/>
      <c r="AQ489" s="26"/>
      <c r="AR489" s="26"/>
      <c r="AS489" s="26"/>
      <c r="AT489" s="26"/>
      <c r="AU489" s="26"/>
      <c r="AV489" s="26"/>
      <c r="AW489" s="26"/>
      <c r="AX489" s="26"/>
      <c r="AY489" s="26"/>
      <c r="AZ489" s="26"/>
      <c r="BA489" s="26"/>
      <c r="BB489" s="26"/>
      <c r="BC489" s="26"/>
      <c r="BD489" s="26"/>
      <c r="BE489" s="26"/>
      <c r="BF489" s="26"/>
      <c r="BG489" s="26"/>
      <c r="BH489" s="26"/>
      <c r="BI489" s="26"/>
      <c r="BJ489" s="26"/>
      <c r="BK489" s="26"/>
      <c r="BL489" s="26"/>
      <c r="BM489" s="26"/>
      <c r="BN489" s="26"/>
      <c r="BO489" s="26"/>
      <c r="BP489" s="26"/>
      <c r="BQ489" s="26"/>
      <c r="BR489" s="26"/>
      <c r="BS489" s="26"/>
      <c r="BT489" s="26"/>
      <c r="BU489" s="26"/>
      <c r="BV489" s="26"/>
      <c r="BW489" s="26"/>
      <c r="BX489" s="26"/>
      <c r="BY489" s="26"/>
    </row>
    <row r="490" spans="24:77" ht="12.75" customHeight="1">
      <c r="X490" s="26"/>
      <c r="Y490" s="26"/>
      <c r="Z490" s="26"/>
      <c r="AA490" s="26"/>
      <c r="AB490" s="26"/>
      <c r="AC490" s="26"/>
      <c r="AD490" s="26"/>
      <c r="AE490" s="26"/>
      <c r="AF490" s="26"/>
      <c r="AG490" s="26"/>
      <c r="AH490" s="26"/>
      <c r="AI490" s="26"/>
      <c r="AJ490" s="26"/>
      <c r="AK490" s="26"/>
      <c r="AL490" s="26"/>
      <c r="AM490" s="26"/>
      <c r="AN490" s="26"/>
      <c r="AO490" s="26"/>
      <c r="AP490" s="26"/>
      <c r="AQ490" s="26"/>
      <c r="AR490" s="26"/>
      <c r="AS490" s="26"/>
      <c r="AT490" s="26"/>
      <c r="AU490" s="26"/>
      <c r="AV490" s="26"/>
      <c r="AW490" s="26"/>
      <c r="AX490" s="26"/>
      <c r="AY490" s="26"/>
      <c r="AZ490" s="26"/>
      <c r="BA490" s="26"/>
      <c r="BB490" s="26"/>
      <c r="BC490" s="26"/>
      <c r="BD490" s="26"/>
      <c r="BE490" s="26"/>
      <c r="BF490" s="26"/>
      <c r="BG490" s="26"/>
      <c r="BH490" s="26"/>
      <c r="BI490" s="26"/>
      <c r="BJ490" s="26"/>
      <c r="BK490" s="26"/>
      <c r="BL490" s="26"/>
      <c r="BM490" s="26"/>
      <c r="BN490" s="26"/>
      <c r="BO490" s="26"/>
      <c r="BP490" s="26"/>
      <c r="BQ490" s="26"/>
      <c r="BR490" s="26"/>
      <c r="BS490" s="26"/>
      <c r="BT490" s="26"/>
      <c r="BU490" s="26"/>
      <c r="BV490" s="26"/>
      <c r="BW490" s="26"/>
      <c r="BX490" s="26"/>
      <c r="BY490" s="26"/>
    </row>
    <row r="491" spans="24:77" ht="12.75" customHeight="1">
      <c r="X491" s="26"/>
      <c r="Y491" s="26"/>
      <c r="Z491" s="26"/>
      <c r="AA491" s="26"/>
      <c r="AB491" s="26"/>
      <c r="AC491" s="26"/>
      <c r="AD491" s="26"/>
      <c r="AE491" s="26"/>
      <c r="AF491" s="26"/>
      <c r="AG491" s="26"/>
      <c r="AH491" s="26"/>
      <c r="AI491" s="26"/>
      <c r="AJ491" s="26"/>
      <c r="AK491" s="26"/>
      <c r="AL491" s="26"/>
      <c r="AM491" s="26"/>
      <c r="AN491" s="26"/>
      <c r="AO491" s="26"/>
      <c r="AP491" s="26"/>
      <c r="AQ491" s="26"/>
      <c r="AR491" s="26"/>
      <c r="AS491" s="26"/>
      <c r="AT491" s="26"/>
      <c r="AU491" s="26"/>
      <c r="AV491" s="26"/>
      <c r="AW491" s="26"/>
      <c r="AX491" s="26"/>
      <c r="AY491" s="26"/>
      <c r="AZ491" s="26"/>
      <c r="BA491" s="26"/>
      <c r="BB491" s="26"/>
      <c r="BC491" s="26"/>
      <c r="BD491" s="26"/>
      <c r="BE491" s="26"/>
      <c r="BF491" s="26"/>
      <c r="BG491" s="26"/>
      <c r="BH491" s="26"/>
      <c r="BI491" s="26"/>
      <c r="BJ491" s="26"/>
      <c r="BK491" s="26"/>
      <c r="BL491" s="26"/>
      <c r="BM491" s="26"/>
      <c r="BN491" s="26"/>
      <c r="BO491" s="26"/>
      <c r="BP491" s="26"/>
      <c r="BQ491" s="26"/>
      <c r="BR491" s="26"/>
      <c r="BS491" s="26"/>
      <c r="BT491" s="26"/>
      <c r="BU491" s="26"/>
      <c r="BV491" s="26"/>
      <c r="BW491" s="26"/>
      <c r="BX491" s="26"/>
      <c r="BY491" s="26"/>
    </row>
    <row r="492" spans="24:77" ht="12.75" customHeight="1">
      <c r="X492" s="26"/>
      <c r="Y492" s="26"/>
      <c r="Z492" s="26"/>
      <c r="AA492" s="26"/>
      <c r="AB492" s="26"/>
      <c r="AC492" s="26"/>
      <c r="AD492" s="26"/>
      <c r="AE492" s="26"/>
      <c r="AF492" s="26"/>
      <c r="AG492" s="26"/>
      <c r="AH492" s="26"/>
      <c r="AI492" s="26"/>
      <c r="AJ492" s="26"/>
      <c r="AK492" s="26"/>
      <c r="AL492" s="26"/>
      <c r="AM492" s="26"/>
      <c r="AN492" s="26"/>
      <c r="AO492" s="26"/>
      <c r="AP492" s="26"/>
      <c r="AQ492" s="26"/>
      <c r="AR492" s="26"/>
      <c r="AS492" s="26"/>
      <c r="AT492" s="26"/>
      <c r="AU492" s="26"/>
      <c r="AV492" s="26"/>
      <c r="AW492" s="26"/>
      <c r="AX492" s="26"/>
      <c r="AY492" s="26"/>
      <c r="AZ492" s="26"/>
      <c r="BA492" s="26"/>
      <c r="BB492" s="26"/>
      <c r="BC492" s="26"/>
      <c r="BD492" s="26"/>
      <c r="BE492" s="26"/>
      <c r="BF492" s="26"/>
      <c r="BG492" s="26"/>
      <c r="BH492" s="26"/>
      <c r="BI492" s="26"/>
      <c r="BJ492" s="26"/>
      <c r="BK492" s="26"/>
      <c r="BL492" s="26"/>
      <c r="BM492" s="26"/>
      <c r="BN492" s="26"/>
      <c r="BO492" s="26"/>
      <c r="BP492" s="26"/>
      <c r="BQ492" s="26"/>
      <c r="BR492" s="26"/>
      <c r="BS492" s="26"/>
      <c r="BT492" s="26"/>
      <c r="BU492" s="26"/>
      <c r="BV492" s="26"/>
      <c r="BW492" s="26"/>
      <c r="BX492" s="26"/>
      <c r="BY492" s="26"/>
    </row>
    <row r="493" spans="24:77" ht="12.75" customHeight="1">
      <c r="X493" s="26"/>
      <c r="Y493" s="26"/>
      <c r="Z493" s="26"/>
      <c r="AA493" s="26"/>
      <c r="AB493" s="26"/>
      <c r="AC493" s="26"/>
      <c r="AD493" s="26"/>
      <c r="AE493" s="26"/>
      <c r="AF493" s="26"/>
      <c r="AG493" s="26"/>
      <c r="AH493" s="26"/>
      <c r="AI493" s="26"/>
      <c r="AJ493" s="26"/>
      <c r="AK493" s="26"/>
      <c r="AL493" s="26"/>
      <c r="AM493" s="26"/>
      <c r="AN493" s="26"/>
      <c r="AO493" s="26"/>
      <c r="AP493" s="26"/>
      <c r="AQ493" s="26"/>
      <c r="AR493" s="26"/>
      <c r="AS493" s="26"/>
      <c r="AT493" s="26"/>
      <c r="AU493" s="26"/>
      <c r="AV493" s="26"/>
      <c r="AW493" s="26"/>
      <c r="AX493" s="26"/>
      <c r="AY493" s="26"/>
      <c r="AZ493" s="26"/>
      <c r="BA493" s="26"/>
      <c r="BB493" s="26"/>
      <c r="BC493" s="26"/>
      <c r="BD493" s="26"/>
      <c r="BE493" s="26"/>
      <c r="BF493" s="26"/>
      <c r="BG493" s="26"/>
      <c r="BH493" s="26"/>
      <c r="BI493" s="26"/>
      <c r="BJ493" s="26"/>
      <c r="BK493" s="26"/>
      <c r="BL493" s="26"/>
      <c r="BM493" s="26"/>
      <c r="BN493" s="26"/>
      <c r="BO493" s="26"/>
      <c r="BP493" s="26"/>
      <c r="BQ493" s="26"/>
      <c r="BR493" s="26"/>
      <c r="BS493" s="26"/>
      <c r="BT493" s="26"/>
      <c r="BU493" s="26"/>
      <c r="BV493" s="26"/>
      <c r="BW493" s="26"/>
      <c r="BX493" s="26"/>
      <c r="BY493" s="26"/>
    </row>
    <row r="494" spans="24:77" ht="12.75" customHeight="1">
      <c r="X494" s="26"/>
      <c r="Y494" s="26"/>
      <c r="Z494" s="26"/>
      <c r="AA494" s="26"/>
      <c r="AB494" s="26"/>
      <c r="AC494" s="26"/>
      <c r="AD494" s="26"/>
      <c r="AE494" s="26"/>
      <c r="AF494" s="26"/>
      <c r="AG494" s="26"/>
      <c r="AH494" s="26"/>
      <c r="AI494" s="26"/>
      <c r="AJ494" s="26"/>
      <c r="AK494" s="26"/>
      <c r="AL494" s="26"/>
      <c r="AM494" s="26"/>
      <c r="AN494" s="26"/>
      <c r="AO494" s="26"/>
      <c r="AP494" s="26"/>
      <c r="AQ494" s="26"/>
      <c r="AR494" s="26"/>
      <c r="AS494" s="26"/>
      <c r="AT494" s="26"/>
      <c r="AU494" s="26"/>
      <c r="AV494" s="26"/>
      <c r="AW494" s="26"/>
      <c r="AX494" s="26"/>
      <c r="AY494" s="26"/>
      <c r="AZ494" s="26"/>
      <c r="BA494" s="26"/>
      <c r="BB494" s="26"/>
      <c r="BC494" s="26"/>
      <c r="BD494" s="26"/>
      <c r="BE494" s="26"/>
      <c r="BF494" s="26"/>
      <c r="BG494" s="26"/>
      <c r="BH494" s="26"/>
      <c r="BI494" s="26"/>
      <c r="BJ494" s="26"/>
      <c r="BK494" s="26"/>
      <c r="BL494" s="26"/>
      <c r="BM494" s="26"/>
      <c r="BN494" s="26"/>
      <c r="BO494" s="26"/>
      <c r="BP494" s="26"/>
      <c r="BQ494" s="26"/>
      <c r="BR494" s="26"/>
      <c r="BS494" s="26"/>
      <c r="BT494" s="26"/>
      <c r="BU494" s="26"/>
      <c r="BV494" s="26"/>
      <c r="BW494" s="26"/>
      <c r="BX494" s="26"/>
      <c r="BY494" s="26"/>
    </row>
    <row r="495" spans="24:77" ht="12.75" customHeight="1">
      <c r="X495" s="26"/>
      <c r="Y495" s="26"/>
      <c r="Z495" s="26"/>
      <c r="AA495" s="26"/>
      <c r="AB495" s="26"/>
      <c r="AC495" s="26"/>
      <c r="AD495" s="26"/>
      <c r="AE495" s="26"/>
      <c r="AF495" s="26"/>
      <c r="AG495" s="26"/>
      <c r="AH495" s="26"/>
      <c r="AI495" s="26"/>
      <c r="AJ495" s="26"/>
      <c r="AK495" s="26"/>
      <c r="AL495" s="26"/>
      <c r="AM495" s="26"/>
      <c r="AN495" s="26"/>
      <c r="AO495" s="26"/>
      <c r="AP495" s="26"/>
      <c r="AQ495" s="26"/>
      <c r="AR495" s="26"/>
      <c r="AS495" s="26"/>
      <c r="AT495" s="26"/>
      <c r="AU495" s="26"/>
      <c r="AV495" s="26"/>
      <c r="AW495" s="26"/>
      <c r="AX495" s="26"/>
      <c r="AY495" s="26"/>
      <c r="AZ495" s="26"/>
      <c r="BA495" s="26"/>
      <c r="BB495" s="26"/>
      <c r="BC495" s="26"/>
      <c r="BD495" s="26"/>
      <c r="BE495" s="26"/>
      <c r="BF495" s="26"/>
      <c r="BG495" s="26"/>
      <c r="BH495" s="26"/>
      <c r="BI495" s="26"/>
      <c r="BJ495" s="26"/>
      <c r="BK495" s="26"/>
      <c r="BL495" s="26"/>
      <c r="BM495" s="26"/>
      <c r="BN495" s="26"/>
      <c r="BO495" s="26"/>
      <c r="BP495" s="26"/>
      <c r="BQ495" s="26"/>
      <c r="BR495" s="26"/>
      <c r="BS495" s="26"/>
      <c r="BT495" s="26"/>
      <c r="BU495" s="26"/>
      <c r="BV495" s="26"/>
      <c r="BW495" s="26"/>
      <c r="BX495" s="26"/>
      <c r="BY495" s="26"/>
    </row>
    <row r="496" spans="24:77" ht="12.75" customHeight="1">
      <c r="X496" s="26"/>
      <c r="Y496" s="26"/>
      <c r="Z496" s="26"/>
      <c r="AA496" s="26"/>
      <c r="AB496" s="26"/>
      <c r="AC496" s="26"/>
      <c r="AD496" s="26"/>
      <c r="AE496" s="26"/>
      <c r="AF496" s="26"/>
      <c r="AG496" s="26"/>
      <c r="AH496" s="26"/>
      <c r="AI496" s="26"/>
      <c r="AJ496" s="26"/>
      <c r="AK496" s="26"/>
      <c r="AL496" s="26"/>
      <c r="AM496" s="26"/>
      <c r="AN496" s="26"/>
      <c r="AO496" s="26"/>
      <c r="AP496" s="26"/>
      <c r="AQ496" s="26"/>
      <c r="AR496" s="26"/>
      <c r="AS496" s="26"/>
      <c r="AT496" s="26"/>
      <c r="AU496" s="26"/>
      <c r="AV496" s="26"/>
      <c r="AW496" s="26"/>
      <c r="AX496" s="26"/>
      <c r="AY496" s="26"/>
      <c r="AZ496" s="26"/>
      <c r="BA496" s="26"/>
      <c r="BB496" s="26"/>
      <c r="BC496" s="26"/>
      <c r="BD496" s="26"/>
      <c r="BE496" s="26"/>
      <c r="BF496" s="26"/>
      <c r="BG496" s="26"/>
      <c r="BH496" s="26"/>
      <c r="BI496" s="26"/>
      <c r="BJ496" s="26"/>
      <c r="BK496" s="26"/>
      <c r="BL496" s="26"/>
      <c r="BM496" s="26"/>
      <c r="BN496" s="26"/>
      <c r="BO496" s="26"/>
      <c r="BP496" s="26"/>
      <c r="BQ496" s="26"/>
      <c r="BR496" s="26"/>
      <c r="BS496" s="26"/>
      <c r="BT496" s="26"/>
      <c r="BU496" s="26"/>
      <c r="BV496" s="26"/>
      <c r="BW496" s="26"/>
      <c r="BX496" s="26"/>
      <c r="BY496" s="26"/>
    </row>
    <row r="497" spans="24:77" ht="12.75" customHeight="1">
      <c r="X497" s="26"/>
      <c r="Y497" s="26"/>
      <c r="Z497" s="26"/>
      <c r="AA497" s="26"/>
      <c r="AB497" s="26"/>
      <c r="AC497" s="26"/>
      <c r="AD497" s="26"/>
      <c r="AE497" s="26"/>
      <c r="AF497" s="26"/>
      <c r="AG497" s="26"/>
      <c r="AH497" s="26"/>
      <c r="AI497" s="26"/>
      <c r="AJ497" s="26"/>
      <c r="AK497" s="26"/>
      <c r="AL497" s="26"/>
      <c r="AM497" s="26"/>
      <c r="AN497" s="26"/>
      <c r="AO497" s="26"/>
      <c r="AP497" s="26"/>
      <c r="AQ497" s="26"/>
      <c r="AR497" s="26"/>
      <c r="AS497" s="26"/>
      <c r="AT497" s="26"/>
      <c r="AU497" s="26"/>
      <c r="AV497" s="26"/>
      <c r="AW497" s="26"/>
      <c r="AX497" s="26"/>
      <c r="AY497" s="26"/>
      <c r="AZ497" s="26"/>
      <c r="BA497" s="26"/>
      <c r="BB497" s="26"/>
      <c r="BC497" s="26"/>
      <c r="BD497" s="26"/>
      <c r="BE497" s="26"/>
      <c r="BF497" s="26"/>
      <c r="BG497" s="26"/>
      <c r="BH497" s="26"/>
      <c r="BI497" s="26"/>
      <c r="BJ497" s="26"/>
      <c r="BK497" s="26"/>
      <c r="BL497" s="26"/>
      <c r="BM497" s="26"/>
      <c r="BN497" s="26"/>
      <c r="BO497" s="26"/>
      <c r="BP497" s="26"/>
      <c r="BQ497" s="26"/>
      <c r="BR497" s="26"/>
      <c r="BS497" s="26"/>
      <c r="BT497" s="26"/>
      <c r="BU497" s="26"/>
      <c r="BV497" s="26"/>
      <c r="BW497" s="26"/>
      <c r="BX497" s="26"/>
      <c r="BY497" s="26"/>
    </row>
    <row r="498" spans="24:77" ht="12.75" customHeight="1">
      <c r="X498" s="26"/>
      <c r="Y498" s="26"/>
      <c r="Z498" s="26"/>
      <c r="AA498" s="26"/>
      <c r="AB498" s="26"/>
      <c r="AC498" s="26"/>
      <c r="AD498" s="26"/>
      <c r="AE498" s="26"/>
      <c r="AF498" s="26"/>
      <c r="AG498" s="26"/>
      <c r="AH498" s="26"/>
      <c r="AI498" s="26"/>
      <c r="AJ498" s="26"/>
      <c r="AK498" s="26"/>
      <c r="AL498" s="26"/>
      <c r="AM498" s="26"/>
      <c r="AN498" s="26"/>
      <c r="AO498" s="26"/>
      <c r="AP498" s="26"/>
      <c r="AQ498" s="26"/>
      <c r="AR498" s="26"/>
      <c r="AS498" s="26"/>
      <c r="AT498" s="26"/>
      <c r="AU498" s="26"/>
      <c r="AV498" s="26"/>
      <c r="AW498" s="26"/>
      <c r="AX498" s="26"/>
      <c r="AY498" s="26"/>
      <c r="AZ498" s="26"/>
      <c r="BA498" s="26"/>
      <c r="BB498" s="26"/>
      <c r="BC498" s="26"/>
      <c r="BD498" s="26"/>
      <c r="BE498" s="26"/>
      <c r="BF498" s="26"/>
      <c r="BG498" s="26"/>
      <c r="BH498" s="26"/>
      <c r="BI498" s="26"/>
      <c r="BJ498" s="26"/>
      <c r="BK498" s="26"/>
      <c r="BL498" s="26"/>
      <c r="BM498" s="26"/>
      <c r="BN498" s="26"/>
      <c r="BO498" s="26"/>
      <c r="BP498" s="26"/>
      <c r="BQ498" s="26"/>
      <c r="BR498" s="26"/>
      <c r="BS498" s="26"/>
      <c r="BT498" s="26"/>
      <c r="BU498" s="26"/>
      <c r="BV498" s="26"/>
      <c r="BW498" s="26"/>
      <c r="BX498" s="26"/>
      <c r="BY498" s="26"/>
    </row>
    <row r="499" spans="24:77" ht="12.75" customHeight="1">
      <c r="X499" s="26"/>
      <c r="Y499" s="26"/>
      <c r="Z499" s="26"/>
      <c r="AA499" s="26"/>
      <c r="AB499" s="26"/>
      <c r="AC499" s="26"/>
      <c r="AD499" s="26"/>
      <c r="AE499" s="26"/>
      <c r="AF499" s="26"/>
      <c r="AG499" s="26"/>
      <c r="AH499" s="26"/>
      <c r="AI499" s="26"/>
      <c r="AJ499" s="26"/>
      <c r="AK499" s="26"/>
      <c r="AL499" s="26"/>
      <c r="AM499" s="26"/>
      <c r="AN499" s="26"/>
      <c r="AO499" s="26"/>
      <c r="AP499" s="26"/>
      <c r="AQ499" s="26"/>
      <c r="AR499" s="26"/>
      <c r="AS499" s="26"/>
      <c r="AT499" s="26"/>
      <c r="AU499" s="26"/>
      <c r="AV499" s="26"/>
      <c r="AW499" s="26"/>
      <c r="AX499" s="26"/>
      <c r="AY499" s="26"/>
      <c r="AZ499" s="26"/>
      <c r="BA499" s="26"/>
      <c r="BB499" s="26"/>
      <c r="BC499" s="26"/>
      <c r="BD499" s="26"/>
      <c r="BE499" s="26"/>
      <c r="BF499" s="26"/>
      <c r="BG499" s="26"/>
      <c r="BH499" s="26"/>
      <c r="BI499" s="26"/>
      <c r="BJ499" s="26"/>
      <c r="BK499" s="26"/>
      <c r="BL499" s="26"/>
      <c r="BM499" s="26"/>
      <c r="BN499" s="26"/>
      <c r="BO499" s="26"/>
      <c r="BP499" s="26"/>
      <c r="BQ499" s="26"/>
      <c r="BR499" s="26"/>
      <c r="BS499" s="26"/>
      <c r="BT499" s="26"/>
      <c r="BU499" s="26"/>
      <c r="BV499" s="26"/>
      <c r="BW499" s="26"/>
      <c r="BX499" s="26"/>
      <c r="BY499" s="26"/>
    </row>
    <row r="500" spans="24:77" ht="12.75" customHeight="1">
      <c r="X500" s="26"/>
      <c r="Y500" s="26"/>
      <c r="Z500" s="26"/>
      <c r="AA500" s="26"/>
      <c r="AB500" s="26"/>
      <c r="AC500" s="26"/>
      <c r="AD500" s="26"/>
      <c r="AE500" s="26"/>
      <c r="AF500" s="26"/>
      <c r="AG500" s="26"/>
      <c r="AH500" s="26"/>
      <c r="AI500" s="26"/>
      <c r="AJ500" s="26"/>
      <c r="AK500" s="26"/>
      <c r="AL500" s="26"/>
      <c r="AM500" s="26"/>
      <c r="AN500" s="26"/>
      <c r="AO500" s="26"/>
      <c r="AP500" s="26"/>
      <c r="AQ500" s="26"/>
      <c r="AR500" s="26"/>
      <c r="AS500" s="26"/>
      <c r="AT500" s="26"/>
      <c r="AU500" s="26"/>
      <c r="AV500" s="26"/>
      <c r="AW500" s="26"/>
      <c r="AX500" s="26"/>
      <c r="AY500" s="26"/>
      <c r="AZ500" s="26"/>
      <c r="BA500" s="26"/>
      <c r="BB500" s="26"/>
      <c r="BC500" s="26"/>
      <c r="BD500" s="26"/>
      <c r="BE500" s="26"/>
      <c r="BF500" s="26"/>
      <c r="BG500" s="26"/>
      <c r="BH500" s="26"/>
      <c r="BI500" s="26"/>
      <c r="BJ500" s="26"/>
      <c r="BK500" s="26"/>
      <c r="BL500" s="26"/>
      <c r="BM500" s="26"/>
      <c r="BN500" s="26"/>
      <c r="BO500" s="26"/>
      <c r="BP500" s="26"/>
      <c r="BQ500" s="26"/>
      <c r="BR500" s="26"/>
      <c r="BS500" s="26"/>
      <c r="BT500" s="26"/>
      <c r="BU500" s="26"/>
      <c r="BV500" s="26"/>
      <c r="BW500" s="26"/>
      <c r="BX500" s="26"/>
      <c r="BY500" s="26"/>
    </row>
    <row r="501" spans="24:77" ht="12.75" customHeight="1">
      <c r="X501" s="26"/>
      <c r="Y501" s="26"/>
      <c r="Z501" s="26"/>
      <c r="AA501" s="26"/>
      <c r="AB501" s="26"/>
      <c r="AC501" s="26"/>
      <c r="AD501" s="26"/>
      <c r="AE501" s="26"/>
      <c r="AF501" s="26"/>
      <c r="AG501" s="26"/>
      <c r="AH501" s="26"/>
      <c r="AI501" s="26"/>
      <c r="AJ501" s="26"/>
      <c r="AK501" s="26"/>
      <c r="AL501" s="26"/>
      <c r="AM501" s="26"/>
      <c r="AN501" s="26"/>
      <c r="AO501" s="26"/>
      <c r="AP501" s="26"/>
      <c r="AQ501" s="26"/>
      <c r="AR501" s="26"/>
      <c r="AS501" s="26"/>
      <c r="AT501" s="26"/>
      <c r="AU501" s="26"/>
      <c r="AV501" s="26"/>
      <c r="AW501" s="26"/>
      <c r="AX501" s="26"/>
      <c r="AY501" s="26"/>
      <c r="AZ501" s="26"/>
      <c r="BA501" s="26"/>
      <c r="BB501" s="26"/>
      <c r="BC501" s="26"/>
      <c r="BD501" s="26"/>
      <c r="BE501" s="26"/>
      <c r="BF501" s="26"/>
      <c r="BG501" s="26"/>
      <c r="BH501" s="26"/>
      <c r="BI501" s="26"/>
      <c r="BJ501" s="26"/>
      <c r="BK501" s="26"/>
      <c r="BL501" s="26"/>
      <c r="BM501" s="26"/>
      <c r="BN501" s="26"/>
      <c r="BO501" s="26"/>
      <c r="BP501" s="26"/>
      <c r="BQ501" s="26"/>
      <c r="BR501" s="26"/>
      <c r="BS501" s="26"/>
      <c r="BT501" s="26"/>
      <c r="BU501" s="26"/>
      <c r="BV501" s="26"/>
      <c r="BW501" s="26"/>
      <c r="BX501" s="26"/>
      <c r="BY501" s="26"/>
    </row>
    <row r="502" spans="24:77" ht="12.75" customHeight="1">
      <c r="X502" s="26"/>
      <c r="Y502" s="26"/>
      <c r="Z502" s="26"/>
      <c r="AA502" s="26"/>
      <c r="AB502" s="26"/>
      <c r="AC502" s="26"/>
      <c r="AD502" s="26"/>
      <c r="AE502" s="26"/>
      <c r="AF502" s="26"/>
      <c r="AG502" s="26"/>
      <c r="AH502" s="26"/>
      <c r="AI502" s="26"/>
      <c r="AJ502" s="26"/>
      <c r="AK502" s="26"/>
      <c r="AL502" s="26"/>
      <c r="AM502" s="26"/>
      <c r="AN502" s="26"/>
      <c r="AO502" s="26"/>
      <c r="AP502" s="26"/>
      <c r="AQ502" s="26"/>
      <c r="AR502" s="26"/>
      <c r="AS502" s="26"/>
      <c r="AT502" s="26"/>
      <c r="AU502" s="26"/>
      <c r="AV502" s="26"/>
      <c r="AW502" s="26"/>
      <c r="AX502" s="26"/>
      <c r="AY502" s="26"/>
      <c r="AZ502" s="26"/>
      <c r="BA502" s="26"/>
      <c r="BB502" s="26"/>
      <c r="BC502" s="26"/>
      <c r="BD502" s="26"/>
      <c r="BE502" s="26"/>
      <c r="BF502" s="26"/>
      <c r="BG502" s="26"/>
      <c r="BH502" s="26"/>
      <c r="BI502" s="26"/>
      <c r="BJ502" s="26"/>
      <c r="BK502" s="26"/>
      <c r="BL502" s="26"/>
      <c r="BM502" s="26"/>
      <c r="BN502" s="26"/>
      <c r="BO502" s="26"/>
      <c r="BP502" s="26"/>
      <c r="BQ502" s="26"/>
      <c r="BR502" s="26"/>
      <c r="BS502" s="26"/>
      <c r="BT502" s="26"/>
      <c r="BU502" s="26"/>
      <c r="BV502" s="26"/>
      <c r="BW502" s="26"/>
      <c r="BX502" s="26"/>
      <c r="BY502" s="26"/>
    </row>
    <row r="503" spans="24:77" ht="12.75" customHeight="1">
      <c r="X503" s="26"/>
      <c r="Y503" s="26"/>
      <c r="Z503" s="26"/>
      <c r="AA503" s="26"/>
      <c r="AB503" s="26"/>
      <c r="AC503" s="26"/>
      <c r="AD503" s="26"/>
      <c r="AE503" s="26"/>
      <c r="AF503" s="26"/>
      <c r="AG503" s="26"/>
      <c r="AH503" s="26"/>
      <c r="AI503" s="26"/>
      <c r="AJ503" s="26"/>
      <c r="AK503" s="26"/>
      <c r="AL503" s="26"/>
      <c r="AM503" s="26"/>
      <c r="AN503" s="26"/>
      <c r="AO503" s="26"/>
      <c r="AP503" s="26"/>
      <c r="AQ503" s="26"/>
      <c r="AR503" s="26"/>
      <c r="AS503" s="26"/>
      <c r="AT503" s="26"/>
      <c r="AU503" s="26"/>
      <c r="AV503" s="26"/>
      <c r="AW503" s="26"/>
      <c r="AX503" s="26"/>
      <c r="AY503" s="26"/>
      <c r="AZ503" s="26"/>
      <c r="BA503" s="26"/>
      <c r="BB503" s="26"/>
      <c r="BC503" s="26"/>
      <c r="BD503" s="26"/>
      <c r="BE503" s="26"/>
      <c r="BF503" s="26"/>
      <c r="BG503" s="26"/>
      <c r="BH503" s="26"/>
      <c r="BI503" s="26"/>
      <c r="BJ503" s="26"/>
      <c r="BK503" s="26"/>
      <c r="BL503" s="26"/>
      <c r="BM503" s="26"/>
      <c r="BN503" s="26"/>
      <c r="BO503" s="26"/>
      <c r="BP503" s="26"/>
      <c r="BQ503" s="26"/>
      <c r="BR503" s="26"/>
      <c r="BS503" s="26"/>
      <c r="BT503" s="26"/>
      <c r="BU503" s="26"/>
      <c r="BV503" s="26"/>
      <c r="BW503" s="26"/>
      <c r="BX503" s="26"/>
      <c r="BY503" s="26"/>
    </row>
    <row r="504" spans="24:77" ht="12.75" customHeight="1">
      <c r="X504" s="26"/>
      <c r="Y504" s="26"/>
      <c r="Z504" s="26"/>
      <c r="AA504" s="26"/>
      <c r="AB504" s="26"/>
      <c r="AC504" s="26"/>
      <c r="AD504" s="26"/>
      <c r="AE504" s="26"/>
      <c r="AF504" s="26"/>
      <c r="AG504" s="26"/>
      <c r="AH504" s="26"/>
      <c r="AI504" s="26"/>
      <c r="AJ504" s="26"/>
      <c r="AK504" s="26"/>
      <c r="AL504" s="26"/>
      <c r="AM504" s="26"/>
      <c r="AN504" s="26"/>
      <c r="AO504" s="26"/>
      <c r="AP504" s="26"/>
      <c r="AQ504" s="26"/>
      <c r="AR504" s="26"/>
      <c r="AS504" s="26"/>
      <c r="AT504" s="26"/>
      <c r="AU504" s="26"/>
      <c r="AV504" s="26"/>
      <c r="AW504" s="26"/>
      <c r="AX504" s="26"/>
      <c r="AY504" s="26"/>
      <c r="AZ504" s="26"/>
      <c r="BA504" s="26"/>
      <c r="BB504" s="26"/>
      <c r="BC504" s="26"/>
      <c r="BD504" s="26"/>
      <c r="BE504" s="26"/>
      <c r="BF504" s="26"/>
      <c r="BG504" s="26"/>
      <c r="BH504" s="26"/>
      <c r="BI504" s="26"/>
      <c r="BJ504" s="26"/>
      <c r="BK504" s="26"/>
      <c r="BL504" s="26"/>
      <c r="BM504" s="26"/>
      <c r="BN504" s="26"/>
      <c r="BO504" s="26"/>
      <c r="BP504" s="26"/>
      <c r="BQ504" s="26"/>
      <c r="BR504" s="26"/>
      <c r="BS504" s="26"/>
      <c r="BT504" s="26"/>
      <c r="BU504" s="26"/>
      <c r="BV504" s="26"/>
      <c r="BW504" s="26"/>
      <c r="BX504" s="26"/>
      <c r="BY504" s="26"/>
    </row>
    <row r="505" spans="24:77" ht="12.75" customHeight="1">
      <c r="X505" s="26"/>
      <c r="Y505" s="26"/>
      <c r="Z505" s="26"/>
      <c r="AA505" s="26"/>
      <c r="AB505" s="26"/>
      <c r="AC505" s="26"/>
      <c r="AD505" s="26"/>
      <c r="AE505" s="26"/>
      <c r="AF505" s="26"/>
      <c r="AG505" s="26"/>
      <c r="AH505" s="26"/>
      <c r="AI505" s="26"/>
      <c r="AJ505" s="26"/>
      <c r="AK505" s="26"/>
      <c r="AL505" s="26"/>
      <c r="AM505" s="26"/>
      <c r="AN505" s="26"/>
      <c r="AO505" s="26"/>
      <c r="AP505" s="26"/>
      <c r="AQ505" s="26"/>
      <c r="AR505" s="26"/>
      <c r="AS505" s="26"/>
      <c r="AT505" s="26"/>
      <c r="AU505" s="26"/>
      <c r="AV505" s="26"/>
      <c r="AW505" s="26"/>
      <c r="AX505" s="26"/>
      <c r="AY505" s="26"/>
      <c r="AZ505" s="26"/>
      <c r="BA505" s="26"/>
      <c r="BB505" s="26"/>
      <c r="BC505" s="26"/>
      <c r="BD505" s="26"/>
      <c r="BE505" s="26"/>
      <c r="BF505" s="26"/>
      <c r="BG505" s="26"/>
      <c r="BH505" s="26"/>
      <c r="BI505" s="26"/>
      <c r="BJ505" s="26"/>
      <c r="BK505" s="26"/>
      <c r="BL505" s="26"/>
      <c r="BM505" s="26"/>
      <c r="BN505" s="26"/>
      <c r="BO505" s="26"/>
      <c r="BP505" s="26"/>
      <c r="BQ505" s="26"/>
      <c r="BR505" s="26"/>
      <c r="BS505" s="26"/>
      <c r="BT505" s="26"/>
      <c r="BU505" s="26"/>
      <c r="BV505" s="26"/>
      <c r="BW505" s="26"/>
      <c r="BX505" s="26"/>
      <c r="BY505" s="26"/>
    </row>
    <row r="506" spans="24:77" ht="12.75" customHeight="1">
      <c r="X506" s="26"/>
      <c r="Y506" s="26"/>
      <c r="Z506" s="26"/>
      <c r="AA506" s="26"/>
      <c r="AB506" s="26"/>
      <c r="AC506" s="26"/>
      <c r="AD506" s="26"/>
      <c r="AE506" s="26"/>
      <c r="AF506" s="26"/>
      <c r="AG506" s="26"/>
      <c r="AH506" s="26"/>
      <c r="AI506" s="26"/>
      <c r="AJ506" s="26"/>
      <c r="AK506" s="26"/>
      <c r="AL506" s="26"/>
      <c r="AM506" s="26"/>
      <c r="AN506" s="26"/>
      <c r="AO506" s="26"/>
      <c r="AP506" s="26"/>
      <c r="AQ506" s="26"/>
      <c r="AR506" s="26"/>
      <c r="AS506" s="26"/>
      <c r="AT506" s="26"/>
      <c r="AU506" s="26"/>
      <c r="AV506" s="26"/>
      <c r="AW506" s="26"/>
      <c r="AX506" s="26"/>
      <c r="AY506" s="26"/>
      <c r="AZ506" s="26"/>
      <c r="BA506" s="26"/>
      <c r="BB506" s="26"/>
      <c r="BC506" s="26"/>
      <c r="BD506" s="26"/>
      <c r="BE506" s="26"/>
      <c r="BF506" s="26"/>
      <c r="BG506" s="26"/>
      <c r="BH506" s="26"/>
      <c r="BI506" s="26"/>
      <c r="BJ506" s="26"/>
      <c r="BK506" s="26"/>
      <c r="BL506" s="26"/>
      <c r="BM506" s="26"/>
      <c r="BN506" s="26"/>
      <c r="BO506" s="26"/>
      <c r="BP506" s="26"/>
      <c r="BQ506" s="26"/>
      <c r="BR506" s="26"/>
      <c r="BS506" s="26"/>
      <c r="BT506" s="26"/>
      <c r="BU506" s="26"/>
      <c r="BV506" s="26"/>
      <c r="BW506" s="26"/>
      <c r="BX506" s="26"/>
      <c r="BY506" s="26"/>
    </row>
    <row r="507" spans="24:77" ht="12.75" customHeight="1">
      <c r="X507" s="26"/>
      <c r="Y507" s="26"/>
      <c r="Z507" s="26"/>
      <c r="AA507" s="26"/>
      <c r="AB507" s="26"/>
      <c r="AC507" s="26"/>
      <c r="AD507" s="26"/>
      <c r="AE507" s="26"/>
      <c r="AF507" s="26"/>
      <c r="AG507" s="26"/>
      <c r="AH507" s="26"/>
      <c r="AI507" s="26"/>
      <c r="AJ507" s="26"/>
      <c r="AK507" s="26"/>
      <c r="AL507" s="26"/>
      <c r="AM507" s="26"/>
      <c r="AN507" s="26"/>
      <c r="AO507" s="26"/>
      <c r="AP507" s="26"/>
      <c r="AQ507" s="26"/>
      <c r="AR507" s="26"/>
      <c r="AS507" s="26"/>
      <c r="AT507" s="26"/>
      <c r="AU507" s="26"/>
      <c r="AV507" s="26"/>
      <c r="AW507" s="26"/>
      <c r="AX507" s="26"/>
      <c r="AY507" s="26"/>
      <c r="AZ507" s="26"/>
      <c r="BA507" s="26"/>
      <c r="BB507" s="26"/>
      <c r="BC507" s="26"/>
      <c r="BD507" s="26"/>
      <c r="BE507" s="26"/>
      <c r="BF507" s="26"/>
      <c r="BG507" s="26"/>
      <c r="BH507" s="26"/>
      <c r="BI507" s="26"/>
      <c r="BJ507" s="26"/>
      <c r="BK507" s="26"/>
      <c r="BL507" s="26"/>
      <c r="BM507" s="26"/>
      <c r="BN507" s="26"/>
      <c r="BO507" s="26"/>
      <c r="BP507" s="26"/>
      <c r="BQ507" s="26"/>
      <c r="BR507" s="26"/>
      <c r="BS507" s="26"/>
      <c r="BT507" s="26"/>
      <c r="BU507" s="26"/>
      <c r="BV507" s="26"/>
      <c r="BW507" s="26"/>
      <c r="BX507" s="26"/>
      <c r="BY507" s="26"/>
    </row>
    <row r="508" spans="24:77" ht="12.75" customHeight="1">
      <c r="X508" s="26"/>
      <c r="Y508" s="26"/>
      <c r="Z508" s="26"/>
      <c r="AA508" s="26"/>
      <c r="AB508" s="26"/>
      <c r="AC508" s="26"/>
      <c r="AD508" s="26"/>
      <c r="AE508" s="26"/>
      <c r="AF508" s="26"/>
      <c r="AG508" s="26"/>
      <c r="AH508" s="26"/>
      <c r="AI508" s="26"/>
      <c r="AJ508" s="26"/>
      <c r="AK508" s="26"/>
      <c r="AL508" s="26"/>
      <c r="AM508" s="26"/>
      <c r="AN508" s="26"/>
      <c r="AO508" s="26"/>
      <c r="AP508" s="26"/>
      <c r="AQ508" s="26"/>
      <c r="AR508" s="26"/>
      <c r="AS508" s="26"/>
      <c r="AT508" s="26"/>
      <c r="AU508" s="26"/>
      <c r="AV508" s="26"/>
      <c r="AW508" s="26"/>
      <c r="AX508" s="26"/>
      <c r="AY508" s="26"/>
      <c r="AZ508" s="26"/>
      <c r="BA508" s="26"/>
      <c r="BB508" s="26"/>
      <c r="BC508" s="26"/>
      <c r="BD508" s="26"/>
      <c r="BE508" s="26"/>
      <c r="BF508" s="26"/>
      <c r="BG508" s="26"/>
      <c r="BH508" s="26"/>
      <c r="BI508" s="26"/>
      <c r="BJ508" s="26"/>
      <c r="BK508" s="26"/>
      <c r="BL508" s="26"/>
      <c r="BM508" s="26"/>
      <c r="BN508" s="26"/>
      <c r="BO508" s="26"/>
      <c r="BP508" s="26"/>
      <c r="BQ508" s="26"/>
      <c r="BR508" s="26"/>
      <c r="BS508" s="26"/>
      <c r="BT508" s="26"/>
      <c r="BU508" s="26"/>
      <c r="BV508" s="26"/>
      <c r="BW508" s="26"/>
      <c r="BX508" s="26"/>
      <c r="BY508" s="26"/>
    </row>
    <row r="509" spans="24:77" ht="12.75" customHeight="1">
      <c r="X509" s="26"/>
      <c r="Y509" s="26"/>
      <c r="Z509" s="26"/>
      <c r="AA509" s="26"/>
      <c r="AB509" s="26"/>
      <c r="AC509" s="26"/>
      <c r="AD509" s="26"/>
      <c r="AE509" s="26"/>
      <c r="AF509" s="26"/>
      <c r="AG509" s="26"/>
      <c r="AH509" s="26"/>
      <c r="AI509" s="26"/>
      <c r="AJ509" s="26"/>
      <c r="AK509" s="26"/>
      <c r="AL509" s="26"/>
      <c r="AM509" s="26"/>
      <c r="AN509" s="26"/>
      <c r="AO509" s="26"/>
      <c r="AP509" s="26"/>
      <c r="AQ509" s="26"/>
      <c r="AR509" s="26"/>
      <c r="AS509" s="26"/>
      <c r="AT509" s="26"/>
      <c r="AU509" s="26"/>
      <c r="AV509" s="26"/>
      <c r="AW509" s="26"/>
      <c r="AX509" s="26"/>
      <c r="AY509" s="26"/>
      <c r="AZ509" s="26"/>
      <c r="BA509" s="26"/>
      <c r="BB509" s="26"/>
      <c r="BC509" s="26"/>
      <c r="BD509" s="26"/>
      <c r="BE509" s="26"/>
      <c r="BF509" s="26"/>
      <c r="BG509" s="26"/>
      <c r="BH509" s="26"/>
      <c r="BI509" s="26"/>
      <c r="BJ509" s="26"/>
      <c r="BK509" s="26"/>
      <c r="BL509" s="26"/>
      <c r="BM509" s="26"/>
      <c r="BN509" s="26"/>
      <c r="BO509" s="26"/>
      <c r="BP509" s="26"/>
      <c r="BQ509" s="26"/>
      <c r="BR509" s="26"/>
      <c r="BS509" s="26"/>
      <c r="BT509" s="26"/>
      <c r="BU509" s="26"/>
      <c r="BV509" s="26"/>
      <c r="BW509" s="26"/>
      <c r="BX509" s="26"/>
      <c r="BY509" s="26"/>
    </row>
    <row r="510" spans="24:77" ht="12.75" customHeight="1">
      <c r="X510" s="26"/>
      <c r="Y510" s="26"/>
      <c r="Z510" s="26"/>
      <c r="AA510" s="26"/>
      <c r="AB510" s="26"/>
      <c r="AC510" s="26"/>
      <c r="AD510" s="26"/>
      <c r="AE510" s="26"/>
      <c r="AF510" s="26"/>
      <c r="AG510" s="26"/>
      <c r="AH510" s="26"/>
      <c r="AI510" s="26"/>
      <c r="AJ510" s="26"/>
      <c r="AK510" s="26"/>
      <c r="AL510" s="26"/>
      <c r="AM510" s="26"/>
      <c r="AN510" s="26"/>
      <c r="AO510" s="26"/>
      <c r="AP510" s="26"/>
      <c r="AQ510" s="26"/>
      <c r="AR510" s="26"/>
      <c r="AS510" s="26"/>
      <c r="AT510" s="26"/>
      <c r="AU510" s="26"/>
      <c r="AV510" s="26"/>
      <c r="AW510" s="26"/>
      <c r="AX510" s="26"/>
      <c r="AY510" s="26"/>
      <c r="AZ510" s="26"/>
      <c r="BA510" s="26"/>
      <c r="BB510" s="26"/>
      <c r="BC510" s="26"/>
      <c r="BD510" s="26"/>
      <c r="BE510" s="26"/>
      <c r="BF510" s="26"/>
      <c r="BG510" s="26"/>
      <c r="BH510" s="26"/>
      <c r="BI510" s="26"/>
      <c r="BJ510" s="26"/>
      <c r="BK510" s="26"/>
      <c r="BL510" s="26"/>
      <c r="BM510" s="26"/>
      <c r="BN510" s="26"/>
      <c r="BO510" s="26"/>
      <c r="BP510" s="26"/>
      <c r="BQ510" s="26"/>
      <c r="BR510" s="26"/>
      <c r="BS510" s="26"/>
      <c r="BT510" s="26"/>
      <c r="BU510" s="26"/>
      <c r="BV510" s="26"/>
      <c r="BW510" s="26"/>
      <c r="BX510" s="26"/>
      <c r="BY510" s="26"/>
    </row>
    <row r="511" spans="24:77" ht="12.75" customHeight="1">
      <c r="X511" s="26"/>
      <c r="Y511" s="26"/>
      <c r="Z511" s="26"/>
      <c r="AA511" s="26"/>
      <c r="AB511" s="26"/>
      <c r="AC511" s="26"/>
      <c r="AD511" s="26"/>
      <c r="AE511" s="26"/>
      <c r="AF511" s="26"/>
      <c r="AG511" s="26"/>
      <c r="AH511" s="26"/>
      <c r="AI511" s="26"/>
      <c r="AJ511" s="26"/>
      <c r="AK511" s="26"/>
      <c r="AL511" s="26"/>
      <c r="AM511" s="26"/>
      <c r="AN511" s="26"/>
      <c r="AO511" s="26"/>
      <c r="AP511" s="26"/>
      <c r="AQ511" s="26"/>
      <c r="AR511" s="26"/>
      <c r="AS511" s="26"/>
      <c r="AT511" s="26"/>
      <c r="AU511" s="26"/>
      <c r="AV511" s="26"/>
      <c r="AW511" s="26"/>
      <c r="AX511" s="26"/>
      <c r="AY511" s="26"/>
      <c r="AZ511" s="26"/>
      <c r="BA511" s="26"/>
      <c r="BB511" s="26"/>
      <c r="BC511" s="26"/>
      <c r="BD511" s="26"/>
      <c r="BE511" s="26"/>
      <c r="BF511" s="26"/>
      <c r="BG511" s="26"/>
      <c r="BH511" s="26"/>
      <c r="BI511" s="26"/>
      <c r="BJ511" s="26"/>
      <c r="BK511" s="26"/>
      <c r="BL511" s="26"/>
      <c r="BM511" s="26"/>
      <c r="BN511" s="26"/>
      <c r="BO511" s="26"/>
      <c r="BP511" s="26"/>
      <c r="BQ511" s="26"/>
      <c r="BR511" s="26"/>
      <c r="BS511" s="26"/>
      <c r="BT511" s="26"/>
      <c r="BU511" s="26"/>
      <c r="BV511" s="26"/>
      <c r="BW511" s="26"/>
      <c r="BX511" s="26"/>
      <c r="BY511" s="26"/>
    </row>
    <row r="512" spans="24:77" ht="12.75" customHeight="1">
      <c r="X512" s="26"/>
      <c r="Y512" s="26"/>
      <c r="Z512" s="26"/>
      <c r="AA512" s="26"/>
      <c r="AB512" s="26"/>
      <c r="AC512" s="26"/>
      <c r="AD512" s="26"/>
      <c r="AE512" s="26"/>
      <c r="AF512" s="26"/>
      <c r="AG512" s="26"/>
      <c r="AH512" s="26"/>
      <c r="AI512" s="26"/>
      <c r="AJ512" s="26"/>
      <c r="AK512" s="26"/>
      <c r="AL512" s="26"/>
      <c r="AM512" s="26"/>
      <c r="AN512" s="26"/>
      <c r="AO512" s="26"/>
      <c r="AP512" s="26"/>
      <c r="AQ512" s="26"/>
      <c r="AR512" s="26"/>
      <c r="AS512" s="26"/>
      <c r="AT512" s="26"/>
      <c r="AU512" s="26"/>
      <c r="AV512" s="26"/>
      <c r="AW512" s="26"/>
      <c r="AX512" s="26"/>
      <c r="AY512" s="26"/>
      <c r="AZ512" s="26"/>
      <c r="BA512" s="26"/>
      <c r="BB512" s="26"/>
      <c r="BC512" s="26"/>
      <c r="BD512" s="26"/>
      <c r="BE512" s="26"/>
      <c r="BF512" s="26"/>
      <c r="BG512" s="26"/>
      <c r="BH512" s="26"/>
      <c r="BI512" s="26"/>
      <c r="BJ512" s="26"/>
      <c r="BK512" s="26"/>
      <c r="BL512" s="26"/>
      <c r="BM512" s="26"/>
      <c r="BN512" s="26"/>
      <c r="BO512" s="26"/>
      <c r="BP512" s="26"/>
      <c r="BQ512" s="26"/>
      <c r="BR512" s="26"/>
      <c r="BS512" s="26"/>
      <c r="BT512" s="26"/>
      <c r="BU512" s="26"/>
      <c r="BV512" s="26"/>
      <c r="BW512" s="26"/>
      <c r="BX512" s="26"/>
      <c r="BY512" s="26"/>
    </row>
    <row r="513" spans="24:77" ht="12.75" customHeight="1">
      <c r="X513" s="26"/>
      <c r="Y513" s="26"/>
      <c r="Z513" s="26"/>
      <c r="AA513" s="26"/>
      <c r="AB513" s="26"/>
      <c r="AC513" s="26"/>
      <c r="AD513" s="26"/>
      <c r="AE513" s="26"/>
      <c r="AF513" s="26"/>
      <c r="AG513" s="26"/>
      <c r="AH513" s="26"/>
      <c r="AI513" s="26"/>
      <c r="AJ513" s="26"/>
      <c r="AK513" s="26"/>
      <c r="AL513" s="26"/>
      <c r="AM513" s="26"/>
      <c r="AN513" s="26"/>
      <c r="AO513" s="26"/>
      <c r="AP513" s="26"/>
      <c r="AQ513" s="26"/>
      <c r="AR513" s="26"/>
      <c r="AS513" s="26"/>
      <c r="AT513" s="26"/>
      <c r="AU513" s="26"/>
      <c r="AV513" s="26"/>
      <c r="AW513" s="26"/>
      <c r="AX513" s="26"/>
      <c r="AY513" s="26"/>
      <c r="AZ513" s="26"/>
      <c r="BA513" s="26"/>
      <c r="BB513" s="26"/>
      <c r="BC513" s="26"/>
      <c r="BD513" s="26"/>
      <c r="BE513" s="26"/>
      <c r="BF513" s="26"/>
      <c r="BG513" s="26"/>
      <c r="BH513" s="26"/>
      <c r="BI513" s="26"/>
      <c r="BJ513" s="26"/>
      <c r="BK513" s="26"/>
      <c r="BL513" s="26"/>
      <c r="BM513" s="26"/>
      <c r="BN513" s="26"/>
      <c r="BO513" s="26"/>
      <c r="BP513" s="26"/>
      <c r="BQ513" s="26"/>
      <c r="BR513" s="26"/>
      <c r="BS513" s="26"/>
      <c r="BT513" s="26"/>
      <c r="BU513" s="26"/>
      <c r="BV513" s="26"/>
      <c r="BW513" s="26"/>
      <c r="BX513" s="26"/>
      <c r="BY513" s="26"/>
    </row>
    <row r="514" spans="24:77" ht="12.75" customHeight="1">
      <c r="X514" s="26"/>
      <c r="Y514" s="26"/>
      <c r="Z514" s="26"/>
      <c r="AA514" s="26"/>
      <c r="AB514" s="26"/>
      <c r="AC514" s="26"/>
      <c r="AD514" s="26"/>
      <c r="AE514" s="26"/>
      <c r="AF514" s="26"/>
      <c r="AG514" s="26"/>
      <c r="AH514" s="26"/>
      <c r="AI514" s="26"/>
      <c r="AJ514" s="26"/>
      <c r="AK514" s="26"/>
      <c r="AL514" s="26"/>
      <c r="AM514" s="26"/>
      <c r="AN514" s="26"/>
      <c r="AO514" s="26"/>
      <c r="AP514" s="26"/>
      <c r="AQ514" s="26"/>
      <c r="AR514" s="26"/>
      <c r="AS514" s="26"/>
      <c r="AT514" s="26"/>
      <c r="AU514" s="26"/>
      <c r="AV514" s="26"/>
      <c r="AW514" s="26"/>
      <c r="AX514" s="26"/>
      <c r="AY514" s="26"/>
      <c r="AZ514" s="26"/>
      <c r="BA514" s="26"/>
      <c r="BB514" s="26"/>
      <c r="BC514" s="26"/>
      <c r="BD514" s="26"/>
      <c r="BE514" s="26"/>
      <c r="BF514" s="26"/>
      <c r="BG514" s="26"/>
      <c r="BH514" s="26"/>
      <c r="BI514" s="26"/>
      <c r="BJ514" s="26"/>
      <c r="BK514" s="26"/>
      <c r="BL514" s="26"/>
      <c r="BM514" s="26"/>
      <c r="BN514" s="26"/>
      <c r="BO514" s="26"/>
      <c r="BP514" s="26"/>
      <c r="BQ514" s="26"/>
      <c r="BR514" s="26"/>
      <c r="BS514" s="26"/>
      <c r="BT514" s="26"/>
      <c r="BU514" s="26"/>
      <c r="BV514" s="26"/>
      <c r="BW514" s="26"/>
      <c r="BX514" s="26"/>
      <c r="BY514" s="26"/>
    </row>
    <row r="515" spans="24:77" ht="12.75" customHeight="1">
      <c r="X515" s="26"/>
      <c r="Y515" s="26"/>
      <c r="Z515" s="26"/>
      <c r="AA515" s="26"/>
      <c r="AB515" s="26"/>
      <c r="AC515" s="26"/>
      <c r="AD515" s="26"/>
      <c r="AE515" s="26"/>
      <c r="AF515" s="26"/>
      <c r="AG515" s="26"/>
      <c r="AH515" s="26"/>
      <c r="AI515" s="26"/>
      <c r="AJ515" s="26"/>
      <c r="AK515" s="26"/>
      <c r="AL515" s="26"/>
      <c r="AM515" s="26"/>
      <c r="AN515" s="26"/>
      <c r="AO515" s="26"/>
      <c r="AP515" s="26"/>
      <c r="AQ515" s="26"/>
      <c r="AR515" s="26"/>
      <c r="AS515" s="26"/>
      <c r="AT515" s="26"/>
      <c r="AU515" s="26"/>
      <c r="AV515" s="26"/>
      <c r="AW515" s="26"/>
      <c r="AX515" s="26"/>
      <c r="AY515" s="26"/>
      <c r="AZ515" s="26"/>
      <c r="BA515" s="26"/>
      <c r="BB515" s="26"/>
      <c r="BC515" s="26"/>
      <c r="BD515" s="26"/>
      <c r="BE515" s="26"/>
      <c r="BF515" s="26"/>
      <c r="BG515" s="26"/>
      <c r="BH515" s="26"/>
      <c r="BI515" s="26"/>
      <c r="BJ515" s="26"/>
      <c r="BK515" s="26"/>
      <c r="BL515" s="26"/>
      <c r="BM515" s="26"/>
      <c r="BN515" s="26"/>
      <c r="BO515" s="26"/>
      <c r="BP515" s="26"/>
      <c r="BQ515" s="26"/>
      <c r="BR515" s="26"/>
      <c r="BS515" s="26"/>
      <c r="BT515" s="26"/>
      <c r="BU515" s="26"/>
      <c r="BV515" s="26"/>
      <c r="BW515" s="26"/>
      <c r="BX515" s="26"/>
      <c r="BY515" s="26"/>
    </row>
    <row r="516" spans="24:77" ht="12.75" customHeight="1">
      <c r="X516" s="26"/>
      <c r="Y516" s="26"/>
      <c r="Z516" s="26"/>
      <c r="AA516" s="26"/>
      <c r="AB516" s="26"/>
      <c r="AC516" s="26"/>
      <c r="AD516" s="26"/>
      <c r="AE516" s="26"/>
      <c r="AF516" s="26"/>
      <c r="AG516" s="26"/>
      <c r="AH516" s="26"/>
      <c r="AI516" s="26"/>
      <c r="AJ516" s="26"/>
      <c r="AK516" s="26"/>
      <c r="AL516" s="26"/>
      <c r="AM516" s="26"/>
      <c r="AN516" s="26"/>
      <c r="AO516" s="26"/>
      <c r="AP516" s="26"/>
      <c r="AQ516" s="26"/>
      <c r="AR516" s="26"/>
      <c r="AS516" s="26"/>
      <c r="AT516" s="26"/>
      <c r="AU516" s="26"/>
      <c r="AV516" s="26"/>
      <c r="AW516" s="26"/>
      <c r="AX516" s="26"/>
      <c r="AY516" s="26"/>
      <c r="AZ516" s="26"/>
      <c r="BA516" s="26"/>
      <c r="BB516" s="26"/>
      <c r="BC516" s="26"/>
      <c r="BD516" s="26"/>
      <c r="BE516" s="26"/>
      <c r="BF516" s="26"/>
      <c r="BG516" s="26"/>
      <c r="BH516" s="26"/>
      <c r="BI516" s="26"/>
      <c r="BJ516" s="26"/>
      <c r="BK516" s="26"/>
      <c r="BL516" s="26"/>
      <c r="BM516" s="26"/>
      <c r="BN516" s="26"/>
      <c r="BO516" s="26"/>
      <c r="BP516" s="26"/>
      <c r="BQ516" s="26"/>
      <c r="BR516" s="26"/>
      <c r="BS516" s="26"/>
      <c r="BT516" s="26"/>
      <c r="BU516" s="26"/>
      <c r="BV516" s="26"/>
      <c r="BW516" s="26"/>
      <c r="BX516" s="26"/>
      <c r="BY516" s="26"/>
    </row>
    <row r="517" spans="24:77" ht="12.75" customHeight="1">
      <c r="X517" s="26"/>
      <c r="Y517" s="26"/>
      <c r="Z517" s="26"/>
      <c r="AA517" s="26"/>
      <c r="AB517" s="26"/>
      <c r="AC517" s="26"/>
      <c r="AD517" s="26"/>
      <c r="AE517" s="26"/>
      <c r="AF517" s="26"/>
      <c r="AG517" s="26"/>
      <c r="AH517" s="26"/>
      <c r="AI517" s="26"/>
      <c r="AJ517" s="26"/>
      <c r="AK517" s="26"/>
      <c r="AL517" s="26"/>
      <c r="AM517" s="26"/>
      <c r="AN517" s="26"/>
      <c r="AO517" s="26"/>
      <c r="AP517" s="26"/>
      <c r="AQ517" s="26"/>
      <c r="AR517" s="26"/>
      <c r="AS517" s="26"/>
      <c r="AT517" s="26"/>
      <c r="AU517" s="26"/>
      <c r="AV517" s="26"/>
      <c r="AW517" s="26"/>
      <c r="AX517" s="26"/>
      <c r="AY517" s="26"/>
      <c r="AZ517" s="26"/>
      <c r="BA517" s="26"/>
      <c r="BB517" s="26"/>
      <c r="BC517" s="26"/>
      <c r="BD517" s="26"/>
      <c r="BE517" s="26"/>
      <c r="BF517" s="26"/>
      <c r="BG517" s="26"/>
      <c r="BH517" s="26"/>
      <c r="BI517" s="26"/>
      <c r="BJ517" s="26"/>
      <c r="BK517" s="26"/>
      <c r="BL517" s="26"/>
      <c r="BM517" s="26"/>
      <c r="BN517" s="26"/>
      <c r="BO517" s="26"/>
      <c r="BP517" s="26"/>
      <c r="BQ517" s="26"/>
      <c r="BR517" s="26"/>
      <c r="BS517" s="26"/>
      <c r="BT517" s="26"/>
      <c r="BU517" s="26"/>
      <c r="BV517" s="26"/>
      <c r="BW517" s="26"/>
      <c r="BX517" s="26"/>
      <c r="BY517" s="26"/>
    </row>
    <row r="518" spans="24:77" ht="12.75" customHeight="1">
      <c r="X518" s="26"/>
      <c r="Y518" s="26"/>
      <c r="Z518" s="26"/>
      <c r="AA518" s="26"/>
      <c r="AB518" s="26"/>
      <c r="AC518" s="26"/>
      <c r="AD518" s="26"/>
      <c r="AE518" s="26"/>
      <c r="AF518" s="26"/>
      <c r="AG518" s="26"/>
      <c r="AH518" s="26"/>
      <c r="AI518" s="26"/>
      <c r="AJ518" s="26"/>
      <c r="AK518" s="26"/>
      <c r="AL518" s="26"/>
      <c r="AM518" s="26"/>
      <c r="AN518" s="26"/>
      <c r="AO518" s="26"/>
      <c r="AP518" s="26"/>
      <c r="AQ518" s="26"/>
      <c r="AR518" s="26"/>
      <c r="AS518" s="26"/>
      <c r="AT518" s="26"/>
      <c r="AU518" s="26"/>
      <c r="AV518" s="26"/>
      <c r="AW518" s="26"/>
      <c r="AX518" s="26"/>
      <c r="AY518" s="26"/>
      <c r="AZ518" s="26"/>
      <c r="BA518" s="26"/>
      <c r="BB518" s="26"/>
      <c r="BC518" s="26"/>
      <c r="BD518" s="26"/>
      <c r="BE518" s="26"/>
      <c r="BF518" s="26"/>
      <c r="BG518" s="26"/>
      <c r="BH518" s="26"/>
      <c r="BI518" s="26"/>
      <c r="BJ518" s="26"/>
      <c r="BK518" s="26"/>
      <c r="BL518" s="26"/>
      <c r="BM518" s="26"/>
      <c r="BN518" s="26"/>
      <c r="BO518" s="26"/>
      <c r="BP518" s="26"/>
      <c r="BQ518" s="26"/>
      <c r="BR518" s="26"/>
      <c r="BS518" s="26"/>
      <c r="BT518" s="26"/>
      <c r="BU518" s="26"/>
      <c r="BV518" s="26"/>
      <c r="BW518" s="26"/>
      <c r="BX518" s="26"/>
      <c r="BY518" s="26"/>
    </row>
    <row r="519" spans="24:77" ht="12.75" customHeight="1">
      <c r="X519" s="26"/>
      <c r="Y519" s="26"/>
      <c r="Z519" s="26"/>
      <c r="AA519" s="26"/>
      <c r="AB519" s="26"/>
      <c r="AC519" s="26"/>
      <c r="AD519" s="26"/>
      <c r="AE519" s="26"/>
      <c r="AF519" s="26"/>
      <c r="AG519" s="26"/>
      <c r="AH519" s="26"/>
      <c r="AI519" s="26"/>
      <c r="AJ519" s="26"/>
      <c r="AK519" s="26"/>
      <c r="AL519" s="26"/>
      <c r="AM519" s="26"/>
      <c r="AN519" s="26"/>
      <c r="AO519" s="26"/>
      <c r="AP519" s="26"/>
      <c r="AQ519" s="26"/>
      <c r="AR519" s="26"/>
      <c r="AS519" s="26"/>
      <c r="AT519" s="26"/>
      <c r="AU519" s="26"/>
      <c r="AV519" s="26"/>
      <c r="AW519" s="26"/>
      <c r="AX519" s="26"/>
      <c r="AY519" s="26"/>
      <c r="AZ519" s="26"/>
      <c r="BA519" s="26"/>
      <c r="BB519" s="26"/>
      <c r="BC519" s="26"/>
      <c r="BD519" s="26"/>
      <c r="BE519" s="26"/>
      <c r="BF519" s="26"/>
      <c r="BG519" s="26"/>
      <c r="BH519" s="26"/>
      <c r="BI519" s="26"/>
      <c r="BJ519" s="26"/>
      <c r="BK519" s="26"/>
      <c r="BL519" s="26"/>
      <c r="BM519" s="26"/>
      <c r="BN519" s="26"/>
      <c r="BO519" s="26"/>
      <c r="BP519" s="26"/>
      <c r="BQ519" s="26"/>
      <c r="BR519" s="26"/>
      <c r="BS519" s="26"/>
      <c r="BT519" s="26"/>
      <c r="BU519" s="26"/>
      <c r="BV519" s="26"/>
      <c r="BW519" s="26"/>
      <c r="BX519" s="26"/>
      <c r="BY519" s="26"/>
    </row>
    <row r="520" spans="24:77" ht="12.75" customHeight="1">
      <c r="X520" s="26"/>
      <c r="Y520" s="26"/>
      <c r="Z520" s="26"/>
      <c r="AA520" s="26"/>
      <c r="AB520" s="26"/>
      <c r="AC520" s="26"/>
      <c r="AD520" s="26"/>
      <c r="AE520" s="26"/>
      <c r="AF520" s="26"/>
      <c r="AG520" s="26"/>
      <c r="AH520" s="26"/>
      <c r="AI520" s="26"/>
      <c r="AJ520" s="26"/>
      <c r="AK520" s="26"/>
      <c r="AL520" s="26"/>
      <c r="AM520" s="26"/>
      <c r="AN520" s="26"/>
      <c r="AO520" s="26"/>
      <c r="AP520" s="26"/>
      <c r="AQ520" s="26"/>
      <c r="AR520" s="26"/>
      <c r="AS520" s="26"/>
      <c r="AT520" s="26"/>
      <c r="AU520" s="26"/>
      <c r="AV520" s="26"/>
      <c r="AW520" s="26"/>
      <c r="AX520" s="26"/>
      <c r="AY520" s="26"/>
      <c r="AZ520" s="26"/>
      <c r="BA520" s="26"/>
      <c r="BB520" s="26"/>
      <c r="BC520" s="26"/>
      <c r="BD520" s="26"/>
      <c r="BE520" s="26"/>
      <c r="BF520" s="26"/>
      <c r="BG520" s="26"/>
      <c r="BH520" s="26"/>
      <c r="BI520" s="26"/>
      <c r="BJ520" s="26"/>
      <c r="BK520" s="26"/>
      <c r="BL520" s="26"/>
      <c r="BM520" s="26"/>
      <c r="BN520" s="26"/>
      <c r="BO520" s="26"/>
      <c r="BP520" s="26"/>
      <c r="BQ520" s="26"/>
      <c r="BR520" s="26"/>
      <c r="BS520" s="26"/>
      <c r="BT520" s="26"/>
      <c r="BU520" s="26"/>
      <c r="BV520" s="26"/>
      <c r="BW520" s="26"/>
      <c r="BX520" s="26"/>
      <c r="BY520" s="26"/>
    </row>
    <row r="521" spans="24:77" ht="12.75" customHeight="1">
      <c r="X521" s="26"/>
      <c r="Y521" s="26"/>
      <c r="Z521" s="26"/>
      <c r="AA521" s="26"/>
      <c r="AB521" s="26"/>
      <c r="AC521" s="26"/>
      <c r="AD521" s="26"/>
      <c r="AE521" s="26"/>
      <c r="AF521" s="26"/>
      <c r="AG521" s="26"/>
      <c r="AH521" s="26"/>
      <c r="AI521" s="26"/>
      <c r="AJ521" s="26"/>
      <c r="AK521" s="26"/>
      <c r="AL521" s="26"/>
      <c r="AM521" s="26"/>
      <c r="AN521" s="26"/>
      <c r="AO521" s="26"/>
      <c r="AP521" s="26"/>
      <c r="AQ521" s="26"/>
      <c r="AR521" s="26"/>
      <c r="AS521" s="26"/>
      <c r="AT521" s="26"/>
      <c r="AU521" s="26"/>
      <c r="AV521" s="26"/>
      <c r="AW521" s="26"/>
      <c r="AX521" s="26"/>
      <c r="AY521" s="26"/>
      <c r="AZ521" s="26"/>
      <c r="BA521" s="26"/>
      <c r="BB521" s="26"/>
      <c r="BC521" s="26"/>
      <c r="BD521" s="26"/>
      <c r="BE521" s="26"/>
      <c r="BF521" s="26"/>
      <c r="BG521" s="26"/>
      <c r="BH521" s="26"/>
      <c r="BI521" s="26"/>
      <c r="BJ521" s="26"/>
      <c r="BK521" s="26"/>
      <c r="BL521" s="26"/>
      <c r="BM521" s="26"/>
      <c r="BN521" s="26"/>
      <c r="BO521" s="26"/>
      <c r="BP521" s="26"/>
      <c r="BQ521" s="26"/>
      <c r="BR521" s="26"/>
      <c r="BS521" s="26"/>
      <c r="BT521" s="26"/>
      <c r="BU521" s="26"/>
      <c r="BV521" s="26"/>
      <c r="BW521" s="26"/>
      <c r="BX521" s="26"/>
      <c r="BY521" s="26"/>
    </row>
    <row r="522" spans="24:77" ht="12.75" customHeight="1">
      <c r="X522" s="26"/>
      <c r="Y522" s="26"/>
      <c r="Z522" s="26"/>
      <c r="AA522" s="26"/>
      <c r="AB522" s="26"/>
      <c r="AC522" s="26"/>
      <c r="AD522" s="26"/>
      <c r="AE522" s="26"/>
      <c r="AF522" s="26"/>
      <c r="AG522" s="26"/>
      <c r="AH522" s="26"/>
      <c r="AI522" s="26"/>
      <c r="AJ522" s="26"/>
      <c r="AK522" s="26"/>
      <c r="AL522" s="26"/>
      <c r="AM522" s="26"/>
      <c r="AN522" s="26"/>
      <c r="AO522" s="26"/>
      <c r="AP522" s="26"/>
      <c r="AQ522" s="26"/>
      <c r="AR522" s="26"/>
      <c r="AS522" s="26"/>
      <c r="AT522" s="26"/>
      <c r="AU522" s="26"/>
      <c r="AV522" s="26"/>
      <c r="AW522" s="26"/>
      <c r="AX522" s="26"/>
      <c r="AY522" s="26"/>
      <c r="AZ522" s="26"/>
      <c r="BA522" s="26"/>
      <c r="BB522" s="26"/>
      <c r="BC522" s="26"/>
      <c r="BD522" s="26"/>
      <c r="BE522" s="26"/>
      <c r="BF522" s="26"/>
      <c r="BG522" s="26"/>
      <c r="BH522" s="26"/>
      <c r="BI522" s="26"/>
      <c r="BJ522" s="26"/>
      <c r="BK522" s="26"/>
      <c r="BL522" s="26"/>
      <c r="BM522" s="26"/>
      <c r="BN522" s="26"/>
      <c r="BO522" s="26"/>
      <c r="BP522" s="26"/>
      <c r="BQ522" s="26"/>
      <c r="BR522" s="26"/>
      <c r="BS522" s="26"/>
      <c r="BT522" s="26"/>
      <c r="BU522" s="26"/>
      <c r="BV522" s="26"/>
      <c r="BW522" s="26"/>
      <c r="BX522" s="26"/>
      <c r="BY522" s="26"/>
    </row>
    <row r="523" spans="24:77" ht="12.75" customHeight="1">
      <c r="X523" s="26"/>
      <c r="Y523" s="26"/>
      <c r="Z523" s="26"/>
      <c r="AA523" s="26"/>
      <c r="AB523" s="26"/>
      <c r="AC523" s="26"/>
      <c r="AD523" s="26"/>
      <c r="AE523" s="26"/>
      <c r="AF523" s="26"/>
      <c r="AG523" s="26"/>
      <c r="AH523" s="26"/>
      <c r="AI523" s="26"/>
      <c r="AJ523" s="26"/>
      <c r="AK523" s="26"/>
      <c r="AL523" s="26"/>
      <c r="AM523" s="26"/>
      <c r="AN523" s="26"/>
      <c r="AO523" s="26"/>
      <c r="AP523" s="26"/>
      <c r="AQ523" s="26"/>
      <c r="AR523" s="26"/>
      <c r="AS523" s="26"/>
      <c r="AT523" s="26"/>
      <c r="AU523" s="26"/>
      <c r="AV523" s="26"/>
      <c r="AW523" s="26"/>
      <c r="AX523" s="26"/>
      <c r="AY523" s="26"/>
      <c r="AZ523" s="26"/>
      <c r="BA523" s="26"/>
      <c r="BB523" s="26"/>
      <c r="BC523" s="26"/>
      <c r="BD523" s="26"/>
      <c r="BE523" s="26"/>
      <c r="BF523" s="26"/>
      <c r="BG523" s="26"/>
      <c r="BH523" s="26"/>
      <c r="BI523" s="26"/>
      <c r="BJ523" s="26"/>
      <c r="BK523" s="26"/>
      <c r="BL523" s="26"/>
      <c r="BM523" s="26"/>
      <c r="BN523" s="26"/>
      <c r="BO523" s="26"/>
      <c r="BP523" s="26"/>
      <c r="BQ523" s="26"/>
      <c r="BR523" s="26"/>
      <c r="BS523" s="26"/>
      <c r="BT523" s="26"/>
      <c r="BU523" s="26"/>
      <c r="BV523" s="26"/>
      <c r="BW523" s="26"/>
      <c r="BX523" s="26"/>
      <c r="BY523" s="26"/>
    </row>
    <row r="524" spans="24:77" ht="12.75" customHeight="1">
      <c r="X524" s="26"/>
      <c r="Y524" s="26"/>
      <c r="Z524" s="26"/>
      <c r="AA524" s="26"/>
      <c r="AB524" s="26"/>
      <c r="AC524" s="26"/>
      <c r="AD524" s="26"/>
      <c r="AE524" s="26"/>
      <c r="AF524" s="26"/>
      <c r="AG524" s="26"/>
      <c r="AH524" s="26"/>
      <c r="AI524" s="26"/>
      <c r="AJ524" s="26"/>
      <c r="AK524" s="26"/>
      <c r="AL524" s="26"/>
      <c r="AM524" s="26"/>
      <c r="AN524" s="26"/>
      <c r="AO524" s="26"/>
      <c r="AP524" s="26"/>
      <c r="AQ524" s="26"/>
      <c r="AR524" s="26"/>
      <c r="AS524" s="26"/>
      <c r="AT524" s="26"/>
      <c r="AU524" s="26"/>
      <c r="AV524" s="26"/>
      <c r="AW524" s="26"/>
      <c r="AX524" s="26"/>
      <c r="AY524" s="26"/>
      <c r="AZ524" s="26"/>
      <c r="BA524" s="26"/>
      <c r="BB524" s="26"/>
      <c r="BC524" s="26"/>
      <c r="BD524" s="26"/>
      <c r="BE524" s="26"/>
      <c r="BF524" s="26"/>
      <c r="BG524" s="26"/>
      <c r="BH524" s="26"/>
      <c r="BI524" s="26"/>
      <c r="BJ524" s="26"/>
      <c r="BK524" s="26"/>
      <c r="BL524" s="26"/>
      <c r="BM524" s="26"/>
      <c r="BN524" s="26"/>
      <c r="BO524" s="26"/>
      <c r="BP524" s="26"/>
      <c r="BQ524" s="26"/>
      <c r="BR524" s="26"/>
      <c r="BS524" s="26"/>
      <c r="BT524" s="26"/>
      <c r="BU524" s="26"/>
      <c r="BV524" s="26"/>
      <c r="BW524" s="26"/>
      <c r="BX524" s="26"/>
      <c r="BY524" s="26"/>
    </row>
    <row r="525" spans="24:77" ht="12.75" customHeight="1">
      <c r="X525" s="26"/>
      <c r="Y525" s="26"/>
      <c r="Z525" s="26"/>
      <c r="AA525" s="26"/>
      <c r="AB525" s="26"/>
      <c r="AC525" s="26"/>
      <c r="AD525" s="26"/>
      <c r="AE525" s="26"/>
      <c r="AF525" s="26"/>
      <c r="AG525" s="26"/>
      <c r="AH525" s="26"/>
      <c r="AI525" s="26"/>
      <c r="AJ525" s="26"/>
      <c r="AK525" s="26"/>
      <c r="AL525" s="26"/>
      <c r="AM525" s="26"/>
      <c r="AN525" s="26"/>
      <c r="AO525" s="26"/>
      <c r="AP525" s="26"/>
      <c r="AQ525" s="26"/>
      <c r="AR525" s="26"/>
      <c r="AS525" s="26"/>
      <c r="AT525" s="26"/>
      <c r="AU525" s="26"/>
      <c r="AV525" s="26"/>
      <c r="AW525" s="26"/>
      <c r="AX525" s="26"/>
      <c r="AY525" s="26"/>
      <c r="AZ525" s="26"/>
      <c r="BA525" s="26"/>
      <c r="BB525" s="26"/>
      <c r="BC525" s="26"/>
      <c r="BD525" s="26"/>
      <c r="BE525" s="26"/>
      <c r="BF525" s="26"/>
      <c r="BG525" s="26"/>
      <c r="BH525" s="26"/>
      <c r="BI525" s="26"/>
      <c r="BJ525" s="26"/>
      <c r="BK525" s="26"/>
      <c r="BL525" s="26"/>
      <c r="BM525" s="26"/>
      <c r="BN525" s="26"/>
      <c r="BO525" s="26"/>
      <c r="BP525" s="26"/>
      <c r="BQ525" s="26"/>
      <c r="BR525" s="26"/>
      <c r="BS525" s="26"/>
      <c r="BT525" s="26"/>
      <c r="BU525" s="26"/>
      <c r="BV525" s="26"/>
      <c r="BW525" s="26"/>
      <c r="BX525" s="26"/>
      <c r="BY525" s="26"/>
    </row>
    <row r="526" spans="24:77" ht="12.75" customHeight="1">
      <c r="X526" s="26"/>
      <c r="Y526" s="26"/>
      <c r="Z526" s="26"/>
      <c r="AA526" s="26"/>
      <c r="AB526" s="26"/>
      <c r="AC526" s="26"/>
      <c r="AD526" s="26"/>
      <c r="AE526" s="26"/>
      <c r="AF526" s="26"/>
      <c r="AG526" s="26"/>
      <c r="AH526" s="26"/>
      <c r="AI526" s="26"/>
      <c r="AJ526" s="26"/>
      <c r="AK526" s="26"/>
      <c r="AL526" s="26"/>
      <c r="AM526" s="26"/>
      <c r="AN526" s="26"/>
      <c r="AO526" s="26"/>
      <c r="AP526" s="26"/>
      <c r="AQ526" s="26"/>
      <c r="AR526" s="26"/>
      <c r="AS526" s="26"/>
      <c r="AT526" s="26"/>
      <c r="AU526" s="26"/>
      <c r="AV526" s="26"/>
      <c r="AW526" s="26"/>
      <c r="AX526" s="26"/>
      <c r="AY526" s="26"/>
      <c r="AZ526" s="26"/>
      <c r="BA526" s="26"/>
      <c r="BB526" s="26"/>
      <c r="BC526" s="26"/>
      <c r="BD526" s="26"/>
      <c r="BE526" s="26"/>
      <c r="BF526" s="26"/>
      <c r="BG526" s="26"/>
      <c r="BH526" s="26"/>
      <c r="BI526" s="26"/>
      <c r="BJ526" s="26"/>
      <c r="BK526" s="26"/>
      <c r="BL526" s="26"/>
      <c r="BM526" s="26"/>
      <c r="BN526" s="26"/>
      <c r="BO526" s="26"/>
      <c r="BP526" s="26"/>
      <c r="BQ526" s="26"/>
      <c r="BR526" s="26"/>
      <c r="BS526" s="26"/>
      <c r="BT526" s="26"/>
      <c r="BU526" s="26"/>
      <c r="BV526" s="26"/>
      <c r="BW526" s="26"/>
      <c r="BX526" s="26"/>
      <c r="BY526" s="26"/>
    </row>
    <row r="527" spans="24:77" ht="12.75" customHeight="1">
      <c r="X527" s="26"/>
      <c r="Y527" s="26"/>
      <c r="Z527" s="26"/>
      <c r="AA527" s="26"/>
      <c r="AB527" s="26"/>
      <c r="AC527" s="26"/>
      <c r="AD527" s="26"/>
      <c r="AE527" s="26"/>
      <c r="AF527" s="26"/>
      <c r="AG527" s="26"/>
      <c r="AH527" s="26"/>
      <c r="AI527" s="26"/>
      <c r="AJ527" s="26"/>
      <c r="AK527" s="26"/>
      <c r="AL527" s="26"/>
      <c r="AM527" s="26"/>
      <c r="AN527" s="26"/>
      <c r="AO527" s="26"/>
      <c r="AP527" s="26"/>
      <c r="AQ527" s="26"/>
      <c r="AR527" s="26"/>
      <c r="AS527" s="26"/>
      <c r="AT527" s="26"/>
      <c r="AU527" s="26"/>
      <c r="AV527" s="26"/>
      <c r="AW527" s="26"/>
      <c r="AX527" s="26"/>
      <c r="AY527" s="26"/>
      <c r="AZ527" s="26"/>
      <c r="BA527" s="26"/>
      <c r="BB527" s="26"/>
      <c r="BC527" s="26"/>
      <c r="BD527" s="26"/>
      <c r="BE527" s="26"/>
      <c r="BF527" s="26"/>
      <c r="BG527" s="26"/>
      <c r="BH527" s="26"/>
      <c r="BI527" s="26"/>
      <c r="BJ527" s="26"/>
      <c r="BK527" s="26"/>
      <c r="BL527" s="26"/>
      <c r="BM527" s="26"/>
      <c r="BN527" s="26"/>
      <c r="BO527" s="26"/>
      <c r="BP527" s="26"/>
      <c r="BQ527" s="26"/>
      <c r="BR527" s="26"/>
      <c r="BS527" s="26"/>
      <c r="BT527" s="26"/>
      <c r="BU527" s="26"/>
      <c r="BV527" s="26"/>
      <c r="BW527" s="26"/>
      <c r="BX527" s="26"/>
      <c r="BY527" s="26"/>
    </row>
    <row r="528" spans="24:77" ht="12.75" customHeight="1">
      <c r="X528" s="26"/>
      <c r="Y528" s="26"/>
      <c r="Z528" s="26"/>
      <c r="AA528" s="26"/>
      <c r="AB528" s="26"/>
      <c r="AC528" s="26"/>
      <c r="AD528" s="26"/>
      <c r="AE528" s="26"/>
      <c r="AF528" s="26"/>
      <c r="AG528" s="26"/>
      <c r="AH528" s="26"/>
      <c r="AI528" s="26"/>
      <c r="AJ528" s="26"/>
      <c r="AK528" s="26"/>
      <c r="AL528" s="26"/>
      <c r="AM528" s="26"/>
      <c r="AN528" s="26"/>
      <c r="AO528" s="26"/>
      <c r="AP528" s="26"/>
      <c r="AQ528" s="26"/>
      <c r="AR528" s="26"/>
      <c r="AS528" s="26"/>
      <c r="AT528" s="26"/>
      <c r="AU528" s="26"/>
      <c r="AV528" s="26"/>
      <c r="AW528" s="26"/>
      <c r="AX528" s="26"/>
      <c r="AY528" s="26"/>
      <c r="AZ528" s="26"/>
      <c r="BA528" s="26"/>
      <c r="BB528" s="26"/>
      <c r="BC528" s="26"/>
      <c r="BD528" s="26"/>
      <c r="BE528" s="26"/>
      <c r="BF528" s="26"/>
      <c r="BG528" s="26"/>
      <c r="BH528" s="26"/>
      <c r="BI528" s="26"/>
      <c r="BJ528" s="26"/>
      <c r="BK528" s="26"/>
      <c r="BL528" s="26"/>
      <c r="BM528" s="26"/>
      <c r="BN528" s="26"/>
      <c r="BO528" s="26"/>
      <c r="BP528" s="26"/>
      <c r="BQ528" s="26"/>
      <c r="BR528" s="26"/>
      <c r="BS528" s="26"/>
      <c r="BT528" s="26"/>
      <c r="BU528" s="26"/>
      <c r="BV528" s="26"/>
      <c r="BW528" s="26"/>
      <c r="BX528" s="26"/>
      <c r="BY528" s="26"/>
    </row>
    <row r="529" spans="24:77" ht="12.75" customHeight="1">
      <c r="X529" s="26"/>
      <c r="Y529" s="26"/>
      <c r="Z529" s="26"/>
      <c r="AA529" s="26"/>
      <c r="AB529" s="26"/>
      <c r="AC529" s="26"/>
      <c r="AD529" s="26"/>
      <c r="AE529" s="26"/>
      <c r="AF529" s="26"/>
      <c r="AG529" s="26"/>
      <c r="AH529" s="26"/>
      <c r="AI529" s="26"/>
      <c r="AJ529" s="26"/>
      <c r="AK529" s="26"/>
      <c r="AL529" s="26"/>
      <c r="AM529" s="26"/>
      <c r="AN529" s="26"/>
      <c r="AO529" s="26"/>
      <c r="AP529" s="26"/>
      <c r="AQ529" s="26"/>
      <c r="AR529" s="26"/>
      <c r="AS529" s="26"/>
      <c r="AT529" s="26"/>
      <c r="AU529" s="26"/>
      <c r="AV529" s="26"/>
      <c r="AW529" s="26"/>
      <c r="AX529" s="26"/>
      <c r="AY529" s="26"/>
      <c r="AZ529" s="26"/>
      <c r="BA529" s="26"/>
      <c r="BB529" s="26"/>
      <c r="BC529" s="26"/>
      <c r="BD529" s="26"/>
      <c r="BE529" s="26"/>
      <c r="BF529" s="26"/>
      <c r="BG529" s="26"/>
      <c r="BH529" s="26"/>
      <c r="BI529" s="26"/>
      <c r="BJ529" s="26"/>
      <c r="BK529" s="26"/>
      <c r="BL529" s="26"/>
      <c r="BM529" s="26"/>
      <c r="BN529" s="26"/>
      <c r="BO529" s="26"/>
      <c r="BP529" s="26"/>
      <c r="BQ529" s="26"/>
      <c r="BR529" s="26"/>
      <c r="BS529" s="26"/>
      <c r="BT529" s="26"/>
      <c r="BU529" s="26"/>
      <c r="BV529" s="26"/>
      <c r="BW529" s="26"/>
      <c r="BX529" s="26"/>
      <c r="BY529" s="26"/>
    </row>
    <row r="530" spans="24:77" ht="12.75" customHeight="1">
      <c r="X530" s="26"/>
      <c r="Y530" s="26"/>
      <c r="Z530" s="26"/>
      <c r="AA530" s="26"/>
      <c r="AB530" s="26"/>
      <c r="AC530" s="26"/>
      <c r="AD530" s="26"/>
      <c r="AE530" s="26"/>
      <c r="AF530" s="26"/>
      <c r="AG530" s="26"/>
      <c r="AH530" s="26"/>
      <c r="AI530" s="26"/>
      <c r="AJ530" s="26"/>
      <c r="AK530" s="26"/>
      <c r="AL530" s="26"/>
      <c r="AM530" s="26"/>
      <c r="AN530" s="26"/>
      <c r="AO530" s="26"/>
      <c r="AP530" s="26"/>
      <c r="AQ530" s="26"/>
      <c r="AR530" s="26"/>
      <c r="AS530" s="26"/>
      <c r="AT530" s="26"/>
      <c r="AU530" s="26"/>
      <c r="AV530" s="26"/>
      <c r="AW530" s="26"/>
      <c r="AX530" s="26"/>
      <c r="AY530" s="26"/>
      <c r="AZ530" s="26"/>
      <c r="BA530" s="26"/>
      <c r="BB530" s="26"/>
      <c r="BC530" s="26"/>
      <c r="BD530" s="26"/>
      <c r="BE530" s="26"/>
      <c r="BF530" s="26"/>
      <c r="BG530" s="26"/>
      <c r="BH530" s="26"/>
      <c r="BI530" s="26"/>
      <c r="BJ530" s="26"/>
      <c r="BK530" s="26"/>
      <c r="BL530" s="26"/>
      <c r="BM530" s="26"/>
      <c r="BN530" s="26"/>
      <c r="BO530" s="26"/>
      <c r="BP530" s="26"/>
      <c r="BQ530" s="26"/>
      <c r="BR530" s="26"/>
      <c r="BS530" s="26"/>
      <c r="BT530" s="26"/>
      <c r="BU530" s="26"/>
      <c r="BV530" s="26"/>
      <c r="BW530" s="26"/>
      <c r="BX530" s="26"/>
      <c r="BY530" s="26"/>
    </row>
    <row r="531" spans="24:77" ht="12.75" customHeight="1">
      <c r="X531" s="26"/>
      <c r="Y531" s="26"/>
      <c r="Z531" s="26"/>
      <c r="AA531" s="26"/>
      <c r="AB531" s="26"/>
      <c r="AC531" s="26"/>
      <c r="AD531" s="26"/>
      <c r="AE531" s="26"/>
      <c r="AF531" s="26"/>
      <c r="AG531" s="26"/>
      <c r="AH531" s="26"/>
      <c r="AI531" s="26"/>
      <c r="AJ531" s="26"/>
      <c r="AK531" s="26"/>
      <c r="AL531" s="26"/>
      <c r="AM531" s="26"/>
      <c r="AN531" s="26"/>
      <c r="AO531" s="26"/>
      <c r="AP531" s="26"/>
      <c r="AQ531" s="26"/>
      <c r="AR531" s="26"/>
      <c r="AS531" s="26"/>
      <c r="AT531" s="26"/>
      <c r="AU531" s="26"/>
      <c r="AV531" s="26"/>
      <c r="AW531" s="26"/>
      <c r="AX531" s="26"/>
      <c r="AY531" s="26"/>
      <c r="AZ531" s="26"/>
      <c r="BA531" s="26"/>
      <c r="BB531" s="26"/>
      <c r="BC531" s="26"/>
      <c r="BD531" s="26"/>
      <c r="BE531" s="26"/>
      <c r="BF531" s="26"/>
      <c r="BG531" s="26"/>
      <c r="BH531" s="26"/>
      <c r="BI531" s="26"/>
      <c r="BJ531" s="26"/>
      <c r="BK531" s="26"/>
      <c r="BL531" s="26"/>
      <c r="BM531" s="26"/>
      <c r="BN531" s="26"/>
      <c r="BO531" s="26"/>
      <c r="BP531" s="26"/>
      <c r="BQ531" s="26"/>
      <c r="BR531" s="26"/>
      <c r="BS531" s="26"/>
      <c r="BT531" s="26"/>
      <c r="BU531" s="26"/>
      <c r="BV531" s="26"/>
      <c r="BW531" s="26"/>
      <c r="BX531" s="26"/>
      <c r="BY531" s="26"/>
    </row>
    <row r="532" spans="24:77" ht="12.75" customHeight="1">
      <c r="X532" s="26"/>
      <c r="Y532" s="26"/>
      <c r="Z532" s="26"/>
      <c r="AA532" s="26"/>
      <c r="AB532" s="26"/>
      <c r="AC532" s="26"/>
      <c r="AD532" s="26"/>
      <c r="AE532" s="26"/>
      <c r="AF532" s="26"/>
      <c r="AG532" s="26"/>
      <c r="AH532" s="26"/>
      <c r="AI532" s="26"/>
      <c r="AJ532" s="26"/>
      <c r="AK532" s="26"/>
      <c r="AL532" s="26"/>
      <c r="AM532" s="26"/>
      <c r="AN532" s="26"/>
      <c r="AO532" s="26"/>
      <c r="AP532" s="26"/>
      <c r="AQ532" s="26"/>
      <c r="AR532" s="26"/>
      <c r="AS532" s="26"/>
      <c r="AT532" s="26"/>
      <c r="AU532" s="26"/>
      <c r="AV532" s="26"/>
      <c r="AW532" s="26"/>
      <c r="AX532" s="26"/>
      <c r="AY532" s="26"/>
      <c r="AZ532" s="26"/>
      <c r="BA532" s="26"/>
      <c r="BB532" s="26"/>
      <c r="BC532" s="26"/>
      <c r="BD532" s="26"/>
      <c r="BE532" s="26"/>
      <c r="BF532" s="26"/>
      <c r="BG532" s="26"/>
      <c r="BH532" s="26"/>
      <c r="BI532" s="26"/>
      <c r="BJ532" s="26"/>
      <c r="BK532" s="26"/>
      <c r="BL532" s="26"/>
      <c r="BM532" s="26"/>
      <c r="BN532" s="26"/>
      <c r="BO532" s="26"/>
      <c r="BP532" s="26"/>
      <c r="BQ532" s="26"/>
      <c r="BR532" s="26"/>
      <c r="BS532" s="26"/>
      <c r="BT532" s="26"/>
      <c r="BU532" s="26"/>
      <c r="BV532" s="26"/>
      <c r="BW532" s="26"/>
      <c r="BX532" s="26"/>
      <c r="BY532" s="26"/>
    </row>
    <row r="533" spans="24:77" ht="12.75" customHeight="1">
      <c r="X533" s="26"/>
      <c r="Y533" s="26"/>
      <c r="Z533" s="26"/>
      <c r="AA533" s="26"/>
      <c r="AB533" s="26"/>
      <c r="AC533" s="26"/>
      <c r="AD533" s="26"/>
      <c r="AE533" s="26"/>
      <c r="AF533" s="26"/>
      <c r="AG533" s="26"/>
      <c r="AH533" s="26"/>
      <c r="AI533" s="26"/>
      <c r="AJ533" s="26"/>
      <c r="AK533" s="26"/>
      <c r="AL533" s="26"/>
      <c r="AM533" s="26"/>
      <c r="AN533" s="26"/>
      <c r="AO533" s="26"/>
      <c r="AP533" s="26"/>
      <c r="AQ533" s="26"/>
      <c r="AR533" s="26"/>
      <c r="AS533" s="26"/>
      <c r="AT533" s="26"/>
      <c r="AU533" s="26"/>
      <c r="AV533" s="26"/>
      <c r="AW533" s="26"/>
      <c r="AX533" s="26"/>
      <c r="AY533" s="26"/>
      <c r="AZ533" s="26"/>
      <c r="BA533" s="26"/>
      <c r="BB533" s="26"/>
      <c r="BC533" s="26"/>
      <c r="BD533" s="26"/>
      <c r="BE533" s="26"/>
      <c r="BF533" s="26"/>
      <c r="BG533" s="26"/>
      <c r="BH533" s="26"/>
      <c r="BI533" s="26"/>
      <c r="BJ533" s="26"/>
      <c r="BK533" s="26"/>
      <c r="BL533" s="26"/>
      <c r="BM533" s="26"/>
      <c r="BN533" s="26"/>
      <c r="BO533" s="26"/>
      <c r="BP533" s="26"/>
      <c r="BQ533" s="26"/>
      <c r="BR533" s="26"/>
      <c r="BS533" s="26"/>
      <c r="BT533" s="26"/>
      <c r="BU533" s="26"/>
      <c r="BV533" s="26"/>
      <c r="BW533" s="26"/>
      <c r="BX533" s="26"/>
      <c r="BY533" s="26"/>
    </row>
    <row r="534" spans="24:77" ht="12.75" customHeight="1">
      <c r="X534" s="26"/>
      <c r="Y534" s="26"/>
      <c r="Z534" s="26"/>
      <c r="AA534" s="26"/>
      <c r="AB534" s="26"/>
      <c r="AC534" s="26"/>
      <c r="AD534" s="26"/>
      <c r="AE534" s="26"/>
      <c r="AF534" s="26"/>
      <c r="AG534" s="26"/>
      <c r="AH534" s="26"/>
      <c r="AI534" s="26"/>
      <c r="AJ534" s="26"/>
      <c r="AK534" s="26"/>
      <c r="AL534" s="26"/>
      <c r="AM534" s="26"/>
      <c r="AN534" s="26"/>
      <c r="AO534" s="26"/>
      <c r="AP534" s="26"/>
      <c r="AQ534" s="26"/>
      <c r="AR534" s="26"/>
      <c r="AS534" s="26"/>
      <c r="AT534" s="26"/>
      <c r="AU534" s="26"/>
      <c r="AV534" s="26"/>
      <c r="AW534" s="26"/>
      <c r="AX534" s="26"/>
      <c r="AY534" s="26"/>
      <c r="AZ534" s="26"/>
      <c r="BA534" s="26"/>
      <c r="BB534" s="26"/>
      <c r="BC534" s="26"/>
      <c r="BD534" s="26"/>
      <c r="BE534" s="26"/>
      <c r="BF534" s="26"/>
      <c r="BG534" s="26"/>
      <c r="BH534" s="26"/>
      <c r="BI534" s="26"/>
      <c r="BJ534" s="26"/>
      <c r="BK534" s="26"/>
      <c r="BL534" s="26"/>
      <c r="BM534" s="26"/>
      <c r="BN534" s="26"/>
      <c r="BO534" s="26"/>
      <c r="BP534" s="26"/>
      <c r="BQ534" s="26"/>
      <c r="BR534" s="26"/>
      <c r="BS534" s="26"/>
      <c r="BT534" s="26"/>
      <c r="BU534" s="26"/>
      <c r="BV534" s="26"/>
      <c r="BW534" s="26"/>
      <c r="BX534" s="26"/>
      <c r="BY534" s="26"/>
    </row>
    <row r="535" spans="24:77" ht="12.75" customHeight="1">
      <c r="X535" s="26"/>
      <c r="Y535" s="26"/>
      <c r="Z535" s="26"/>
      <c r="AA535" s="26"/>
      <c r="AB535" s="26"/>
      <c r="AC535" s="26"/>
      <c r="AD535" s="26"/>
      <c r="AE535" s="26"/>
      <c r="AF535" s="26"/>
      <c r="AG535" s="26"/>
      <c r="AH535" s="26"/>
      <c r="AI535" s="26"/>
      <c r="AJ535" s="26"/>
      <c r="AK535" s="26"/>
      <c r="AL535" s="26"/>
      <c r="AM535" s="26"/>
      <c r="AN535" s="26"/>
      <c r="AO535" s="26"/>
      <c r="AP535" s="26"/>
      <c r="AQ535" s="26"/>
      <c r="AR535" s="26"/>
      <c r="AS535" s="26"/>
      <c r="AT535" s="26"/>
      <c r="AU535" s="26"/>
      <c r="AV535" s="26"/>
      <c r="AW535" s="26"/>
      <c r="AX535" s="26"/>
      <c r="AY535" s="26"/>
      <c r="AZ535" s="26"/>
      <c r="BA535" s="26"/>
      <c r="BB535" s="26"/>
      <c r="BC535" s="26"/>
      <c r="BD535" s="26"/>
      <c r="BE535" s="26"/>
      <c r="BF535" s="26"/>
      <c r="BG535" s="26"/>
      <c r="BH535" s="26"/>
      <c r="BI535" s="26"/>
      <c r="BJ535" s="26"/>
      <c r="BK535" s="26"/>
      <c r="BL535" s="26"/>
      <c r="BM535" s="26"/>
      <c r="BN535" s="26"/>
      <c r="BO535" s="26"/>
      <c r="BP535" s="26"/>
      <c r="BQ535" s="26"/>
      <c r="BR535" s="26"/>
      <c r="BS535" s="26"/>
      <c r="BT535" s="26"/>
      <c r="BU535" s="26"/>
      <c r="BV535" s="26"/>
      <c r="BW535" s="26"/>
      <c r="BX535" s="26"/>
      <c r="BY535" s="26"/>
    </row>
    <row r="536" spans="24:77" ht="12.75" customHeight="1">
      <c r="X536" s="26"/>
      <c r="Y536" s="26"/>
      <c r="Z536" s="26"/>
      <c r="AA536" s="26"/>
      <c r="AB536" s="26"/>
      <c r="AC536" s="26"/>
      <c r="AD536" s="26"/>
      <c r="AE536" s="26"/>
      <c r="AF536" s="26"/>
      <c r="AG536" s="26"/>
      <c r="AH536" s="26"/>
      <c r="AI536" s="26"/>
      <c r="AJ536" s="26"/>
      <c r="AK536" s="26"/>
      <c r="AL536" s="26"/>
      <c r="AM536" s="26"/>
      <c r="AN536" s="26"/>
      <c r="AO536" s="26"/>
      <c r="AP536" s="26"/>
      <c r="AQ536" s="26"/>
      <c r="AR536" s="26"/>
      <c r="AS536" s="26"/>
      <c r="AT536" s="26"/>
      <c r="AU536" s="26"/>
      <c r="AV536" s="26"/>
      <c r="AW536" s="26"/>
      <c r="AX536" s="26"/>
      <c r="AY536" s="26"/>
      <c r="AZ536" s="26"/>
      <c r="BA536" s="26"/>
      <c r="BB536" s="26"/>
      <c r="BC536" s="26"/>
      <c r="BD536" s="26"/>
      <c r="BE536" s="26"/>
      <c r="BF536" s="26"/>
      <c r="BG536" s="26"/>
      <c r="BH536" s="26"/>
      <c r="BI536" s="26"/>
      <c r="BJ536" s="26"/>
      <c r="BK536" s="26"/>
      <c r="BL536" s="26"/>
      <c r="BM536" s="26"/>
      <c r="BN536" s="26"/>
      <c r="BO536" s="26"/>
      <c r="BP536" s="26"/>
      <c r="BQ536" s="26"/>
      <c r="BR536" s="26"/>
      <c r="BS536" s="26"/>
      <c r="BT536" s="26"/>
      <c r="BU536" s="26"/>
      <c r="BV536" s="26"/>
      <c r="BW536" s="26"/>
      <c r="BX536" s="26"/>
      <c r="BY536" s="26"/>
    </row>
    <row r="537" spans="24:77" ht="12.75" customHeight="1">
      <c r="X537" s="26"/>
      <c r="Y537" s="26"/>
      <c r="Z537" s="26"/>
      <c r="AA537" s="26"/>
      <c r="AB537" s="26"/>
      <c r="AC537" s="26"/>
      <c r="AD537" s="26"/>
      <c r="AE537" s="26"/>
      <c r="AF537" s="26"/>
      <c r="AG537" s="26"/>
      <c r="AH537" s="26"/>
      <c r="AI537" s="26"/>
      <c r="AJ537" s="26"/>
      <c r="AK537" s="26"/>
      <c r="AL537" s="26"/>
      <c r="AM537" s="26"/>
      <c r="AN537" s="26"/>
      <c r="AO537" s="26"/>
      <c r="AP537" s="26"/>
      <c r="AQ537" s="26"/>
      <c r="AR537" s="26"/>
      <c r="AS537" s="26"/>
      <c r="AT537" s="26"/>
      <c r="AU537" s="26"/>
      <c r="AV537" s="26"/>
      <c r="AW537" s="26"/>
      <c r="AX537" s="26"/>
      <c r="AY537" s="26"/>
      <c r="AZ537" s="26"/>
      <c r="BA537" s="26"/>
      <c r="BB537" s="26"/>
      <c r="BC537" s="26"/>
      <c r="BD537" s="26"/>
      <c r="BE537" s="26"/>
      <c r="BF537" s="26"/>
      <c r="BG537" s="26"/>
      <c r="BH537" s="26"/>
      <c r="BI537" s="26"/>
      <c r="BJ537" s="26"/>
      <c r="BK537" s="26"/>
      <c r="BL537" s="26"/>
      <c r="BM537" s="26"/>
      <c r="BN537" s="26"/>
      <c r="BO537" s="26"/>
      <c r="BP537" s="26"/>
      <c r="BQ537" s="26"/>
      <c r="BR537" s="26"/>
      <c r="BS537" s="26"/>
      <c r="BT537" s="26"/>
      <c r="BU537" s="26"/>
      <c r="BV537" s="26"/>
      <c r="BW537" s="26"/>
      <c r="BX537" s="26"/>
      <c r="BY537" s="26"/>
    </row>
    <row r="538" spans="24:77" ht="12.75" customHeight="1">
      <c r="X538" s="26"/>
      <c r="Y538" s="26"/>
      <c r="Z538" s="26"/>
      <c r="AA538" s="26"/>
      <c r="AB538" s="26"/>
      <c r="AC538" s="26"/>
      <c r="AD538" s="26"/>
      <c r="AE538" s="26"/>
      <c r="AF538" s="26"/>
      <c r="AG538" s="26"/>
      <c r="AH538" s="26"/>
      <c r="AI538" s="26"/>
      <c r="AJ538" s="26"/>
      <c r="AK538" s="26"/>
      <c r="AL538" s="26"/>
      <c r="AM538" s="26"/>
      <c r="AN538" s="26"/>
      <c r="AO538" s="26"/>
      <c r="AP538" s="26"/>
      <c r="AQ538" s="26"/>
      <c r="AR538" s="26"/>
      <c r="AS538" s="26"/>
      <c r="AT538" s="26"/>
      <c r="AU538" s="26"/>
      <c r="AV538" s="26"/>
      <c r="AW538" s="26"/>
      <c r="AX538" s="26"/>
      <c r="AY538" s="26"/>
      <c r="AZ538" s="26"/>
      <c r="BA538" s="26"/>
      <c r="BB538" s="26"/>
      <c r="BC538" s="26"/>
      <c r="BD538" s="26"/>
      <c r="BE538" s="26"/>
      <c r="BF538" s="26"/>
      <c r="BG538" s="26"/>
      <c r="BH538" s="26"/>
      <c r="BI538" s="26"/>
      <c r="BJ538" s="26"/>
      <c r="BK538" s="26"/>
      <c r="BL538" s="26"/>
      <c r="BM538" s="26"/>
      <c r="BN538" s="26"/>
      <c r="BO538" s="26"/>
      <c r="BP538" s="26"/>
      <c r="BQ538" s="26"/>
      <c r="BR538" s="26"/>
      <c r="BS538" s="26"/>
      <c r="BT538" s="26"/>
      <c r="BU538" s="26"/>
      <c r="BV538" s="26"/>
      <c r="BW538" s="26"/>
      <c r="BX538" s="26"/>
      <c r="BY538" s="26"/>
    </row>
    <row r="539" spans="24:77" ht="12.75" customHeight="1">
      <c r="X539" s="26"/>
      <c r="Y539" s="26"/>
      <c r="Z539" s="26"/>
      <c r="AA539" s="26"/>
      <c r="AB539" s="26"/>
      <c r="AC539" s="26"/>
      <c r="AD539" s="26"/>
      <c r="AE539" s="26"/>
      <c r="AF539" s="26"/>
      <c r="AG539" s="26"/>
      <c r="AH539" s="26"/>
      <c r="AI539" s="26"/>
      <c r="AJ539" s="26"/>
      <c r="AK539" s="26"/>
      <c r="AL539" s="26"/>
      <c r="AM539" s="26"/>
      <c r="AN539" s="26"/>
      <c r="AO539" s="26"/>
      <c r="AP539" s="26"/>
      <c r="AQ539" s="26"/>
      <c r="AR539" s="26"/>
      <c r="AS539" s="26"/>
      <c r="AT539" s="26"/>
      <c r="AU539" s="26"/>
      <c r="AV539" s="26"/>
      <c r="AW539" s="26"/>
      <c r="AX539" s="26"/>
      <c r="AY539" s="26"/>
      <c r="AZ539" s="26"/>
      <c r="BA539" s="26"/>
      <c r="BB539" s="26"/>
      <c r="BC539" s="26"/>
      <c r="BD539" s="26"/>
      <c r="BE539" s="26"/>
      <c r="BF539" s="26"/>
      <c r="BG539" s="26"/>
      <c r="BH539" s="26"/>
      <c r="BI539" s="26"/>
      <c r="BJ539" s="26"/>
      <c r="BK539" s="26"/>
      <c r="BL539" s="26"/>
      <c r="BM539" s="26"/>
      <c r="BN539" s="26"/>
      <c r="BO539" s="26"/>
      <c r="BP539" s="26"/>
      <c r="BQ539" s="26"/>
      <c r="BR539" s="26"/>
      <c r="BS539" s="26"/>
      <c r="BT539" s="26"/>
      <c r="BU539" s="26"/>
      <c r="BV539" s="26"/>
      <c r="BW539" s="26"/>
      <c r="BX539" s="26"/>
      <c r="BY539" s="26"/>
    </row>
    <row r="540" spans="24:77" ht="12.75" customHeight="1">
      <c r="X540" s="26"/>
      <c r="Y540" s="26"/>
      <c r="Z540" s="26"/>
      <c r="AA540" s="26"/>
      <c r="AB540" s="26"/>
      <c r="AC540" s="26"/>
      <c r="AD540" s="26"/>
      <c r="AE540" s="26"/>
      <c r="AF540" s="26"/>
      <c r="AG540" s="26"/>
      <c r="AH540" s="26"/>
      <c r="AI540" s="26"/>
      <c r="AJ540" s="26"/>
      <c r="AK540" s="26"/>
      <c r="AL540" s="26"/>
      <c r="AM540" s="26"/>
      <c r="AN540" s="26"/>
      <c r="AO540" s="26"/>
      <c r="AP540" s="26"/>
      <c r="AQ540" s="26"/>
      <c r="AR540" s="26"/>
      <c r="AS540" s="26"/>
      <c r="AT540" s="26"/>
      <c r="AU540" s="26"/>
      <c r="AV540" s="26"/>
      <c r="AW540" s="26"/>
      <c r="AX540" s="26"/>
      <c r="AY540" s="26"/>
      <c r="AZ540" s="26"/>
      <c r="BA540" s="26"/>
      <c r="BB540" s="26"/>
      <c r="BC540" s="26"/>
      <c r="BD540" s="26"/>
      <c r="BE540" s="26"/>
      <c r="BF540" s="26"/>
      <c r="BG540" s="26"/>
      <c r="BH540" s="26"/>
      <c r="BI540" s="26"/>
      <c r="BJ540" s="26"/>
      <c r="BK540" s="26"/>
      <c r="BL540" s="26"/>
      <c r="BM540" s="26"/>
      <c r="BN540" s="26"/>
      <c r="BO540" s="26"/>
      <c r="BP540" s="26"/>
      <c r="BQ540" s="26"/>
      <c r="BR540" s="26"/>
      <c r="BS540" s="26"/>
      <c r="BT540" s="26"/>
      <c r="BU540" s="26"/>
      <c r="BV540" s="26"/>
      <c r="BW540" s="26"/>
      <c r="BX540" s="26"/>
      <c r="BY540" s="26"/>
    </row>
    <row r="541" spans="24:77" ht="12.75" customHeight="1">
      <c r="X541" s="26"/>
      <c r="Y541" s="26"/>
      <c r="Z541" s="26"/>
      <c r="AA541" s="26"/>
      <c r="AB541" s="26"/>
      <c r="AC541" s="26"/>
      <c r="AD541" s="26"/>
      <c r="AE541" s="26"/>
      <c r="AF541" s="26"/>
      <c r="AG541" s="26"/>
      <c r="AH541" s="26"/>
      <c r="AI541" s="26"/>
      <c r="AJ541" s="26"/>
      <c r="AK541" s="26"/>
      <c r="AL541" s="26"/>
      <c r="AM541" s="26"/>
      <c r="AN541" s="26"/>
      <c r="AO541" s="26"/>
      <c r="AP541" s="26"/>
      <c r="AQ541" s="26"/>
      <c r="AR541" s="26"/>
      <c r="AS541" s="26"/>
      <c r="AT541" s="26"/>
      <c r="AU541" s="26"/>
      <c r="AV541" s="26"/>
      <c r="AW541" s="26"/>
      <c r="AX541" s="26"/>
      <c r="AY541" s="26"/>
      <c r="AZ541" s="26"/>
      <c r="BA541" s="26"/>
      <c r="BB541" s="26"/>
      <c r="BC541" s="26"/>
      <c r="BD541" s="26"/>
      <c r="BE541" s="26"/>
      <c r="BF541" s="26"/>
      <c r="BG541" s="26"/>
      <c r="BH541" s="26"/>
      <c r="BI541" s="26"/>
      <c r="BJ541" s="26"/>
      <c r="BK541" s="26"/>
      <c r="BL541" s="26"/>
      <c r="BM541" s="26"/>
      <c r="BN541" s="26"/>
      <c r="BO541" s="26"/>
      <c r="BP541" s="26"/>
      <c r="BQ541" s="26"/>
      <c r="BR541" s="26"/>
      <c r="BS541" s="26"/>
      <c r="BT541" s="26"/>
      <c r="BU541" s="26"/>
      <c r="BV541" s="26"/>
      <c r="BW541" s="26"/>
      <c r="BX541" s="26"/>
      <c r="BY541" s="26"/>
    </row>
    <row r="542" spans="24:77" ht="12.75" customHeight="1">
      <c r="X542" s="26"/>
      <c r="Y542" s="26"/>
      <c r="Z542" s="26"/>
      <c r="AA542" s="26"/>
      <c r="AB542" s="26"/>
      <c r="AC542" s="26"/>
      <c r="AD542" s="26"/>
      <c r="AE542" s="26"/>
      <c r="AF542" s="26"/>
      <c r="AG542" s="26"/>
      <c r="AH542" s="26"/>
      <c r="AI542" s="26"/>
      <c r="AJ542" s="26"/>
      <c r="AK542" s="26"/>
      <c r="AL542" s="26"/>
      <c r="AM542" s="26"/>
      <c r="AN542" s="26"/>
      <c r="AO542" s="26"/>
      <c r="AP542" s="26"/>
      <c r="AQ542" s="26"/>
      <c r="AR542" s="26"/>
      <c r="AS542" s="26"/>
      <c r="AT542" s="26"/>
      <c r="AU542" s="26"/>
      <c r="AV542" s="26"/>
      <c r="AW542" s="26"/>
      <c r="AX542" s="26"/>
      <c r="AY542" s="26"/>
      <c r="AZ542" s="26"/>
      <c r="BA542" s="26"/>
      <c r="BB542" s="26"/>
      <c r="BC542" s="26"/>
      <c r="BD542" s="26"/>
      <c r="BE542" s="26"/>
      <c r="BF542" s="26"/>
      <c r="BG542" s="26"/>
      <c r="BH542" s="26"/>
      <c r="BI542" s="26"/>
      <c r="BJ542" s="26"/>
      <c r="BK542" s="26"/>
      <c r="BL542" s="26"/>
      <c r="BM542" s="26"/>
      <c r="BN542" s="26"/>
      <c r="BO542" s="26"/>
      <c r="BP542" s="26"/>
      <c r="BQ542" s="26"/>
      <c r="BR542" s="26"/>
      <c r="BS542" s="26"/>
      <c r="BT542" s="26"/>
      <c r="BU542" s="26"/>
      <c r="BV542" s="26"/>
      <c r="BW542" s="26"/>
      <c r="BX542" s="26"/>
      <c r="BY542" s="26"/>
    </row>
    <row r="543" spans="24:77" ht="12.75" customHeight="1">
      <c r="X543" s="26"/>
      <c r="Y543" s="26"/>
      <c r="Z543" s="26"/>
      <c r="AA543" s="26"/>
      <c r="AB543" s="26"/>
      <c r="AC543" s="26"/>
      <c r="AD543" s="26"/>
      <c r="AE543" s="26"/>
      <c r="AF543" s="26"/>
      <c r="AG543" s="26"/>
      <c r="AH543" s="26"/>
      <c r="AI543" s="26"/>
      <c r="AJ543" s="26"/>
      <c r="AK543" s="26"/>
      <c r="AL543" s="26"/>
      <c r="AM543" s="26"/>
      <c r="AN543" s="26"/>
      <c r="AO543" s="26"/>
      <c r="AP543" s="26"/>
      <c r="AQ543" s="26"/>
      <c r="AR543" s="26"/>
      <c r="AS543" s="26"/>
      <c r="AT543" s="26"/>
      <c r="AU543" s="26"/>
      <c r="AV543" s="26"/>
      <c r="AW543" s="26"/>
      <c r="AX543" s="26"/>
      <c r="AY543" s="26"/>
      <c r="AZ543" s="26"/>
      <c r="BA543" s="26"/>
      <c r="BB543" s="26"/>
      <c r="BC543" s="26"/>
      <c r="BD543" s="26"/>
      <c r="BE543" s="26"/>
      <c r="BF543" s="26"/>
      <c r="BG543" s="26"/>
      <c r="BH543" s="26"/>
      <c r="BI543" s="26"/>
      <c r="BJ543" s="26"/>
      <c r="BK543" s="26"/>
      <c r="BL543" s="26"/>
      <c r="BM543" s="26"/>
      <c r="BN543" s="26"/>
      <c r="BO543" s="26"/>
      <c r="BP543" s="26"/>
      <c r="BQ543" s="26"/>
      <c r="BR543" s="26"/>
      <c r="BS543" s="26"/>
      <c r="BT543" s="26"/>
      <c r="BU543" s="26"/>
      <c r="BV543" s="26"/>
      <c r="BW543" s="26"/>
      <c r="BX543" s="26"/>
      <c r="BY543" s="26"/>
    </row>
    <row r="544" spans="24:77" ht="12.75" customHeight="1">
      <c r="X544" s="26"/>
      <c r="Y544" s="26"/>
      <c r="Z544" s="26"/>
      <c r="AA544" s="26"/>
      <c r="AB544" s="26"/>
      <c r="AC544" s="26"/>
      <c r="AD544" s="26"/>
      <c r="AE544" s="26"/>
      <c r="AF544" s="26"/>
      <c r="AG544" s="26"/>
      <c r="AH544" s="26"/>
      <c r="AI544" s="26"/>
      <c r="AJ544" s="26"/>
      <c r="AK544" s="26"/>
      <c r="AL544" s="26"/>
      <c r="AM544" s="26"/>
      <c r="AN544" s="26"/>
      <c r="AO544" s="26"/>
      <c r="AP544" s="26"/>
      <c r="AQ544" s="26"/>
      <c r="AR544" s="26"/>
      <c r="AS544" s="26"/>
      <c r="AT544" s="26"/>
      <c r="AU544" s="26"/>
      <c r="AV544" s="26"/>
      <c r="AW544" s="26"/>
      <c r="AX544" s="26"/>
      <c r="AY544" s="26"/>
      <c r="AZ544" s="26"/>
      <c r="BA544" s="26"/>
      <c r="BB544" s="26"/>
      <c r="BC544" s="26"/>
      <c r="BD544" s="26"/>
      <c r="BE544" s="26"/>
      <c r="BF544" s="26"/>
      <c r="BG544" s="26"/>
      <c r="BH544" s="26"/>
      <c r="BI544" s="26"/>
      <c r="BJ544" s="26"/>
      <c r="BK544" s="26"/>
      <c r="BL544" s="26"/>
      <c r="BM544" s="26"/>
      <c r="BN544" s="26"/>
      <c r="BO544" s="26"/>
      <c r="BP544" s="26"/>
      <c r="BQ544" s="26"/>
      <c r="BR544" s="26"/>
      <c r="BS544" s="26"/>
      <c r="BT544" s="26"/>
      <c r="BU544" s="26"/>
      <c r="BV544" s="26"/>
      <c r="BW544" s="26"/>
      <c r="BX544" s="26"/>
      <c r="BY544" s="26"/>
    </row>
    <row r="545" spans="24:77" ht="12.75" customHeight="1">
      <c r="X545" s="26"/>
      <c r="Y545" s="26"/>
      <c r="Z545" s="26"/>
      <c r="AA545" s="26"/>
      <c r="AB545" s="26"/>
      <c r="AC545" s="26"/>
      <c r="AD545" s="26"/>
      <c r="AE545" s="26"/>
      <c r="AF545" s="26"/>
      <c r="AG545" s="26"/>
      <c r="AH545" s="26"/>
      <c r="AI545" s="26"/>
      <c r="AJ545" s="26"/>
      <c r="AK545" s="26"/>
      <c r="AL545" s="26"/>
      <c r="AM545" s="26"/>
      <c r="AN545" s="26"/>
      <c r="AO545" s="26"/>
      <c r="AP545" s="26"/>
      <c r="AQ545" s="26"/>
      <c r="AR545" s="26"/>
      <c r="AS545" s="26"/>
      <c r="AT545" s="26"/>
      <c r="AU545" s="26"/>
      <c r="AV545" s="26"/>
      <c r="AW545" s="26"/>
      <c r="AX545" s="26"/>
      <c r="AY545" s="26"/>
      <c r="AZ545" s="26"/>
      <c r="BA545" s="26"/>
      <c r="BB545" s="26"/>
      <c r="BC545" s="26"/>
      <c r="BD545" s="26"/>
      <c r="BE545" s="26"/>
      <c r="BF545" s="26"/>
      <c r="BG545" s="26"/>
      <c r="BH545" s="26"/>
      <c r="BI545" s="26"/>
      <c r="BJ545" s="26"/>
      <c r="BK545" s="26"/>
      <c r="BL545" s="26"/>
      <c r="BM545" s="26"/>
      <c r="BN545" s="26"/>
      <c r="BO545" s="26"/>
      <c r="BP545" s="26"/>
      <c r="BQ545" s="26"/>
      <c r="BR545" s="26"/>
      <c r="BS545" s="26"/>
      <c r="BT545" s="26"/>
      <c r="BU545" s="26"/>
      <c r="BV545" s="26"/>
      <c r="BW545" s="26"/>
      <c r="BX545" s="26"/>
      <c r="BY545" s="26"/>
    </row>
    <row r="546" spans="24:77" ht="12.75" customHeight="1">
      <c r="X546" s="26"/>
      <c r="Y546" s="26"/>
      <c r="Z546" s="26"/>
      <c r="AA546" s="26"/>
      <c r="AB546" s="26"/>
      <c r="AC546" s="26"/>
      <c r="AD546" s="26"/>
      <c r="AE546" s="26"/>
      <c r="AF546" s="26"/>
      <c r="AG546" s="26"/>
      <c r="AH546" s="26"/>
      <c r="AI546" s="26"/>
      <c r="AJ546" s="26"/>
      <c r="AK546" s="26"/>
      <c r="AL546" s="26"/>
      <c r="AM546" s="26"/>
      <c r="AN546" s="26"/>
      <c r="AO546" s="26"/>
      <c r="AP546" s="26"/>
      <c r="AQ546" s="26"/>
      <c r="AR546" s="26"/>
      <c r="AS546" s="26"/>
      <c r="AT546" s="26"/>
      <c r="AU546" s="26"/>
      <c r="AV546" s="26"/>
      <c r="AW546" s="26"/>
      <c r="AX546" s="26"/>
      <c r="AY546" s="26"/>
      <c r="AZ546" s="26"/>
      <c r="BA546" s="26"/>
      <c r="BB546" s="26"/>
      <c r="BC546" s="26"/>
      <c r="BD546" s="26"/>
      <c r="BE546" s="26"/>
      <c r="BF546" s="26"/>
      <c r="BG546" s="26"/>
      <c r="BH546" s="26"/>
      <c r="BI546" s="26"/>
      <c r="BJ546" s="26"/>
      <c r="BK546" s="26"/>
      <c r="BL546" s="26"/>
      <c r="BM546" s="26"/>
      <c r="BN546" s="26"/>
      <c r="BO546" s="26"/>
      <c r="BP546" s="26"/>
      <c r="BQ546" s="26"/>
      <c r="BR546" s="26"/>
      <c r="BS546" s="26"/>
      <c r="BT546" s="26"/>
      <c r="BU546" s="26"/>
      <c r="BV546" s="26"/>
      <c r="BW546" s="26"/>
      <c r="BX546" s="26"/>
      <c r="BY546" s="26"/>
    </row>
    <row r="547" spans="24:77" ht="12.75" customHeight="1">
      <c r="X547" s="26"/>
      <c r="Y547" s="26"/>
      <c r="Z547" s="26"/>
      <c r="AA547" s="26"/>
      <c r="AB547" s="26"/>
      <c r="AC547" s="26"/>
      <c r="AD547" s="26"/>
      <c r="AE547" s="26"/>
      <c r="AF547" s="26"/>
      <c r="AG547" s="26"/>
      <c r="AH547" s="26"/>
      <c r="AI547" s="26"/>
      <c r="AJ547" s="26"/>
      <c r="AK547" s="26"/>
      <c r="AL547" s="26"/>
      <c r="AM547" s="26"/>
      <c r="AN547" s="26"/>
      <c r="AO547" s="26"/>
      <c r="AP547" s="26"/>
      <c r="AQ547" s="26"/>
      <c r="AR547" s="26"/>
      <c r="AS547" s="26"/>
      <c r="AT547" s="26"/>
      <c r="AU547" s="26"/>
      <c r="AV547" s="26"/>
      <c r="AW547" s="26"/>
      <c r="AX547" s="26"/>
      <c r="AY547" s="26"/>
      <c r="AZ547" s="26"/>
      <c r="BA547" s="26"/>
      <c r="BB547" s="26"/>
      <c r="BC547" s="26"/>
      <c r="BD547" s="26"/>
      <c r="BE547" s="26"/>
      <c r="BF547" s="26"/>
      <c r="BG547" s="26"/>
      <c r="BH547" s="26"/>
      <c r="BI547" s="26"/>
      <c r="BJ547" s="26"/>
      <c r="BK547" s="26"/>
      <c r="BL547" s="26"/>
      <c r="BM547" s="26"/>
      <c r="BN547" s="26"/>
      <c r="BO547" s="26"/>
      <c r="BP547" s="26"/>
      <c r="BQ547" s="26"/>
      <c r="BR547" s="26"/>
      <c r="BS547" s="26"/>
      <c r="BT547" s="26"/>
      <c r="BU547" s="26"/>
      <c r="BV547" s="26"/>
      <c r="BW547" s="26"/>
      <c r="BX547" s="26"/>
      <c r="BY547" s="26"/>
    </row>
    <row r="548" spans="24:77" ht="12.75" customHeight="1">
      <c r="X548" s="26"/>
      <c r="Y548" s="26"/>
      <c r="Z548" s="26"/>
      <c r="AA548" s="26"/>
      <c r="AB548" s="26"/>
      <c r="AC548" s="26"/>
      <c r="AD548" s="26"/>
      <c r="AE548" s="26"/>
      <c r="AF548" s="26"/>
      <c r="AG548" s="26"/>
      <c r="AH548" s="26"/>
      <c r="AI548" s="26"/>
      <c r="AJ548" s="26"/>
      <c r="AK548" s="26"/>
      <c r="AL548" s="26"/>
      <c r="AM548" s="26"/>
      <c r="AN548" s="26"/>
      <c r="AO548" s="26"/>
      <c r="AP548" s="26"/>
      <c r="AQ548" s="26"/>
      <c r="AR548" s="26"/>
      <c r="AS548" s="26"/>
      <c r="AT548" s="26"/>
      <c r="AU548" s="26"/>
      <c r="AV548" s="26"/>
      <c r="AW548" s="26"/>
      <c r="AX548" s="26"/>
      <c r="AY548" s="26"/>
      <c r="AZ548" s="26"/>
      <c r="BA548" s="26"/>
      <c r="BB548" s="26"/>
      <c r="BC548" s="26"/>
      <c r="BD548" s="26"/>
      <c r="BE548" s="26"/>
      <c r="BF548" s="26"/>
      <c r="BG548" s="26"/>
      <c r="BH548" s="26"/>
      <c r="BI548" s="26"/>
      <c r="BJ548" s="26"/>
      <c r="BK548" s="26"/>
      <c r="BL548" s="26"/>
      <c r="BM548" s="26"/>
      <c r="BN548" s="26"/>
      <c r="BO548" s="26"/>
      <c r="BP548" s="26"/>
      <c r="BQ548" s="26"/>
      <c r="BR548" s="26"/>
      <c r="BS548" s="26"/>
      <c r="BT548" s="26"/>
      <c r="BU548" s="26"/>
      <c r="BV548" s="26"/>
      <c r="BW548" s="26"/>
      <c r="BX548" s="26"/>
      <c r="BY548" s="26"/>
    </row>
    <row r="549" spans="24:77" ht="12.75" customHeight="1">
      <c r="X549" s="26"/>
      <c r="Y549" s="26"/>
      <c r="Z549" s="26"/>
      <c r="AA549" s="26"/>
      <c r="AB549" s="26"/>
      <c r="AC549" s="26"/>
      <c r="AD549" s="26"/>
      <c r="AE549" s="26"/>
      <c r="AF549" s="26"/>
      <c r="AG549" s="26"/>
      <c r="AH549" s="26"/>
      <c r="AI549" s="26"/>
      <c r="AJ549" s="26"/>
      <c r="AK549" s="26"/>
      <c r="AL549" s="26"/>
      <c r="AM549" s="26"/>
      <c r="AN549" s="26"/>
      <c r="AO549" s="26"/>
      <c r="AP549" s="26"/>
      <c r="AQ549" s="26"/>
      <c r="AR549" s="26"/>
      <c r="AS549" s="26"/>
      <c r="AT549" s="26"/>
      <c r="AU549" s="26"/>
      <c r="AV549" s="26"/>
      <c r="AW549" s="26"/>
      <c r="AX549" s="26"/>
      <c r="AY549" s="26"/>
      <c r="AZ549" s="26"/>
      <c r="BA549" s="26"/>
      <c r="BB549" s="26"/>
      <c r="BC549" s="26"/>
      <c r="BD549" s="26"/>
      <c r="BE549" s="26"/>
      <c r="BF549" s="26"/>
      <c r="BG549" s="26"/>
      <c r="BH549" s="26"/>
      <c r="BI549" s="26"/>
      <c r="BJ549" s="26"/>
      <c r="BK549" s="26"/>
      <c r="BL549" s="26"/>
      <c r="BM549" s="26"/>
      <c r="BN549" s="26"/>
      <c r="BO549" s="26"/>
      <c r="BP549" s="26"/>
      <c r="BQ549" s="26"/>
      <c r="BR549" s="26"/>
      <c r="BS549" s="26"/>
      <c r="BT549" s="26"/>
      <c r="BU549" s="26"/>
      <c r="BV549" s="26"/>
      <c r="BW549" s="26"/>
      <c r="BX549" s="26"/>
      <c r="BY549" s="26"/>
    </row>
    <row r="550" spans="24:77" ht="12.75" customHeight="1">
      <c r="X550" s="26"/>
      <c r="Y550" s="26"/>
      <c r="Z550" s="26"/>
      <c r="AA550" s="26"/>
      <c r="AB550" s="26"/>
      <c r="AC550" s="26"/>
      <c r="AD550" s="26"/>
      <c r="AE550" s="26"/>
      <c r="AF550" s="26"/>
      <c r="AG550" s="26"/>
      <c r="AH550" s="26"/>
      <c r="AI550" s="26"/>
      <c r="AJ550" s="26"/>
      <c r="AK550" s="26"/>
      <c r="AL550" s="26"/>
      <c r="AM550" s="26"/>
      <c r="AN550" s="26"/>
      <c r="AO550" s="26"/>
      <c r="AP550" s="26"/>
      <c r="AQ550" s="26"/>
      <c r="AR550" s="26"/>
      <c r="AS550" s="26"/>
      <c r="AT550" s="26"/>
      <c r="AU550" s="26"/>
      <c r="AV550" s="26"/>
      <c r="AW550" s="26"/>
      <c r="AX550" s="26"/>
      <c r="AY550" s="26"/>
      <c r="AZ550" s="26"/>
      <c r="BA550" s="26"/>
      <c r="BB550" s="26"/>
      <c r="BC550" s="26"/>
      <c r="BD550" s="26"/>
      <c r="BE550" s="26"/>
      <c r="BF550" s="26"/>
      <c r="BG550" s="26"/>
      <c r="BH550" s="26"/>
      <c r="BI550" s="26"/>
      <c r="BJ550" s="26"/>
      <c r="BK550" s="26"/>
      <c r="BL550" s="26"/>
      <c r="BM550" s="26"/>
      <c r="BN550" s="26"/>
      <c r="BO550" s="26"/>
      <c r="BP550" s="26"/>
      <c r="BQ550" s="26"/>
      <c r="BR550" s="26"/>
      <c r="BS550" s="26"/>
      <c r="BT550" s="26"/>
      <c r="BU550" s="26"/>
      <c r="BV550" s="26"/>
      <c r="BW550" s="26"/>
      <c r="BX550" s="26"/>
      <c r="BY550" s="26"/>
    </row>
    <row r="551" spans="24:77" ht="12.75" customHeight="1">
      <c r="X551" s="26"/>
      <c r="Y551" s="26"/>
      <c r="Z551" s="26"/>
      <c r="AA551" s="26"/>
      <c r="AB551" s="26"/>
      <c r="AC551" s="26"/>
      <c r="AD551" s="26"/>
      <c r="AE551" s="26"/>
      <c r="AF551" s="26"/>
      <c r="AG551" s="26"/>
      <c r="AH551" s="26"/>
      <c r="AI551" s="26"/>
      <c r="AJ551" s="26"/>
      <c r="AK551" s="26"/>
      <c r="AL551" s="26"/>
      <c r="AM551" s="26"/>
      <c r="AN551" s="26"/>
      <c r="AO551" s="26"/>
      <c r="AP551" s="26"/>
      <c r="AQ551" s="26"/>
      <c r="AR551" s="26"/>
      <c r="AS551" s="26"/>
      <c r="AT551" s="26"/>
      <c r="AU551" s="26"/>
      <c r="AV551" s="26"/>
      <c r="AW551" s="26"/>
      <c r="AX551" s="26"/>
      <c r="AY551" s="26"/>
      <c r="AZ551" s="26"/>
      <c r="BA551" s="26"/>
      <c r="BB551" s="26"/>
      <c r="BC551" s="26"/>
      <c r="BD551" s="26"/>
      <c r="BE551" s="26"/>
      <c r="BF551" s="26"/>
      <c r="BG551" s="26"/>
      <c r="BH551" s="26"/>
      <c r="BI551" s="26"/>
      <c r="BJ551" s="26"/>
      <c r="BK551" s="26"/>
      <c r="BL551" s="26"/>
      <c r="BM551" s="26"/>
      <c r="BN551" s="26"/>
      <c r="BO551" s="26"/>
      <c r="BP551" s="26"/>
      <c r="BQ551" s="26"/>
      <c r="BR551" s="26"/>
      <c r="BS551" s="26"/>
      <c r="BT551" s="26"/>
      <c r="BU551" s="26"/>
      <c r="BV551" s="26"/>
      <c r="BW551" s="26"/>
      <c r="BX551" s="26"/>
      <c r="BY551" s="26"/>
    </row>
    <row r="552" spans="24:77" ht="12.75" customHeight="1">
      <c r="X552" s="26"/>
      <c r="Y552" s="26"/>
      <c r="Z552" s="26"/>
      <c r="AA552" s="26"/>
      <c r="AB552" s="26"/>
      <c r="AC552" s="26"/>
      <c r="AD552" s="26"/>
      <c r="AE552" s="26"/>
      <c r="AF552" s="26"/>
      <c r="AG552" s="26"/>
      <c r="AH552" s="26"/>
      <c r="AI552" s="26"/>
      <c r="AJ552" s="26"/>
      <c r="AK552" s="26"/>
      <c r="AL552" s="26"/>
      <c r="AM552" s="26"/>
      <c r="AN552" s="26"/>
      <c r="AO552" s="26"/>
      <c r="AP552" s="26"/>
      <c r="AQ552" s="26"/>
      <c r="AR552" s="26"/>
      <c r="AS552" s="26"/>
      <c r="AT552" s="26"/>
      <c r="AU552" s="26"/>
      <c r="AV552" s="26"/>
      <c r="AW552" s="26"/>
      <c r="AX552" s="26"/>
      <c r="AY552" s="26"/>
      <c r="AZ552" s="26"/>
      <c r="BA552" s="26"/>
      <c r="BB552" s="26"/>
      <c r="BC552" s="26"/>
      <c r="BD552" s="26"/>
      <c r="BE552" s="26"/>
      <c r="BF552" s="26"/>
      <c r="BG552" s="26"/>
      <c r="BH552" s="26"/>
      <c r="BI552" s="26"/>
      <c r="BJ552" s="26"/>
      <c r="BK552" s="26"/>
      <c r="BL552" s="26"/>
      <c r="BM552" s="26"/>
      <c r="BN552" s="26"/>
      <c r="BO552" s="26"/>
      <c r="BP552" s="26"/>
      <c r="BQ552" s="26"/>
      <c r="BR552" s="26"/>
      <c r="BS552" s="26"/>
      <c r="BT552" s="26"/>
      <c r="BU552" s="26"/>
      <c r="BV552" s="26"/>
      <c r="BW552" s="26"/>
      <c r="BX552" s="26"/>
      <c r="BY552" s="26"/>
    </row>
    <row r="553" spans="24:77" ht="12.75" customHeight="1">
      <c r="X553" s="26"/>
      <c r="Y553" s="26"/>
      <c r="Z553" s="26"/>
      <c r="AA553" s="26"/>
      <c r="AB553" s="26"/>
      <c r="AC553" s="26"/>
      <c r="AD553" s="26"/>
      <c r="AE553" s="26"/>
      <c r="AF553" s="26"/>
      <c r="AG553" s="26"/>
      <c r="AH553" s="26"/>
      <c r="AI553" s="26"/>
      <c r="AJ553" s="26"/>
      <c r="AK553" s="26"/>
      <c r="AL553" s="26"/>
      <c r="AM553" s="26"/>
      <c r="AN553" s="26"/>
      <c r="AO553" s="26"/>
      <c r="AP553" s="26"/>
      <c r="AQ553" s="26"/>
      <c r="AR553" s="26"/>
      <c r="AS553" s="26"/>
      <c r="AT553" s="26"/>
      <c r="AU553" s="26"/>
      <c r="AV553" s="26"/>
      <c r="AW553" s="26"/>
      <c r="AX553" s="26"/>
      <c r="AY553" s="26"/>
      <c r="AZ553" s="26"/>
      <c r="BA553" s="26"/>
      <c r="BB553" s="26"/>
      <c r="BC553" s="26"/>
      <c r="BD553" s="26"/>
      <c r="BE553" s="26"/>
      <c r="BF553" s="26"/>
      <c r="BG553" s="26"/>
      <c r="BH553" s="26"/>
      <c r="BI553" s="26"/>
      <c r="BJ553" s="26"/>
      <c r="BK553" s="26"/>
      <c r="BL553" s="26"/>
      <c r="BM553" s="26"/>
      <c r="BN553" s="26"/>
      <c r="BO553" s="26"/>
      <c r="BP553" s="26"/>
      <c r="BQ553" s="26"/>
      <c r="BR553" s="26"/>
      <c r="BS553" s="26"/>
      <c r="BT553" s="26"/>
      <c r="BU553" s="26"/>
      <c r="BV553" s="26"/>
      <c r="BW553" s="26"/>
      <c r="BX553" s="26"/>
      <c r="BY553" s="26"/>
    </row>
    <row r="554" spans="24:77" ht="12.75" customHeight="1">
      <c r="X554" s="26"/>
      <c r="Y554" s="26"/>
      <c r="Z554" s="26"/>
      <c r="AA554" s="26"/>
      <c r="AB554" s="26"/>
      <c r="AC554" s="26"/>
      <c r="AD554" s="26"/>
      <c r="AE554" s="26"/>
      <c r="AF554" s="26"/>
      <c r="AG554" s="26"/>
      <c r="AH554" s="26"/>
      <c r="AI554" s="26"/>
      <c r="AJ554" s="26"/>
      <c r="AK554" s="26"/>
      <c r="AL554" s="26"/>
      <c r="AM554" s="26"/>
      <c r="AN554" s="26"/>
      <c r="AO554" s="26"/>
      <c r="AP554" s="26"/>
      <c r="AQ554" s="26"/>
      <c r="AR554" s="26"/>
      <c r="AS554" s="26"/>
      <c r="AT554" s="26"/>
      <c r="AU554" s="26"/>
      <c r="AV554" s="26"/>
      <c r="AW554" s="26"/>
      <c r="AX554" s="26"/>
      <c r="AY554" s="26"/>
      <c r="AZ554" s="26"/>
      <c r="BA554" s="26"/>
      <c r="BB554" s="26"/>
      <c r="BC554" s="26"/>
      <c r="BD554" s="26"/>
      <c r="BE554" s="26"/>
      <c r="BF554" s="26"/>
      <c r="BG554" s="26"/>
      <c r="BH554" s="26"/>
      <c r="BI554" s="26"/>
      <c r="BJ554" s="26"/>
      <c r="BK554" s="26"/>
      <c r="BL554" s="26"/>
      <c r="BM554" s="26"/>
      <c r="BN554" s="26"/>
      <c r="BO554" s="26"/>
      <c r="BP554" s="26"/>
      <c r="BQ554" s="26"/>
      <c r="BR554" s="26"/>
      <c r="BS554" s="26"/>
      <c r="BT554" s="26"/>
      <c r="BU554" s="26"/>
      <c r="BV554" s="26"/>
      <c r="BW554" s="26"/>
      <c r="BX554" s="26"/>
      <c r="BY554" s="26"/>
    </row>
    <row r="555" spans="24:77" ht="12.75" customHeight="1">
      <c r="X555" s="26"/>
      <c r="Y555" s="26"/>
      <c r="Z555" s="26"/>
      <c r="AA555" s="26"/>
      <c r="AB555" s="26"/>
      <c r="AC555" s="26"/>
      <c r="AD555" s="26"/>
      <c r="AE555" s="26"/>
      <c r="AF555" s="26"/>
      <c r="AG555" s="26"/>
      <c r="AH555" s="26"/>
      <c r="AI555" s="26"/>
      <c r="AJ555" s="26"/>
      <c r="AK555" s="26"/>
      <c r="AL555" s="26"/>
      <c r="AM555" s="26"/>
      <c r="AN555" s="26"/>
      <c r="AO555" s="26"/>
      <c r="AP555" s="26"/>
      <c r="AQ555" s="26"/>
      <c r="AR555" s="26"/>
      <c r="AS555" s="26"/>
      <c r="AT555" s="26"/>
      <c r="AU555" s="26"/>
      <c r="AV555" s="26"/>
      <c r="AW555" s="26"/>
      <c r="AX555" s="26"/>
      <c r="AY555" s="26"/>
      <c r="AZ555" s="26"/>
      <c r="BA555" s="26"/>
      <c r="BB555" s="26"/>
      <c r="BC555" s="26"/>
      <c r="BD555" s="26"/>
      <c r="BE555" s="26"/>
      <c r="BF555" s="26"/>
      <c r="BG555" s="26"/>
      <c r="BH555" s="26"/>
      <c r="BI555" s="26"/>
      <c r="BJ555" s="26"/>
      <c r="BK555" s="26"/>
      <c r="BL555" s="26"/>
      <c r="BM555" s="26"/>
      <c r="BN555" s="26"/>
      <c r="BO555" s="26"/>
      <c r="BP555" s="26"/>
      <c r="BQ555" s="26"/>
      <c r="BR555" s="26"/>
      <c r="BS555" s="26"/>
      <c r="BT555" s="26"/>
      <c r="BU555" s="26"/>
      <c r="BV555" s="26"/>
      <c r="BW555" s="26"/>
      <c r="BX555" s="26"/>
      <c r="BY555" s="26"/>
    </row>
    <row r="556" spans="24:77" ht="12.75" customHeight="1">
      <c r="X556" s="26"/>
      <c r="Y556" s="26"/>
      <c r="Z556" s="26"/>
      <c r="AA556" s="26"/>
      <c r="AB556" s="26"/>
      <c r="AC556" s="26"/>
      <c r="AD556" s="26"/>
      <c r="AE556" s="26"/>
      <c r="AF556" s="26"/>
      <c r="AG556" s="26"/>
      <c r="AH556" s="26"/>
      <c r="AI556" s="26"/>
      <c r="AJ556" s="26"/>
      <c r="AK556" s="26"/>
      <c r="AL556" s="26"/>
      <c r="AM556" s="26"/>
      <c r="AN556" s="26"/>
      <c r="AO556" s="26"/>
      <c r="AP556" s="26"/>
      <c r="AQ556" s="26"/>
      <c r="AR556" s="26"/>
      <c r="AS556" s="26"/>
      <c r="AT556" s="26"/>
      <c r="AU556" s="26"/>
      <c r="AV556" s="26"/>
      <c r="AW556" s="26"/>
      <c r="AX556" s="26"/>
      <c r="AY556" s="26"/>
      <c r="AZ556" s="26"/>
      <c r="BA556" s="26"/>
      <c r="BB556" s="26"/>
      <c r="BC556" s="26"/>
      <c r="BD556" s="26"/>
      <c r="BE556" s="26"/>
      <c r="BF556" s="26"/>
      <c r="BG556" s="26"/>
      <c r="BH556" s="26"/>
      <c r="BI556" s="26"/>
      <c r="BJ556" s="26"/>
      <c r="BK556" s="26"/>
      <c r="BL556" s="26"/>
      <c r="BM556" s="26"/>
      <c r="BN556" s="26"/>
      <c r="BO556" s="26"/>
      <c r="BP556" s="26"/>
      <c r="BQ556" s="26"/>
      <c r="BR556" s="26"/>
      <c r="BS556" s="26"/>
      <c r="BT556" s="26"/>
      <c r="BU556" s="26"/>
      <c r="BV556" s="26"/>
      <c r="BW556" s="26"/>
      <c r="BX556" s="26"/>
      <c r="BY556" s="26"/>
    </row>
    <row r="557" spans="24:77" ht="12.75" customHeight="1">
      <c r="X557" s="26"/>
      <c r="Y557" s="26"/>
      <c r="Z557" s="26"/>
      <c r="AA557" s="26"/>
      <c r="AB557" s="26"/>
      <c r="AC557" s="26"/>
      <c r="AD557" s="26"/>
      <c r="AE557" s="26"/>
      <c r="AF557" s="26"/>
      <c r="AG557" s="26"/>
      <c r="AH557" s="26"/>
      <c r="AI557" s="26"/>
      <c r="AJ557" s="26"/>
      <c r="AK557" s="26"/>
      <c r="AL557" s="26"/>
      <c r="AM557" s="26"/>
      <c r="AN557" s="26"/>
      <c r="AO557" s="26"/>
      <c r="AP557" s="26"/>
      <c r="AQ557" s="26"/>
      <c r="AR557" s="26"/>
      <c r="AS557" s="26"/>
      <c r="AT557" s="26"/>
      <c r="AU557" s="26"/>
      <c r="AV557" s="26"/>
      <c r="AW557" s="26"/>
      <c r="AX557" s="26"/>
      <c r="AY557" s="26"/>
      <c r="AZ557" s="26"/>
      <c r="BA557" s="26"/>
      <c r="BB557" s="26"/>
      <c r="BC557" s="26"/>
      <c r="BD557" s="26"/>
      <c r="BE557" s="26"/>
      <c r="BF557" s="26"/>
      <c r="BG557" s="26"/>
      <c r="BH557" s="26"/>
      <c r="BI557" s="26"/>
      <c r="BJ557" s="26"/>
      <c r="BK557" s="26"/>
      <c r="BL557" s="26"/>
      <c r="BM557" s="26"/>
      <c r="BN557" s="26"/>
      <c r="BO557" s="26"/>
      <c r="BP557" s="26"/>
      <c r="BQ557" s="26"/>
      <c r="BR557" s="26"/>
      <c r="BS557" s="26"/>
      <c r="BT557" s="26"/>
      <c r="BU557" s="26"/>
      <c r="BV557" s="26"/>
      <c r="BW557" s="26"/>
      <c r="BX557" s="26"/>
      <c r="BY557" s="26"/>
    </row>
    <row r="558" spans="24:77" ht="12.75" customHeight="1">
      <c r="X558" s="26"/>
      <c r="Y558" s="26"/>
      <c r="Z558" s="26"/>
      <c r="AA558" s="26"/>
      <c r="AB558" s="26"/>
      <c r="AC558" s="26"/>
      <c r="AD558" s="26"/>
      <c r="AE558" s="26"/>
      <c r="AF558" s="26"/>
      <c r="AG558" s="26"/>
      <c r="AH558" s="26"/>
      <c r="AI558" s="26"/>
      <c r="AJ558" s="26"/>
      <c r="AK558" s="26"/>
      <c r="AL558" s="26"/>
      <c r="AM558" s="26"/>
      <c r="AN558" s="26"/>
      <c r="AO558" s="26"/>
      <c r="AP558" s="26"/>
      <c r="AQ558" s="26"/>
      <c r="AR558" s="26"/>
      <c r="AS558" s="26"/>
      <c r="AT558" s="26"/>
      <c r="AU558" s="26"/>
      <c r="AV558" s="26"/>
      <c r="AW558" s="26"/>
      <c r="AX558" s="26"/>
      <c r="AY558" s="26"/>
      <c r="AZ558" s="26"/>
      <c r="BA558" s="26"/>
      <c r="BB558" s="26"/>
      <c r="BC558" s="26"/>
      <c r="BD558" s="26"/>
      <c r="BE558" s="26"/>
      <c r="BF558" s="26"/>
      <c r="BG558" s="26"/>
      <c r="BH558" s="26"/>
      <c r="BI558" s="26"/>
      <c r="BJ558" s="26"/>
      <c r="BK558" s="26"/>
      <c r="BL558" s="26"/>
      <c r="BM558" s="26"/>
      <c r="BN558" s="26"/>
      <c r="BO558" s="26"/>
      <c r="BP558" s="26"/>
      <c r="BQ558" s="26"/>
      <c r="BR558" s="26"/>
      <c r="BS558" s="26"/>
      <c r="BT558" s="26"/>
      <c r="BU558" s="26"/>
      <c r="BV558" s="26"/>
      <c r="BW558" s="26"/>
      <c r="BX558" s="26"/>
      <c r="BY558" s="26"/>
    </row>
    <row r="559" spans="24:77" ht="12.75" customHeight="1">
      <c r="X559" s="26"/>
      <c r="Y559" s="26"/>
      <c r="Z559" s="26"/>
      <c r="AA559" s="26"/>
      <c r="AB559" s="26"/>
      <c r="AC559" s="26"/>
      <c r="AD559" s="26"/>
      <c r="AE559" s="26"/>
      <c r="AF559" s="26"/>
      <c r="AG559" s="26"/>
      <c r="AH559" s="26"/>
      <c r="AI559" s="26"/>
      <c r="AJ559" s="26"/>
      <c r="AK559" s="26"/>
      <c r="AL559" s="26"/>
      <c r="AM559" s="26"/>
      <c r="AN559" s="26"/>
      <c r="AO559" s="26"/>
      <c r="AP559" s="26"/>
      <c r="AQ559" s="26"/>
      <c r="AR559" s="26"/>
      <c r="AS559" s="26"/>
      <c r="AT559" s="26"/>
      <c r="AU559" s="26"/>
      <c r="AV559" s="26"/>
      <c r="AW559" s="26"/>
      <c r="AX559" s="26"/>
      <c r="AY559" s="26"/>
      <c r="AZ559" s="26"/>
      <c r="BA559" s="26"/>
      <c r="BB559" s="26"/>
      <c r="BC559" s="26"/>
      <c r="BD559" s="26"/>
      <c r="BE559" s="26"/>
      <c r="BF559" s="26"/>
      <c r="BG559" s="26"/>
      <c r="BH559" s="26"/>
      <c r="BI559" s="26"/>
      <c r="BJ559" s="26"/>
      <c r="BK559" s="26"/>
      <c r="BL559" s="26"/>
      <c r="BM559" s="26"/>
      <c r="BN559" s="26"/>
      <c r="BO559" s="26"/>
      <c r="BP559" s="26"/>
      <c r="BQ559" s="26"/>
      <c r="BR559" s="26"/>
      <c r="BS559" s="26"/>
      <c r="BT559" s="26"/>
      <c r="BU559" s="26"/>
      <c r="BV559" s="26"/>
      <c r="BW559" s="26"/>
      <c r="BX559" s="26"/>
      <c r="BY559" s="26"/>
    </row>
    <row r="560" spans="24:77" ht="12.75" customHeight="1">
      <c r="X560" s="26"/>
      <c r="Y560" s="26"/>
      <c r="Z560" s="26"/>
      <c r="AA560" s="26"/>
      <c r="AB560" s="26"/>
      <c r="AC560" s="26"/>
      <c r="AD560" s="26"/>
      <c r="AE560" s="26"/>
      <c r="AF560" s="26"/>
      <c r="AG560" s="26"/>
      <c r="AH560" s="26"/>
      <c r="AI560" s="26"/>
      <c r="AJ560" s="26"/>
      <c r="AK560" s="26"/>
      <c r="AL560" s="26"/>
      <c r="AM560" s="26"/>
      <c r="AN560" s="26"/>
      <c r="AO560" s="26"/>
      <c r="AP560" s="26"/>
      <c r="AQ560" s="26"/>
      <c r="AR560" s="26"/>
      <c r="AS560" s="26"/>
      <c r="AT560" s="26"/>
      <c r="AU560" s="26"/>
      <c r="AV560" s="26"/>
      <c r="AW560" s="26"/>
      <c r="AX560" s="26"/>
      <c r="AY560" s="26"/>
      <c r="AZ560" s="26"/>
      <c r="BA560" s="26"/>
      <c r="BB560" s="26"/>
      <c r="BC560" s="26"/>
      <c r="BD560" s="26"/>
      <c r="BE560" s="26"/>
      <c r="BF560" s="26"/>
      <c r="BG560" s="26"/>
      <c r="BH560" s="26"/>
      <c r="BI560" s="26"/>
      <c r="BJ560" s="26"/>
      <c r="BK560" s="26"/>
      <c r="BL560" s="26"/>
      <c r="BM560" s="26"/>
      <c r="BN560" s="26"/>
      <c r="BO560" s="26"/>
      <c r="BP560" s="26"/>
      <c r="BQ560" s="26"/>
      <c r="BR560" s="26"/>
      <c r="BS560" s="26"/>
      <c r="BT560" s="26"/>
      <c r="BU560" s="26"/>
      <c r="BV560" s="26"/>
      <c r="BW560" s="26"/>
      <c r="BX560" s="26"/>
      <c r="BY560" s="26"/>
    </row>
    <row r="561" spans="24:77" ht="12.75" customHeight="1">
      <c r="X561" s="26"/>
      <c r="Y561" s="26"/>
      <c r="Z561" s="26"/>
      <c r="AA561" s="26"/>
      <c r="AB561" s="26"/>
      <c r="AC561" s="26"/>
      <c r="AD561" s="26"/>
      <c r="AE561" s="26"/>
      <c r="AF561" s="26"/>
      <c r="AG561" s="26"/>
      <c r="AH561" s="26"/>
      <c r="AI561" s="26"/>
      <c r="AJ561" s="26"/>
      <c r="AK561" s="26"/>
      <c r="AL561" s="26"/>
      <c r="AM561" s="26"/>
      <c r="AN561" s="26"/>
      <c r="AO561" s="26"/>
      <c r="AP561" s="26"/>
      <c r="AQ561" s="26"/>
      <c r="AR561" s="26"/>
      <c r="AS561" s="26"/>
      <c r="AT561" s="26"/>
      <c r="AU561" s="26"/>
      <c r="AV561" s="26"/>
      <c r="AW561" s="26"/>
      <c r="AX561" s="26"/>
      <c r="AY561" s="26"/>
      <c r="AZ561" s="26"/>
      <c r="BA561" s="26"/>
      <c r="BB561" s="26"/>
      <c r="BC561" s="26"/>
      <c r="BD561" s="26"/>
      <c r="BE561" s="26"/>
      <c r="BF561" s="26"/>
      <c r="BG561" s="26"/>
      <c r="BH561" s="26"/>
      <c r="BI561" s="26"/>
      <c r="BJ561" s="26"/>
      <c r="BK561" s="26"/>
      <c r="BL561" s="26"/>
      <c r="BM561" s="26"/>
      <c r="BN561" s="26"/>
      <c r="BO561" s="26"/>
      <c r="BP561" s="26"/>
      <c r="BQ561" s="26"/>
      <c r="BR561" s="26"/>
      <c r="BS561" s="26"/>
      <c r="BT561" s="26"/>
      <c r="BU561" s="26"/>
      <c r="BV561" s="26"/>
      <c r="BW561" s="26"/>
      <c r="BX561" s="26"/>
      <c r="BY561" s="26"/>
    </row>
    <row r="562" spans="24:77" ht="12.75" customHeight="1">
      <c r="X562" s="26"/>
      <c r="Y562" s="26"/>
      <c r="Z562" s="26"/>
      <c r="AA562" s="26"/>
      <c r="AB562" s="26"/>
      <c r="AC562" s="26"/>
      <c r="AD562" s="26"/>
      <c r="AE562" s="26"/>
      <c r="AF562" s="26"/>
      <c r="AG562" s="26"/>
      <c r="AH562" s="26"/>
      <c r="AI562" s="26"/>
      <c r="AJ562" s="26"/>
      <c r="AK562" s="26"/>
      <c r="AL562" s="26"/>
      <c r="AM562" s="26"/>
      <c r="AN562" s="26"/>
      <c r="AO562" s="26"/>
      <c r="AP562" s="26"/>
      <c r="AQ562" s="26"/>
      <c r="AR562" s="26"/>
      <c r="AS562" s="26"/>
      <c r="AT562" s="26"/>
      <c r="AU562" s="26"/>
      <c r="AV562" s="26"/>
      <c r="AW562" s="26"/>
      <c r="AX562" s="26"/>
      <c r="AY562" s="26"/>
      <c r="AZ562" s="26"/>
      <c r="BA562" s="26"/>
      <c r="BB562" s="26"/>
      <c r="BC562" s="26"/>
      <c r="BD562" s="26"/>
      <c r="BE562" s="26"/>
      <c r="BF562" s="26"/>
      <c r="BG562" s="26"/>
      <c r="BH562" s="26"/>
      <c r="BI562" s="26"/>
      <c r="BJ562" s="26"/>
      <c r="BK562" s="26"/>
      <c r="BL562" s="26"/>
      <c r="BM562" s="26"/>
      <c r="BN562" s="26"/>
      <c r="BO562" s="26"/>
      <c r="BP562" s="26"/>
      <c r="BQ562" s="26"/>
      <c r="BR562" s="26"/>
      <c r="BS562" s="26"/>
      <c r="BT562" s="26"/>
      <c r="BU562" s="26"/>
      <c r="BV562" s="26"/>
      <c r="BW562" s="26"/>
      <c r="BX562" s="26"/>
      <c r="BY562" s="26"/>
    </row>
    <row r="563" spans="24:77" ht="12.75" customHeight="1">
      <c r="X563" s="26"/>
      <c r="Y563" s="26"/>
      <c r="Z563" s="26"/>
      <c r="AA563" s="26"/>
      <c r="AB563" s="26"/>
      <c r="AC563" s="26"/>
      <c r="AD563" s="26"/>
      <c r="AE563" s="26"/>
      <c r="AF563" s="26"/>
      <c r="AG563" s="26"/>
      <c r="AH563" s="26"/>
      <c r="AI563" s="26"/>
      <c r="AJ563" s="26"/>
      <c r="AK563" s="26"/>
      <c r="AL563" s="26"/>
      <c r="AM563" s="26"/>
      <c r="AN563" s="26"/>
      <c r="AO563" s="26"/>
      <c r="AP563" s="26"/>
      <c r="AQ563" s="26"/>
      <c r="AR563" s="26"/>
      <c r="AS563" s="26"/>
      <c r="AT563" s="26"/>
      <c r="AU563" s="26"/>
      <c r="AV563" s="26"/>
      <c r="AW563" s="26"/>
      <c r="AX563" s="26"/>
      <c r="AY563" s="26"/>
      <c r="AZ563" s="26"/>
      <c r="BA563" s="26"/>
      <c r="BB563" s="26"/>
      <c r="BC563" s="26"/>
      <c r="BD563" s="26"/>
      <c r="BE563" s="26"/>
      <c r="BF563" s="26"/>
      <c r="BG563" s="26"/>
      <c r="BH563" s="26"/>
      <c r="BI563" s="26"/>
      <c r="BJ563" s="26"/>
      <c r="BK563" s="26"/>
      <c r="BL563" s="26"/>
      <c r="BM563" s="26"/>
      <c r="BN563" s="26"/>
      <c r="BO563" s="26"/>
      <c r="BP563" s="26"/>
      <c r="BQ563" s="26"/>
      <c r="BR563" s="26"/>
      <c r="BS563" s="26"/>
      <c r="BT563" s="26"/>
      <c r="BU563" s="26"/>
      <c r="BV563" s="26"/>
      <c r="BW563" s="26"/>
      <c r="BX563" s="26"/>
      <c r="BY563" s="26"/>
    </row>
    <row r="564" spans="24:77" ht="12.75" customHeight="1">
      <c r="X564" s="26"/>
      <c r="Y564" s="26"/>
      <c r="Z564" s="26"/>
      <c r="AA564" s="26"/>
      <c r="AB564" s="26"/>
      <c r="AC564" s="26"/>
      <c r="AD564" s="26"/>
      <c r="AE564" s="26"/>
      <c r="AF564" s="26"/>
      <c r="AG564" s="26"/>
      <c r="AH564" s="26"/>
      <c r="AI564" s="26"/>
      <c r="AJ564" s="26"/>
      <c r="AK564" s="26"/>
      <c r="AL564" s="26"/>
      <c r="AM564" s="26"/>
      <c r="AN564" s="26"/>
      <c r="AO564" s="26"/>
      <c r="AP564" s="26"/>
      <c r="AQ564" s="26"/>
      <c r="AR564" s="26"/>
      <c r="AS564" s="26"/>
      <c r="AT564" s="26"/>
      <c r="AU564" s="26"/>
      <c r="AV564" s="26"/>
      <c r="AW564" s="26"/>
      <c r="AX564" s="26"/>
      <c r="AY564" s="26"/>
      <c r="AZ564" s="26"/>
      <c r="BA564" s="26"/>
      <c r="BB564" s="26"/>
      <c r="BC564" s="26"/>
      <c r="BD564" s="26"/>
      <c r="BE564" s="26"/>
      <c r="BF564" s="26"/>
      <c r="BG564" s="26"/>
      <c r="BH564" s="26"/>
      <c r="BI564" s="26"/>
      <c r="BJ564" s="26"/>
      <c r="BK564" s="26"/>
      <c r="BL564" s="26"/>
      <c r="BM564" s="26"/>
      <c r="BN564" s="26"/>
      <c r="BO564" s="26"/>
      <c r="BP564" s="26"/>
      <c r="BQ564" s="26"/>
      <c r="BR564" s="26"/>
      <c r="BS564" s="26"/>
      <c r="BT564" s="26"/>
      <c r="BU564" s="26"/>
      <c r="BV564" s="26"/>
      <c r="BW564" s="26"/>
      <c r="BX564" s="26"/>
      <c r="BY564" s="26"/>
    </row>
    <row r="565" spans="24:77" ht="12.75" customHeight="1">
      <c r="X565" s="26"/>
      <c r="Y565" s="26"/>
      <c r="Z565" s="26"/>
      <c r="AA565" s="26"/>
      <c r="AB565" s="26"/>
      <c r="AC565" s="26"/>
      <c r="AD565" s="26"/>
      <c r="AE565" s="26"/>
      <c r="AF565" s="26"/>
      <c r="AG565" s="26"/>
      <c r="AH565" s="26"/>
      <c r="AI565" s="26"/>
      <c r="AJ565" s="26"/>
      <c r="AK565" s="26"/>
      <c r="AL565" s="26"/>
      <c r="AM565" s="26"/>
      <c r="AN565" s="26"/>
      <c r="AO565" s="26"/>
      <c r="AP565" s="26"/>
      <c r="AQ565" s="26"/>
      <c r="AR565" s="26"/>
      <c r="AS565" s="26"/>
      <c r="AT565" s="26"/>
      <c r="AU565" s="26"/>
      <c r="AV565" s="26"/>
      <c r="AW565" s="26"/>
      <c r="AX565" s="26"/>
      <c r="AY565" s="26"/>
      <c r="AZ565" s="26"/>
      <c r="BA565" s="26"/>
      <c r="BB565" s="26"/>
      <c r="BC565" s="26"/>
      <c r="BD565" s="26"/>
      <c r="BE565" s="26"/>
      <c r="BF565" s="26"/>
      <c r="BG565" s="26"/>
      <c r="BH565" s="26"/>
      <c r="BI565" s="26"/>
      <c r="BJ565" s="26"/>
      <c r="BK565" s="26"/>
      <c r="BL565" s="26"/>
      <c r="BM565" s="26"/>
      <c r="BN565" s="26"/>
      <c r="BO565" s="26"/>
      <c r="BP565" s="26"/>
      <c r="BQ565" s="26"/>
      <c r="BR565" s="26"/>
      <c r="BS565" s="26"/>
      <c r="BT565" s="26"/>
      <c r="BU565" s="26"/>
      <c r="BV565" s="26"/>
      <c r="BW565" s="26"/>
      <c r="BX565" s="26"/>
      <c r="BY565" s="26"/>
    </row>
    <row r="566" spans="24:77" ht="12.75" customHeight="1">
      <c r="X566" s="26"/>
      <c r="Y566" s="26"/>
      <c r="Z566" s="26"/>
      <c r="AA566" s="26"/>
      <c r="AB566" s="26"/>
      <c r="AC566" s="26"/>
      <c r="AD566" s="26"/>
      <c r="AE566" s="26"/>
      <c r="AF566" s="26"/>
      <c r="AG566" s="26"/>
      <c r="AH566" s="26"/>
      <c r="AI566" s="26"/>
      <c r="AJ566" s="26"/>
      <c r="AK566" s="26"/>
      <c r="AL566" s="26"/>
      <c r="AM566" s="26"/>
      <c r="AN566" s="26"/>
      <c r="AO566" s="26"/>
      <c r="AP566" s="26"/>
      <c r="AQ566" s="26"/>
      <c r="AR566" s="26"/>
      <c r="AS566" s="26"/>
      <c r="AT566" s="26"/>
      <c r="AU566" s="26"/>
      <c r="AV566" s="26"/>
      <c r="AW566" s="26"/>
      <c r="AX566" s="26"/>
      <c r="AY566" s="26"/>
      <c r="AZ566" s="26"/>
      <c r="BA566" s="26"/>
      <c r="BB566" s="26"/>
      <c r="BC566" s="26"/>
      <c r="BD566" s="26"/>
      <c r="BE566" s="26"/>
      <c r="BF566" s="26"/>
      <c r="BG566" s="26"/>
      <c r="BH566" s="26"/>
      <c r="BI566" s="26"/>
      <c r="BJ566" s="26"/>
      <c r="BK566" s="26"/>
      <c r="BL566" s="26"/>
      <c r="BM566" s="26"/>
      <c r="BN566" s="26"/>
      <c r="BO566" s="26"/>
      <c r="BP566" s="26"/>
      <c r="BQ566" s="26"/>
      <c r="BR566" s="26"/>
      <c r="BS566" s="26"/>
      <c r="BT566" s="26"/>
      <c r="BU566" s="26"/>
      <c r="BV566" s="26"/>
      <c r="BW566" s="26"/>
      <c r="BX566" s="26"/>
      <c r="BY566" s="26"/>
    </row>
    <row r="567" spans="24:77" ht="12.75" customHeight="1">
      <c r="X567" s="26"/>
      <c r="Y567" s="26"/>
      <c r="Z567" s="26"/>
      <c r="AA567" s="26"/>
      <c r="AB567" s="26"/>
      <c r="AC567" s="26"/>
      <c r="AD567" s="26"/>
      <c r="AE567" s="26"/>
      <c r="AF567" s="26"/>
      <c r="AG567" s="26"/>
      <c r="AH567" s="26"/>
      <c r="AI567" s="26"/>
      <c r="AJ567" s="26"/>
      <c r="AK567" s="26"/>
      <c r="AL567" s="26"/>
      <c r="AM567" s="26"/>
      <c r="AN567" s="26"/>
      <c r="AO567" s="26"/>
      <c r="AP567" s="26"/>
      <c r="AQ567" s="26"/>
      <c r="AR567" s="26"/>
      <c r="AS567" s="26"/>
      <c r="AT567" s="26"/>
      <c r="AU567" s="26"/>
      <c r="AV567" s="26"/>
      <c r="AW567" s="26"/>
      <c r="AX567" s="26"/>
      <c r="AY567" s="26"/>
      <c r="AZ567" s="26"/>
      <c r="BA567" s="26"/>
      <c r="BB567" s="26"/>
      <c r="BC567" s="26"/>
      <c r="BD567" s="26"/>
      <c r="BE567" s="26"/>
      <c r="BF567" s="26"/>
      <c r="BG567" s="26"/>
      <c r="BH567" s="26"/>
      <c r="BI567" s="26"/>
      <c r="BJ567" s="26"/>
      <c r="BK567" s="26"/>
      <c r="BL567" s="26"/>
      <c r="BM567" s="26"/>
      <c r="BN567" s="26"/>
      <c r="BO567" s="26"/>
      <c r="BP567" s="26"/>
      <c r="BQ567" s="26"/>
      <c r="BR567" s="26"/>
      <c r="BS567" s="26"/>
      <c r="BT567" s="26"/>
      <c r="BU567" s="26"/>
      <c r="BV567" s="26"/>
      <c r="BW567" s="26"/>
      <c r="BX567" s="26"/>
      <c r="BY567" s="26"/>
    </row>
    <row r="568" spans="24:77" ht="12.75" customHeight="1">
      <c r="X568" s="26"/>
      <c r="Y568" s="26"/>
      <c r="Z568" s="26"/>
      <c r="AA568" s="26"/>
      <c r="AB568" s="26"/>
      <c r="AC568" s="26"/>
      <c r="AD568" s="26"/>
      <c r="AE568" s="26"/>
      <c r="AF568" s="26"/>
      <c r="AG568" s="26"/>
      <c r="AH568" s="26"/>
      <c r="AI568" s="26"/>
      <c r="AJ568" s="26"/>
      <c r="AK568" s="26"/>
      <c r="AL568" s="26"/>
      <c r="AM568" s="26"/>
      <c r="AN568" s="26"/>
      <c r="AO568" s="26"/>
      <c r="AP568" s="26"/>
      <c r="AQ568" s="26"/>
      <c r="AR568" s="26"/>
      <c r="AS568" s="26"/>
      <c r="AT568" s="26"/>
      <c r="AU568" s="26"/>
      <c r="AV568" s="26"/>
      <c r="AW568" s="26"/>
      <c r="AX568" s="26"/>
      <c r="AY568" s="26"/>
      <c r="AZ568" s="26"/>
      <c r="BA568" s="26"/>
      <c r="BB568" s="26"/>
      <c r="BC568" s="26"/>
      <c r="BD568" s="26"/>
      <c r="BE568" s="26"/>
      <c r="BF568" s="26"/>
      <c r="BG568" s="26"/>
      <c r="BH568" s="26"/>
      <c r="BI568" s="26"/>
      <c r="BJ568" s="26"/>
      <c r="BK568" s="26"/>
      <c r="BL568" s="26"/>
      <c r="BM568" s="26"/>
      <c r="BN568" s="26"/>
      <c r="BO568" s="26"/>
      <c r="BP568" s="26"/>
      <c r="BQ568" s="26"/>
      <c r="BR568" s="26"/>
      <c r="BS568" s="26"/>
      <c r="BT568" s="26"/>
      <c r="BU568" s="26"/>
      <c r="BV568" s="26"/>
      <c r="BW568" s="26"/>
      <c r="BX568" s="26"/>
      <c r="BY568" s="26"/>
    </row>
    <row r="569" spans="24:77" ht="12.75" customHeight="1">
      <c r="X569" s="26"/>
      <c r="Y569" s="26"/>
      <c r="Z569" s="26"/>
      <c r="AA569" s="26"/>
      <c r="AB569" s="26"/>
      <c r="AC569" s="26"/>
      <c r="AD569" s="26"/>
      <c r="AE569" s="26"/>
      <c r="AF569" s="26"/>
      <c r="AG569" s="26"/>
      <c r="AH569" s="26"/>
      <c r="AI569" s="26"/>
      <c r="AJ569" s="26"/>
      <c r="AK569" s="26"/>
      <c r="AL569" s="26"/>
      <c r="AM569" s="26"/>
      <c r="AN569" s="26"/>
      <c r="AO569" s="26"/>
      <c r="AP569" s="26"/>
      <c r="AQ569" s="26"/>
      <c r="AR569" s="26"/>
      <c r="AS569" s="26"/>
      <c r="AT569" s="26"/>
      <c r="AU569" s="26"/>
      <c r="AV569" s="26"/>
      <c r="AW569" s="26"/>
      <c r="AX569" s="26"/>
      <c r="AY569" s="26"/>
      <c r="AZ569" s="26"/>
      <c r="BA569" s="26"/>
      <c r="BB569" s="26"/>
      <c r="BC569" s="26"/>
      <c r="BD569" s="26"/>
      <c r="BE569" s="26"/>
      <c r="BF569" s="26"/>
      <c r="BG569" s="26"/>
      <c r="BH569" s="26"/>
      <c r="BI569" s="26"/>
      <c r="BJ569" s="26"/>
      <c r="BK569" s="26"/>
      <c r="BL569" s="26"/>
      <c r="BM569" s="26"/>
      <c r="BN569" s="26"/>
      <c r="BO569" s="26"/>
      <c r="BP569" s="26"/>
      <c r="BQ569" s="26"/>
      <c r="BR569" s="26"/>
      <c r="BS569" s="26"/>
      <c r="BT569" s="26"/>
      <c r="BU569" s="26"/>
      <c r="BV569" s="26"/>
      <c r="BW569" s="26"/>
      <c r="BX569" s="26"/>
      <c r="BY569" s="26"/>
    </row>
    <row r="570" spans="24:77" ht="12.75" customHeight="1">
      <c r="X570" s="26"/>
      <c r="Y570" s="26"/>
      <c r="Z570" s="26"/>
      <c r="AA570" s="26"/>
      <c r="AB570" s="26"/>
      <c r="AC570" s="26"/>
      <c r="AD570" s="26"/>
      <c r="AE570" s="26"/>
      <c r="AF570" s="26"/>
      <c r="AG570" s="26"/>
      <c r="AH570" s="26"/>
      <c r="AI570" s="26"/>
      <c r="AJ570" s="26"/>
      <c r="AK570" s="26"/>
      <c r="AL570" s="26"/>
      <c r="AM570" s="26"/>
      <c r="AN570" s="26"/>
      <c r="AO570" s="26"/>
      <c r="AP570" s="26"/>
      <c r="AQ570" s="26"/>
      <c r="AR570" s="26"/>
      <c r="AS570" s="26"/>
      <c r="AT570" s="26"/>
      <c r="AU570" s="26"/>
      <c r="AV570" s="26"/>
      <c r="AW570" s="26"/>
      <c r="AX570" s="26"/>
      <c r="AY570" s="26"/>
      <c r="AZ570" s="26"/>
      <c r="BA570" s="26"/>
      <c r="BB570" s="26"/>
      <c r="BC570" s="26"/>
      <c r="BD570" s="26"/>
      <c r="BE570" s="26"/>
      <c r="BF570" s="26"/>
      <c r="BG570" s="26"/>
      <c r="BH570" s="26"/>
      <c r="BI570" s="26"/>
      <c r="BJ570" s="26"/>
      <c r="BK570" s="26"/>
      <c r="BL570" s="26"/>
      <c r="BM570" s="26"/>
      <c r="BN570" s="26"/>
      <c r="BO570" s="26"/>
      <c r="BP570" s="26"/>
      <c r="BQ570" s="26"/>
      <c r="BR570" s="26"/>
      <c r="BS570" s="26"/>
      <c r="BT570" s="26"/>
      <c r="BU570" s="26"/>
      <c r="BV570" s="26"/>
      <c r="BW570" s="26"/>
      <c r="BX570" s="26"/>
      <c r="BY570" s="26"/>
    </row>
    <row r="571" spans="24:77" ht="12.75" customHeight="1">
      <c r="X571" s="26"/>
      <c r="Y571" s="26"/>
      <c r="Z571" s="26"/>
      <c r="AA571" s="26"/>
      <c r="AB571" s="26"/>
      <c r="AC571" s="26"/>
      <c r="AD571" s="26"/>
      <c r="AE571" s="26"/>
      <c r="AF571" s="26"/>
      <c r="AG571" s="26"/>
      <c r="AH571" s="26"/>
      <c r="AI571" s="26"/>
      <c r="AJ571" s="26"/>
      <c r="AK571" s="26"/>
      <c r="AL571" s="26"/>
      <c r="AM571" s="26"/>
      <c r="AN571" s="26"/>
      <c r="AO571" s="26"/>
      <c r="AP571" s="26"/>
      <c r="AQ571" s="26"/>
      <c r="AR571" s="26"/>
      <c r="AS571" s="26"/>
      <c r="AT571" s="26"/>
      <c r="AU571" s="26"/>
      <c r="AV571" s="26"/>
      <c r="AW571" s="26"/>
      <c r="AX571" s="26"/>
      <c r="AY571" s="26"/>
      <c r="AZ571" s="26"/>
      <c r="BA571" s="26"/>
      <c r="BB571" s="26"/>
      <c r="BC571" s="26"/>
      <c r="BD571" s="26"/>
      <c r="BE571" s="26"/>
      <c r="BF571" s="26"/>
      <c r="BG571" s="26"/>
      <c r="BH571" s="26"/>
      <c r="BI571" s="26"/>
      <c r="BJ571" s="26"/>
      <c r="BK571" s="26"/>
      <c r="BL571" s="26"/>
      <c r="BM571" s="26"/>
      <c r="BN571" s="26"/>
      <c r="BO571" s="26"/>
      <c r="BP571" s="26"/>
      <c r="BQ571" s="26"/>
      <c r="BR571" s="26"/>
      <c r="BS571" s="26"/>
      <c r="BT571" s="26"/>
      <c r="BU571" s="26"/>
      <c r="BV571" s="26"/>
      <c r="BW571" s="26"/>
      <c r="BX571" s="26"/>
      <c r="BY571" s="26"/>
    </row>
    <row r="572" spans="24:77" ht="12.75" customHeight="1">
      <c r="X572" s="26"/>
      <c r="Y572" s="26"/>
      <c r="Z572" s="26"/>
      <c r="AA572" s="26"/>
      <c r="AB572" s="26"/>
      <c r="AC572" s="26"/>
      <c r="AD572" s="26"/>
      <c r="AE572" s="26"/>
      <c r="AF572" s="26"/>
      <c r="AG572" s="26"/>
      <c r="AH572" s="26"/>
      <c r="AI572" s="26"/>
      <c r="AJ572" s="26"/>
      <c r="AK572" s="26"/>
      <c r="AL572" s="26"/>
      <c r="AM572" s="26"/>
      <c r="AN572" s="26"/>
      <c r="AO572" s="26"/>
      <c r="AP572" s="26"/>
      <c r="AQ572" s="26"/>
      <c r="AR572" s="26"/>
      <c r="AS572" s="26"/>
      <c r="AT572" s="26"/>
      <c r="AU572" s="26"/>
      <c r="AV572" s="26"/>
      <c r="AW572" s="26"/>
      <c r="AX572" s="26"/>
      <c r="AY572" s="26"/>
      <c r="AZ572" s="26"/>
      <c r="BA572" s="26"/>
      <c r="BB572" s="26"/>
      <c r="BC572" s="26"/>
      <c r="BD572" s="26"/>
      <c r="BE572" s="26"/>
      <c r="BF572" s="26"/>
      <c r="BG572" s="26"/>
      <c r="BH572" s="26"/>
      <c r="BI572" s="26"/>
      <c r="BJ572" s="26"/>
      <c r="BK572" s="26"/>
      <c r="BL572" s="26"/>
      <c r="BM572" s="26"/>
      <c r="BN572" s="26"/>
      <c r="BO572" s="26"/>
      <c r="BP572" s="26"/>
      <c r="BQ572" s="26"/>
      <c r="BR572" s="26"/>
      <c r="BS572" s="26"/>
      <c r="BT572" s="26"/>
      <c r="BU572" s="26"/>
      <c r="BV572" s="26"/>
      <c r="BW572" s="26"/>
      <c r="BX572" s="26"/>
      <c r="BY572" s="26"/>
    </row>
    <row r="573" spans="24:77" ht="12.75" customHeight="1">
      <c r="X573" s="26"/>
      <c r="Y573" s="26"/>
      <c r="Z573" s="26"/>
      <c r="AA573" s="26"/>
      <c r="AB573" s="26"/>
      <c r="AC573" s="26"/>
      <c r="AD573" s="26"/>
      <c r="AE573" s="26"/>
      <c r="AF573" s="26"/>
      <c r="AG573" s="26"/>
      <c r="AH573" s="26"/>
      <c r="AI573" s="26"/>
      <c r="AJ573" s="26"/>
      <c r="AK573" s="26"/>
      <c r="AL573" s="26"/>
      <c r="AM573" s="26"/>
      <c r="AN573" s="26"/>
      <c r="AO573" s="26"/>
      <c r="AP573" s="26"/>
      <c r="AQ573" s="26"/>
      <c r="AR573" s="26"/>
      <c r="AS573" s="26"/>
      <c r="AT573" s="26"/>
      <c r="AU573" s="26"/>
      <c r="AV573" s="26"/>
      <c r="AW573" s="26"/>
      <c r="AX573" s="26"/>
      <c r="AY573" s="26"/>
      <c r="AZ573" s="26"/>
      <c r="BA573" s="26"/>
      <c r="BB573" s="26"/>
      <c r="BC573" s="26"/>
      <c r="BD573" s="26"/>
      <c r="BE573" s="26"/>
      <c r="BF573" s="26"/>
      <c r="BG573" s="26"/>
      <c r="BH573" s="26"/>
      <c r="BI573" s="26"/>
      <c r="BJ573" s="26"/>
      <c r="BK573" s="26"/>
      <c r="BL573" s="26"/>
      <c r="BM573" s="26"/>
      <c r="BN573" s="26"/>
      <c r="BO573" s="26"/>
      <c r="BP573" s="26"/>
      <c r="BQ573" s="26"/>
      <c r="BR573" s="26"/>
      <c r="BS573" s="26"/>
      <c r="BT573" s="26"/>
      <c r="BU573" s="26"/>
      <c r="BV573" s="26"/>
      <c r="BW573" s="26"/>
      <c r="BX573" s="26"/>
      <c r="BY573" s="26"/>
    </row>
    <row r="574" spans="24:77" ht="12.75" customHeight="1">
      <c r="X574" s="26"/>
      <c r="Y574" s="26"/>
      <c r="Z574" s="26"/>
      <c r="AA574" s="26"/>
      <c r="AB574" s="26"/>
      <c r="AC574" s="26"/>
      <c r="AD574" s="26"/>
      <c r="AE574" s="26"/>
      <c r="AF574" s="26"/>
      <c r="AG574" s="26"/>
      <c r="AH574" s="26"/>
      <c r="AI574" s="26"/>
      <c r="AJ574" s="26"/>
      <c r="AK574" s="26"/>
      <c r="AL574" s="26"/>
      <c r="AM574" s="26"/>
      <c r="AN574" s="26"/>
      <c r="AO574" s="26"/>
      <c r="AP574" s="26"/>
      <c r="AQ574" s="26"/>
      <c r="AR574" s="26"/>
      <c r="AS574" s="26"/>
      <c r="AT574" s="26"/>
      <c r="AU574" s="26"/>
      <c r="AV574" s="26"/>
      <c r="AW574" s="26"/>
      <c r="AX574" s="26"/>
      <c r="AY574" s="26"/>
      <c r="AZ574" s="26"/>
      <c r="BA574" s="26"/>
      <c r="BB574" s="26"/>
      <c r="BC574" s="26"/>
      <c r="BD574" s="26"/>
      <c r="BE574" s="26"/>
      <c r="BF574" s="26"/>
      <c r="BG574" s="26"/>
      <c r="BH574" s="26"/>
      <c r="BI574" s="26"/>
      <c r="BJ574" s="26"/>
      <c r="BK574" s="26"/>
      <c r="BL574" s="26"/>
      <c r="BM574" s="26"/>
      <c r="BN574" s="26"/>
      <c r="BO574" s="26"/>
      <c r="BP574" s="26"/>
      <c r="BQ574" s="26"/>
      <c r="BR574" s="26"/>
      <c r="BS574" s="26"/>
      <c r="BT574" s="26"/>
      <c r="BU574" s="26"/>
      <c r="BV574" s="26"/>
      <c r="BW574" s="26"/>
      <c r="BX574" s="26"/>
      <c r="BY574" s="26"/>
    </row>
    <row r="575" spans="24:77" ht="12.75" customHeight="1">
      <c r="X575" s="26"/>
      <c r="Y575" s="26"/>
      <c r="Z575" s="26"/>
      <c r="AA575" s="26"/>
      <c r="AB575" s="26"/>
      <c r="AC575" s="26"/>
      <c r="AD575" s="26"/>
      <c r="AE575" s="26"/>
      <c r="AF575" s="26"/>
      <c r="AG575" s="26"/>
      <c r="AH575" s="26"/>
      <c r="AI575" s="26"/>
      <c r="AJ575" s="26"/>
      <c r="AK575" s="26"/>
      <c r="AL575" s="26"/>
      <c r="AM575" s="26"/>
      <c r="AN575" s="26"/>
      <c r="AO575" s="26"/>
      <c r="AP575" s="26"/>
      <c r="AQ575" s="26"/>
      <c r="AR575" s="26"/>
      <c r="AS575" s="26"/>
      <c r="AT575" s="26"/>
      <c r="AU575" s="26"/>
      <c r="AV575" s="26"/>
      <c r="AW575" s="26"/>
      <c r="AX575" s="26"/>
      <c r="AY575" s="26"/>
      <c r="AZ575" s="26"/>
      <c r="BA575" s="26"/>
      <c r="BB575" s="26"/>
      <c r="BC575" s="26"/>
      <c r="BD575" s="26"/>
      <c r="BE575" s="26"/>
      <c r="BF575" s="26"/>
      <c r="BG575" s="26"/>
      <c r="BH575" s="26"/>
      <c r="BI575" s="26"/>
      <c r="BJ575" s="26"/>
      <c r="BK575" s="26"/>
      <c r="BL575" s="26"/>
      <c r="BM575" s="26"/>
      <c r="BN575" s="26"/>
      <c r="BO575" s="26"/>
      <c r="BP575" s="26"/>
      <c r="BQ575" s="26"/>
      <c r="BR575" s="26"/>
      <c r="BS575" s="26"/>
      <c r="BT575" s="26"/>
      <c r="BU575" s="26"/>
      <c r="BV575" s="26"/>
      <c r="BW575" s="26"/>
      <c r="BX575" s="26"/>
      <c r="BY575" s="26"/>
    </row>
    <row r="576" spans="24:77" ht="12.75" customHeight="1">
      <c r="X576" s="26"/>
      <c r="Y576" s="26"/>
      <c r="Z576" s="26"/>
      <c r="AA576" s="26"/>
      <c r="AB576" s="26"/>
      <c r="AC576" s="26"/>
      <c r="AD576" s="26"/>
      <c r="AE576" s="26"/>
      <c r="AF576" s="26"/>
      <c r="AG576" s="26"/>
      <c r="AH576" s="26"/>
      <c r="AI576" s="26"/>
      <c r="AJ576" s="26"/>
      <c r="AK576" s="26"/>
      <c r="AL576" s="26"/>
      <c r="AM576" s="26"/>
      <c r="AN576" s="26"/>
      <c r="AO576" s="26"/>
      <c r="AP576" s="26"/>
      <c r="AQ576" s="26"/>
      <c r="AR576" s="26"/>
      <c r="AS576" s="26"/>
      <c r="AT576" s="26"/>
      <c r="AU576" s="26"/>
      <c r="AV576" s="26"/>
      <c r="AW576" s="26"/>
      <c r="AX576" s="26"/>
      <c r="AY576" s="26"/>
      <c r="AZ576" s="26"/>
      <c r="BA576" s="26"/>
      <c r="BB576" s="26"/>
      <c r="BC576" s="26"/>
      <c r="BD576" s="26"/>
      <c r="BE576" s="26"/>
      <c r="BF576" s="26"/>
      <c r="BG576" s="26"/>
      <c r="BH576" s="26"/>
      <c r="BI576" s="26"/>
      <c r="BJ576" s="26"/>
      <c r="BK576" s="26"/>
      <c r="BL576" s="26"/>
      <c r="BM576" s="26"/>
      <c r="BN576" s="26"/>
      <c r="BO576" s="26"/>
      <c r="BP576" s="26"/>
      <c r="BQ576" s="26"/>
      <c r="BR576" s="26"/>
      <c r="BS576" s="26"/>
      <c r="BT576" s="26"/>
      <c r="BU576" s="26"/>
      <c r="BV576" s="26"/>
      <c r="BW576" s="26"/>
      <c r="BX576" s="26"/>
      <c r="BY576" s="26"/>
    </row>
    <row r="577" spans="24:77" ht="12.75" customHeight="1">
      <c r="X577" s="26"/>
      <c r="Y577" s="26"/>
      <c r="Z577" s="26"/>
      <c r="AA577" s="26"/>
      <c r="AB577" s="26"/>
      <c r="AC577" s="26"/>
      <c r="AD577" s="26"/>
      <c r="AE577" s="26"/>
      <c r="AF577" s="26"/>
      <c r="AG577" s="26"/>
      <c r="AH577" s="26"/>
      <c r="AI577" s="26"/>
      <c r="AJ577" s="26"/>
      <c r="AK577" s="26"/>
      <c r="AL577" s="26"/>
      <c r="AM577" s="26"/>
      <c r="AN577" s="26"/>
      <c r="AO577" s="26"/>
      <c r="AP577" s="26"/>
      <c r="AQ577" s="26"/>
      <c r="AR577" s="26"/>
      <c r="AS577" s="26"/>
      <c r="AT577" s="26"/>
      <c r="AU577" s="26"/>
      <c r="AV577" s="26"/>
      <c r="AW577" s="26"/>
      <c r="AX577" s="26"/>
      <c r="AY577" s="26"/>
      <c r="AZ577" s="26"/>
      <c r="BA577" s="26"/>
      <c r="BB577" s="26"/>
      <c r="BC577" s="26"/>
      <c r="BD577" s="26"/>
      <c r="BE577" s="26"/>
      <c r="BF577" s="26"/>
      <c r="BG577" s="26"/>
      <c r="BH577" s="26"/>
      <c r="BI577" s="26"/>
      <c r="BJ577" s="26"/>
      <c r="BK577" s="26"/>
      <c r="BL577" s="26"/>
      <c r="BM577" s="26"/>
      <c r="BN577" s="26"/>
      <c r="BO577" s="26"/>
      <c r="BP577" s="26"/>
      <c r="BQ577" s="26"/>
      <c r="BR577" s="26"/>
      <c r="BS577" s="26"/>
      <c r="BT577" s="26"/>
      <c r="BU577" s="26"/>
      <c r="BV577" s="26"/>
      <c r="BW577" s="26"/>
      <c r="BX577" s="26"/>
      <c r="BY577" s="26"/>
    </row>
    <row r="578" spans="24:77" ht="12.75" customHeight="1">
      <c r="X578" s="26"/>
      <c r="Y578" s="26"/>
      <c r="Z578" s="26"/>
      <c r="AA578" s="26"/>
      <c r="AB578" s="26"/>
      <c r="AC578" s="26"/>
      <c r="AD578" s="26"/>
      <c r="AE578" s="26"/>
      <c r="AF578" s="26"/>
      <c r="AG578" s="26"/>
      <c r="AH578" s="26"/>
      <c r="AI578" s="26"/>
      <c r="AJ578" s="26"/>
      <c r="AK578" s="26"/>
      <c r="AL578" s="26"/>
      <c r="AM578" s="26"/>
      <c r="AN578" s="26"/>
      <c r="AO578" s="26"/>
      <c r="AP578" s="26"/>
      <c r="AQ578" s="26"/>
      <c r="AR578" s="26"/>
      <c r="AS578" s="26"/>
      <c r="AT578" s="26"/>
      <c r="AU578" s="26"/>
      <c r="AV578" s="26"/>
      <c r="AW578" s="26"/>
      <c r="AX578" s="26"/>
      <c r="AY578" s="26"/>
      <c r="AZ578" s="26"/>
      <c r="BA578" s="26"/>
      <c r="BB578" s="26"/>
      <c r="BC578" s="26"/>
      <c r="BD578" s="26"/>
      <c r="BE578" s="26"/>
      <c r="BF578" s="26"/>
      <c r="BG578" s="26"/>
      <c r="BH578" s="26"/>
      <c r="BI578" s="26"/>
      <c r="BJ578" s="26"/>
      <c r="BK578" s="26"/>
      <c r="BL578" s="26"/>
      <c r="BM578" s="26"/>
      <c r="BN578" s="26"/>
      <c r="BO578" s="26"/>
      <c r="BP578" s="26"/>
      <c r="BQ578" s="26"/>
      <c r="BR578" s="26"/>
      <c r="BS578" s="26"/>
      <c r="BT578" s="26"/>
      <c r="BU578" s="26"/>
      <c r="BV578" s="26"/>
      <c r="BW578" s="26"/>
      <c r="BX578" s="26"/>
      <c r="BY578" s="26"/>
    </row>
    <row r="579" spans="24:77" ht="12.75" customHeight="1">
      <c r="X579" s="26"/>
      <c r="Y579" s="26"/>
      <c r="Z579" s="26"/>
      <c r="AA579" s="26"/>
      <c r="AB579" s="26"/>
      <c r="AC579" s="26"/>
      <c r="AD579" s="26"/>
      <c r="AE579" s="26"/>
      <c r="AF579" s="26"/>
      <c r="AG579" s="26"/>
      <c r="AH579" s="26"/>
      <c r="AI579" s="26"/>
      <c r="AJ579" s="26"/>
      <c r="AK579" s="26"/>
      <c r="AL579" s="26"/>
      <c r="AM579" s="26"/>
      <c r="AN579" s="26"/>
      <c r="AO579" s="26"/>
      <c r="AP579" s="26"/>
      <c r="AQ579" s="26"/>
      <c r="AR579" s="26"/>
      <c r="AS579" s="26"/>
      <c r="AT579" s="26"/>
      <c r="AU579" s="26"/>
      <c r="AV579" s="26"/>
      <c r="AW579" s="26"/>
      <c r="AX579" s="26"/>
      <c r="AY579" s="26"/>
      <c r="AZ579" s="26"/>
      <c r="BA579" s="26"/>
      <c r="BB579" s="26"/>
      <c r="BC579" s="26"/>
      <c r="BD579" s="26"/>
      <c r="BE579" s="26"/>
      <c r="BF579" s="26"/>
      <c r="BG579" s="26"/>
      <c r="BH579" s="26"/>
      <c r="BI579" s="26"/>
      <c r="BJ579" s="26"/>
      <c r="BK579" s="26"/>
      <c r="BL579" s="26"/>
      <c r="BM579" s="26"/>
      <c r="BN579" s="26"/>
      <c r="BO579" s="26"/>
      <c r="BP579" s="26"/>
      <c r="BQ579" s="26"/>
      <c r="BR579" s="26"/>
      <c r="BS579" s="26"/>
      <c r="BT579" s="26"/>
      <c r="BU579" s="26"/>
      <c r="BV579" s="26"/>
      <c r="BW579" s="26"/>
      <c r="BX579" s="26"/>
      <c r="BY579" s="26"/>
    </row>
    <row r="580" spans="24:77" ht="12.75" customHeight="1">
      <c r="X580" s="26"/>
      <c r="Y580" s="26"/>
      <c r="Z580" s="26"/>
      <c r="AA580" s="26"/>
      <c r="AB580" s="26"/>
      <c r="AC580" s="26"/>
      <c r="AD580" s="26"/>
      <c r="AE580" s="26"/>
      <c r="AF580" s="26"/>
      <c r="AG580" s="26"/>
      <c r="AH580" s="26"/>
      <c r="AI580" s="26"/>
      <c r="AJ580" s="26"/>
      <c r="AK580" s="26"/>
      <c r="AL580" s="26"/>
      <c r="AM580" s="26"/>
      <c r="AN580" s="26"/>
      <c r="AO580" s="26"/>
      <c r="AP580" s="26"/>
      <c r="AQ580" s="26"/>
      <c r="AR580" s="26"/>
      <c r="AS580" s="26"/>
      <c r="AT580" s="26"/>
      <c r="AU580" s="26"/>
      <c r="AV580" s="26"/>
      <c r="AW580" s="26"/>
      <c r="AX580" s="26"/>
      <c r="AY580" s="26"/>
      <c r="AZ580" s="26"/>
      <c r="BA580" s="26"/>
      <c r="BB580" s="26"/>
      <c r="BC580" s="26"/>
      <c r="BD580" s="26"/>
      <c r="BE580" s="26"/>
      <c r="BF580" s="26"/>
      <c r="BG580" s="26"/>
      <c r="BH580" s="26"/>
      <c r="BI580" s="26"/>
      <c r="BJ580" s="26"/>
      <c r="BK580" s="26"/>
      <c r="BL580" s="26"/>
      <c r="BM580" s="26"/>
      <c r="BN580" s="26"/>
      <c r="BO580" s="26"/>
      <c r="BP580" s="26"/>
      <c r="BQ580" s="26"/>
      <c r="BR580" s="26"/>
      <c r="BS580" s="26"/>
      <c r="BT580" s="26"/>
      <c r="BU580" s="26"/>
      <c r="BV580" s="26"/>
      <c r="BW580" s="26"/>
      <c r="BX580" s="26"/>
      <c r="BY580" s="26"/>
    </row>
    <row r="581" spans="24:77" ht="12.75" customHeight="1">
      <c r="X581" s="26"/>
      <c r="Y581" s="26"/>
      <c r="Z581" s="26"/>
      <c r="AA581" s="26"/>
      <c r="AB581" s="26"/>
      <c r="AC581" s="26"/>
      <c r="AD581" s="26"/>
      <c r="AE581" s="26"/>
      <c r="AF581" s="26"/>
      <c r="AG581" s="26"/>
      <c r="AH581" s="26"/>
      <c r="AI581" s="26"/>
      <c r="AJ581" s="26"/>
      <c r="AK581" s="26"/>
      <c r="AL581" s="26"/>
      <c r="AM581" s="26"/>
      <c r="AN581" s="26"/>
      <c r="AO581" s="26"/>
      <c r="AP581" s="26"/>
      <c r="AQ581" s="26"/>
      <c r="AR581" s="26"/>
      <c r="AS581" s="26"/>
      <c r="AT581" s="26"/>
      <c r="AU581" s="26"/>
      <c r="AV581" s="26"/>
      <c r="AW581" s="26"/>
      <c r="AX581" s="26"/>
      <c r="AY581" s="26"/>
      <c r="AZ581" s="26"/>
      <c r="BA581" s="26"/>
      <c r="BB581" s="26"/>
      <c r="BC581" s="26"/>
      <c r="BD581" s="26"/>
      <c r="BE581" s="26"/>
      <c r="BF581" s="26"/>
      <c r="BG581" s="26"/>
      <c r="BH581" s="26"/>
      <c r="BI581" s="26"/>
      <c r="BJ581" s="26"/>
      <c r="BK581" s="26"/>
      <c r="BL581" s="26"/>
      <c r="BM581" s="26"/>
      <c r="BN581" s="26"/>
      <c r="BO581" s="26"/>
      <c r="BP581" s="26"/>
      <c r="BQ581" s="26"/>
      <c r="BR581" s="26"/>
      <c r="BS581" s="26"/>
      <c r="BT581" s="26"/>
      <c r="BU581" s="26"/>
      <c r="BV581" s="26"/>
      <c r="BW581" s="26"/>
      <c r="BX581" s="26"/>
      <c r="BY581" s="26"/>
    </row>
    <row r="582" spans="24:77" ht="12.75" customHeight="1">
      <c r="X582" s="26"/>
      <c r="Y582" s="26"/>
      <c r="Z582" s="26"/>
      <c r="AA582" s="26"/>
      <c r="AB582" s="26"/>
      <c r="AC582" s="26"/>
      <c r="AD582" s="26"/>
      <c r="AE582" s="26"/>
      <c r="AF582" s="26"/>
      <c r="AG582" s="26"/>
      <c r="AH582" s="26"/>
      <c r="AI582" s="26"/>
      <c r="AJ582" s="26"/>
      <c r="AK582" s="26"/>
      <c r="AL582" s="26"/>
      <c r="AM582" s="26"/>
      <c r="AN582" s="26"/>
      <c r="AO582" s="26"/>
      <c r="AP582" s="26"/>
      <c r="AQ582" s="26"/>
      <c r="AR582" s="26"/>
      <c r="AS582" s="26"/>
      <c r="AT582" s="26"/>
      <c r="AU582" s="26"/>
      <c r="AV582" s="26"/>
      <c r="AW582" s="26"/>
      <c r="AX582" s="26"/>
      <c r="AY582" s="26"/>
      <c r="AZ582" s="26"/>
      <c r="BA582" s="26"/>
      <c r="BB582" s="26"/>
      <c r="BC582" s="26"/>
      <c r="BD582" s="26"/>
      <c r="BE582" s="26"/>
      <c r="BF582" s="26"/>
      <c r="BG582" s="26"/>
      <c r="BH582" s="26"/>
      <c r="BI582" s="26"/>
      <c r="BJ582" s="26"/>
      <c r="BK582" s="26"/>
      <c r="BL582" s="26"/>
      <c r="BM582" s="26"/>
      <c r="BN582" s="26"/>
      <c r="BO582" s="26"/>
      <c r="BP582" s="26"/>
      <c r="BQ582" s="26"/>
      <c r="BR582" s="26"/>
      <c r="BS582" s="26"/>
      <c r="BT582" s="26"/>
      <c r="BU582" s="26"/>
      <c r="BV582" s="26"/>
      <c r="BW582" s="26"/>
      <c r="BX582" s="26"/>
      <c r="BY582" s="26"/>
    </row>
    <row r="583" spans="24:77" ht="12.75" customHeight="1">
      <c r="X583" s="26"/>
      <c r="Y583" s="26"/>
      <c r="Z583" s="26"/>
      <c r="AA583" s="26"/>
      <c r="AB583" s="26"/>
      <c r="AC583" s="26"/>
      <c r="AD583" s="26"/>
      <c r="AE583" s="26"/>
      <c r="AF583" s="26"/>
      <c r="AG583" s="26"/>
      <c r="AH583" s="26"/>
      <c r="AI583" s="26"/>
      <c r="AJ583" s="26"/>
      <c r="AK583" s="26"/>
      <c r="AL583" s="26"/>
      <c r="AM583" s="26"/>
      <c r="AN583" s="26"/>
      <c r="AO583" s="26"/>
      <c r="AP583" s="26"/>
      <c r="AQ583" s="26"/>
      <c r="AR583" s="26"/>
      <c r="AS583" s="26"/>
      <c r="AT583" s="26"/>
      <c r="AU583" s="26"/>
      <c r="AV583" s="26"/>
      <c r="AW583" s="26"/>
      <c r="AX583" s="26"/>
      <c r="AY583" s="26"/>
      <c r="AZ583" s="26"/>
      <c r="BA583" s="26"/>
      <c r="BB583" s="26"/>
      <c r="BC583" s="26"/>
      <c r="BD583" s="26"/>
      <c r="BE583" s="26"/>
      <c r="BF583" s="26"/>
      <c r="BG583" s="26"/>
      <c r="BH583" s="26"/>
      <c r="BI583" s="26"/>
      <c r="BJ583" s="26"/>
      <c r="BK583" s="26"/>
      <c r="BL583" s="26"/>
      <c r="BM583" s="26"/>
      <c r="BN583" s="26"/>
      <c r="BO583" s="26"/>
      <c r="BP583" s="26"/>
      <c r="BQ583" s="26"/>
      <c r="BR583" s="26"/>
      <c r="BS583" s="26"/>
      <c r="BT583" s="26"/>
      <c r="BU583" s="26"/>
      <c r="BV583" s="26"/>
      <c r="BW583" s="26"/>
      <c r="BX583" s="26"/>
      <c r="BY583" s="26"/>
    </row>
    <row r="584" spans="24:77" ht="12.75" customHeight="1">
      <c r="X584" s="26"/>
      <c r="Y584" s="26"/>
      <c r="Z584" s="26"/>
      <c r="AA584" s="26"/>
      <c r="AB584" s="26"/>
      <c r="AC584" s="26"/>
      <c r="AD584" s="26"/>
      <c r="AE584" s="26"/>
      <c r="AF584" s="26"/>
      <c r="AG584" s="26"/>
      <c r="AH584" s="26"/>
      <c r="AI584" s="26"/>
      <c r="AJ584" s="26"/>
      <c r="AK584" s="26"/>
      <c r="AL584" s="26"/>
      <c r="AM584" s="26"/>
      <c r="AN584" s="26"/>
      <c r="AO584" s="26"/>
      <c r="AP584" s="26"/>
      <c r="AQ584" s="26"/>
      <c r="AR584" s="26"/>
      <c r="AS584" s="26"/>
      <c r="AT584" s="26"/>
      <c r="AU584" s="26"/>
      <c r="AV584" s="26"/>
      <c r="AW584" s="26"/>
      <c r="AX584" s="26"/>
      <c r="AY584" s="26"/>
      <c r="AZ584" s="26"/>
      <c r="BA584" s="26"/>
      <c r="BB584" s="26"/>
      <c r="BC584" s="26"/>
      <c r="BD584" s="26"/>
      <c r="BE584" s="26"/>
      <c r="BF584" s="26"/>
      <c r="BG584" s="26"/>
      <c r="BH584" s="26"/>
      <c r="BI584" s="26"/>
      <c r="BJ584" s="26"/>
      <c r="BK584" s="26"/>
      <c r="BL584" s="26"/>
      <c r="BM584" s="26"/>
      <c r="BN584" s="26"/>
      <c r="BO584" s="26"/>
      <c r="BP584" s="26"/>
      <c r="BQ584" s="26"/>
      <c r="BR584" s="26"/>
      <c r="BS584" s="26"/>
      <c r="BT584" s="26"/>
      <c r="BU584" s="26"/>
      <c r="BV584" s="26"/>
      <c r="BW584" s="26"/>
      <c r="BX584" s="26"/>
      <c r="BY584" s="26"/>
    </row>
    <row r="585" spans="24:77" ht="12.75" customHeight="1">
      <c r="X585" s="26"/>
      <c r="Y585" s="26"/>
      <c r="Z585" s="26"/>
      <c r="AA585" s="26"/>
      <c r="AB585" s="26"/>
      <c r="AC585" s="26"/>
      <c r="AD585" s="26"/>
      <c r="AE585" s="26"/>
      <c r="AF585" s="26"/>
      <c r="AG585" s="26"/>
      <c r="AH585" s="26"/>
      <c r="AI585" s="26"/>
      <c r="AJ585" s="26"/>
      <c r="AK585" s="26"/>
      <c r="AL585" s="26"/>
      <c r="AM585" s="26"/>
      <c r="AN585" s="26"/>
      <c r="AO585" s="26"/>
      <c r="AP585" s="26"/>
      <c r="AQ585" s="26"/>
      <c r="AR585" s="26"/>
      <c r="AS585" s="26"/>
      <c r="AT585" s="26"/>
      <c r="AU585" s="26"/>
      <c r="AV585" s="26"/>
      <c r="AW585" s="26"/>
      <c r="AX585" s="26"/>
      <c r="AY585" s="26"/>
      <c r="AZ585" s="26"/>
      <c r="BA585" s="26"/>
      <c r="BB585" s="26"/>
      <c r="BC585" s="26"/>
      <c r="BD585" s="26"/>
      <c r="BE585" s="26"/>
      <c r="BF585" s="26"/>
      <c r="BG585" s="26"/>
      <c r="BH585" s="26"/>
      <c r="BI585" s="26"/>
      <c r="BJ585" s="26"/>
      <c r="BK585" s="26"/>
      <c r="BL585" s="26"/>
      <c r="BM585" s="26"/>
      <c r="BN585" s="26"/>
      <c r="BO585" s="26"/>
      <c r="BP585" s="26"/>
      <c r="BQ585" s="26"/>
      <c r="BR585" s="26"/>
      <c r="BS585" s="26"/>
      <c r="BT585" s="26"/>
      <c r="BU585" s="26"/>
      <c r="BV585" s="26"/>
      <c r="BW585" s="26"/>
      <c r="BX585" s="26"/>
      <c r="BY585" s="26"/>
    </row>
    <row r="586" spans="24:77" ht="12.75" customHeight="1">
      <c r="X586" s="26"/>
      <c r="Y586" s="26"/>
      <c r="Z586" s="26"/>
      <c r="AA586" s="26"/>
      <c r="AB586" s="26"/>
      <c r="AC586" s="26"/>
      <c r="AD586" s="26"/>
      <c r="AE586" s="26"/>
      <c r="AF586" s="26"/>
      <c r="AG586" s="26"/>
      <c r="AH586" s="26"/>
      <c r="AI586" s="26"/>
      <c r="AJ586" s="26"/>
      <c r="AK586" s="26"/>
      <c r="AL586" s="26"/>
      <c r="AM586" s="26"/>
      <c r="AN586" s="26"/>
      <c r="AO586" s="26"/>
      <c r="AP586" s="26"/>
      <c r="AQ586" s="26"/>
      <c r="AR586" s="26"/>
      <c r="AS586" s="26"/>
      <c r="AT586" s="26"/>
      <c r="AU586" s="26"/>
      <c r="AV586" s="26"/>
      <c r="AW586" s="26"/>
      <c r="AX586" s="26"/>
      <c r="AY586" s="26"/>
      <c r="AZ586" s="26"/>
      <c r="BA586" s="26"/>
      <c r="BB586" s="26"/>
      <c r="BC586" s="26"/>
      <c r="BD586" s="26"/>
      <c r="BE586" s="26"/>
      <c r="BF586" s="26"/>
      <c r="BG586" s="26"/>
      <c r="BH586" s="26"/>
      <c r="BI586" s="26"/>
      <c r="BJ586" s="26"/>
      <c r="BK586" s="26"/>
      <c r="BL586" s="26"/>
      <c r="BM586" s="26"/>
      <c r="BN586" s="26"/>
      <c r="BO586" s="26"/>
      <c r="BP586" s="26"/>
      <c r="BQ586" s="26"/>
      <c r="BR586" s="26"/>
      <c r="BS586" s="26"/>
      <c r="BT586" s="26"/>
      <c r="BU586" s="26"/>
      <c r="BV586" s="26"/>
      <c r="BW586" s="26"/>
      <c r="BX586" s="26"/>
      <c r="BY586" s="26"/>
    </row>
    <row r="587" spans="24:77" ht="12.75" customHeight="1">
      <c r="X587" s="26"/>
      <c r="Y587" s="26"/>
      <c r="Z587" s="26"/>
      <c r="AA587" s="26"/>
      <c r="AB587" s="26"/>
      <c r="AC587" s="26"/>
      <c r="AD587" s="26"/>
      <c r="AE587" s="26"/>
      <c r="AF587" s="26"/>
      <c r="AG587" s="26"/>
      <c r="AH587" s="26"/>
      <c r="AI587" s="26"/>
      <c r="AJ587" s="26"/>
      <c r="AK587" s="26"/>
      <c r="AL587" s="26"/>
      <c r="AM587" s="26"/>
      <c r="AN587" s="26"/>
      <c r="AO587" s="26"/>
      <c r="AP587" s="26"/>
      <c r="AQ587" s="26"/>
      <c r="AR587" s="26"/>
      <c r="AS587" s="26"/>
      <c r="AT587" s="26"/>
      <c r="AU587" s="26"/>
      <c r="AV587" s="26"/>
      <c r="AW587" s="26"/>
      <c r="AX587" s="26"/>
      <c r="AY587" s="26"/>
      <c r="AZ587" s="26"/>
      <c r="BA587" s="26"/>
      <c r="BB587" s="26"/>
      <c r="BC587" s="26"/>
      <c r="BD587" s="26"/>
      <c r="BE587" s="26"/>
      <c r="BF587" s="26"/>
      <c r="BG587" s="26"/>
      <c r="BH587" s="26"/>
      <c r="BI587" s="26"/>
      <c r="BJ587" s="26"/>
      <c r="BK587" s="26"/>
      <c r="BL587" s="26"/>
      <c r="BM587" s="26"/>
      <c r="BN587" s="26"/>
      <c r="BO587" s="26"/>
      <c r="BP587" s="26"/>
      <c r="BQ587" s="26"/>
      <c r="BR587" s="26"/>
      <c r="BS587" s="26"/>
      <c r="BT587" s="26"/>
      <c r="BU587" s="26"/>
      <c r="BV587" s="26"/>
      <c r="BW587" s="26"/>
      <c r="BX587" s="26"/>
      <c r="BY587" s="26"/>
    </row>
    <row r="588" spans="24:77" ht="12.75" customHeight="1">
      <c r="X588" s="26"/>
      <c r="Y588" s="26"/>
      <c r="Z588" s="26"/>
      <c r="AA588" s="26"/>
      <c r="AB588" s="26"/>
      <c r="AC588" s="26"/>
      <c r="AD588" s="26"/>
      <c r="AE588" s="26"/>
      <c r="AF588" s="26"/>
      <c r="AG588" s="26"/>
      <c r="AH588" s="26"/>
      <c r="AI588" s="26"/>
      <c r="AJ588" s="26"/>
      <c r="AK588" s="26"/>
      <c r="AL588" s="26"/>
      <c r="AM588" s="26"/>
      <c r="AN588" s="26"/>
      <c r="AO588" s="26"/>
      <c r="AP588" s="26"/>
      <c r="AQ588" s="26"/>
      <c r="AR588" s="26"/>
      <c r="AS588" s="26"/>
      <c r="AT588" s="26"/>
      <c r="AU588" s="26"/>
      <c r="AV588" s="26"/>
      <c r="AW588" s="26"/>
      <c r="AX588" s="26"/>
      <c r="AY588" s="26"/>
      <c r="AZ588" s="26"/>
      <c r="BA588" s="26"/>
      <c r="BB588" s="26"/>
      <c r="BC588" s="26"/>
      <c r="BD588" s="26"/>
      <c r="BE588" s="26"/>
      <c r="BF588" s="26"/>
      <c r="BG588" s="26"/>
      <c r="BH588" s="26"/>
      <c r="BI588" s="26"/>
      <c r="BJ588" s="26"/>
      <c r="BK588" s="26"/>
      <c r="BL588" s="26"/>
      <c r="BM588" s="26"/>
      <c r="BN588" s="26"/>
      <c r="BO588" s="26"/>
      <c r="BP588" s="26"/>
      <c r="BQ588" s="26"/>
      <c r="BR588" s="26"/>
      <c r="BS588" s="26"/>
      <c r="BT588" s="26"/>
      <c r="BU588" s="26"/>
      <c r="BV588" s="26"/>
      <c r="BW588" s="26"/>
      <c r="BX588" s="26"/>
      <c r="BY588" s="26"/>
    </row>
    <row r="589" spans="24:77" ht="12.75" customHeight="1">
      <c r="X589" s="26"/>
      <c r="Y589" s="26"/>
      <c r="Z589" s="26"/>
      <c r="AA589" s="26"/>
      <c r="AB589" s="26"/>
      <c r="AC589" s="26"/>
      <c r="AD589" s="26"/>
      <c r="AE589" s="26"/>
      <c r="AF589" s="26"/>
      <c r="AG589" s="26"/>
      <c r="AH589" s="26"/>
      <c r="AI589" s="26"/>
      <c r="AJ589" s="26"/>
      <c r="AK589" s="26"/>
      <c r="AL589" s="26"/>
      <c r="AM589" s="26"/>
      <c r="AN589" s="26"/>
      <c r="AO589" s="26"/>
      <c r="AP589" s="26"/>
      <c r="AQ589" s="26"/>
      <c r="AR589" s="26"/>
      <c r="AS589" s="26"/>
      <c r="AT589" s="26"/>
      <c r="AU589" s="26"/>
      <c r="AV589" s="26"/>
      <c r="AW589" s="26"/>
      <c r="AX589" s="26"/>
      <c r="AY589" s="26"/>
      <c r="AZ589" s="26"/>
      <c r="BA589" s="26"/>
      <c r="BB589" s="26"/>
      <c r="BC589" s="26"/>
      <c r="BD589" s="26"/>
      <c r="BE589" s="26"/>
      <c r="BF589" s="26"/>
      <c r="BG589" s="26"/>
      <c r="BH589" s="26"/>
      <c r="BI589" s="26"/>
      <c r="BJ589" s="26"/>
      <c r="BK589" s="26"/>
      <c r="BL589" s="26"/>
      <c r="BM589" s="26"/>
      <c r="BN589" s="26"/>
      <c r="BO589" s="26"/>
      <c r="BP589" s="26"/>
      <c r="BQ589" s="26"/>
      <c r="BR589" s="26"/>
      <c r="BS589" s="26"/>
      <c r="BT589" s="26"/>
      <c r="BU589" s="26"/>
      <c r="BV589" s="26"/>
      <c r="BW589" s="26"/>
      <c r="BX589" s="26"/>
      <c r="BY589" s="26"/>
    </row>
    <row r="590" spans="24:77" ht="12.75" customHeight="1">
      <c r="X590" s="26"/>
      <c r="Y590" s="26"/>
      <c r="Z590" s="26"/>
      <c r="AA590" s="26"/>
      <c r="AB590" s="26"/>
      <c r="AC590" s="26"/>
      <c r="AD590" s="26"/>
      <c r="AE590" s="26"/>
      <c r="AF590" s="26"/>
      <c r="AG590" s="26"/>
      <c r="AH590" s="26"/>
      <c r="AI590" s="26"/>
      <c r="AJ590" s="26"/>
      <c r="AK590" s="26"/>
      <c r="AL590" s="26"/>
      <c r="AM590" s="26"/>
      <c r="AN590" s="26"/>
      <c r="AO590" s="26"/>
      <c r="AP590" s="26"/>
      <c r="AQ590" s="26"/>
      <c r="AR590" s="26"/>
      <c r="AS590" s="26"/>
      <c r="AT590" s="26"/>
      <c r="AU590" s="26"/>
      <c r="AV590" s="26"/>
      <c r="AW590" s="26"/>
      <c r="AX590" s="26"/>
      <c r="AY590" s="26"/>
      <c r="AZ590" s="26"/>
      <c r="BA590" s="26"/>
      <c r="BB590" s="26"/>
      <c r="BC590" s="26"/>
      <c r="BD590" s="26"/>
      <c r="BE590" s="26"/>
      <c r="BF590" s="26"/>
      <c r="BG590" s="26"/>
      <c r="BH590" s="26"/>
      <c r="BI590" s="26"/>
      <c r="BJ590" s="26"/>
      <c r="BK590" s="26"/>
      <c r="BL590" s="26"/>
      <c r="BM590" s="26"/>
      <c r="BN590" s="26"/>
      <c r="BO590" s="26"/>
      <c r="BP590" s="26"/>
      <c r="BQ590" s="26"/>
      <c r="BR590" s="26"/>
      <c r="BS590" s="26"/>
      <c r="BT590" s="26"/>
      <c r="BU590" s="26"/>
      <c r="BV590" s="26"/>
      <c r="BW590" s="26"/>
      <c r="BX590" s="26"/>
      <c r="BY590" s="26"/>
    </row>
    <row r="591" spans="24:77" ht="12.75" customHeight="1">
      <c r="X591" s="26"/>
      <c r="Y591" s="26"/>
      <c r="Z591" s="26"/>
      <c r="AA591" s="26"/>
      <c r="AB591" s="26"/>
      <c r="AC591" s="26"/>
      <c r="AD591" s="26"/>
      <c r="AE591" s="26"/>
      <c r="AF591" s="26"/>
      <c r="AG591" s="26"/>
      <c r="AH591" s="26"/>
      <c r="AI591" s="26"/>
      <c r="AJ591" s="26"/>
      <c r="AK591" s="26"/>
      <c r="AL591" s="26"/>
      <c r="AM591" s="26"/>
      <c r="AN591" s="26"/>
      <c r="AO591" s="26"/>
      <c r="AP591" s="26"/>
      <c r="AQ591" s="26"/>
      <c r="AR591" s="26"/>
      <c r="AS591" s="26"/>
      <c r="AT591" s="26"/>
      <c r="AU591" s="26"/>
      <c r="AV591" s="26"/>
      <c r="AW591" s="26"/>
      <c r="AX591" s="26"/>
      <c r="AY591" s="26"/>
      <c r="AZ591" s="26"/>
      <c r="BA591" s="26"/>
      <c r="BB591" s="26"/>
      <c r="BC591" s="26"/>
      <c r="BD591" s="26"/>
      <c r="BE591" s="26"/>
      <c r="BF591" s="26"/>
      <c r="BG591" s="26"/>
      <c r="BH591" s="26"/>
      <c r="BI591" s="26"/>
      <c r="BJ591" s="26"/>
      <c r="BK591" s="26"/>
      <c r="BL591" s="26"/>
      <c r="BM591" s="26"/>
      <c r="BN591" s="26"/>
      <c r="BO591" s="26"/>
      <c r="BP591" s="26"/>
      <c r="BQ591" s="26"/>
      <c r="BR591" s="26"/>
      <c r="BS591" s="26"/>
      <c r="BT591" s="26"/>
      <c r="BU591" s="26"/>
      <c r="BV591" s="26"/>
      <c r="BW591" s="26"/>
      <c r="BX591" s="26"/>
      <c r="BY591" s="26"/>
    </row>
    <row r="592" spans="24:77" ht="12.75" customHeight="1">
      <c r="X592" s="26"/>
      <c r="Y592" s="26"/>
      <c r="Z592" s="26"/>
      <c r="AA592" s="26"/>
      <c r="AB592" s="26"/>
      <c r="AC592" s="26"/>
      <c r="AD592" s="26"/>
      <c r="AE592" s="26"/>
      <c r="AF592" s="26"/>
      <c r="AG592" s="26"/>
      <c r="AH592" s="26"/>
      <c r="AI592" s="26"/>
      <c r="AJ592" s="26"/>
      <c r="AK592" s="26"/>
      <c r="AL592" s="26"/>
      <c r="AM592" s="26"/>
      <c r="AN592" s="26"/>
      <c r="AO592" s="26"/>
      <c r="AP592" s="26"/>
      <c r="AQ592" s="26"/>
      <c r="AR592" s="26"/>
      <c r="AS592" s="26"/>
      <c r="AT592" s="26"/>
      <c r="AU592" s="26"/>
      <c r="AV592" s="26"/>
      <c r="AW592" s="26"/>
      <c r="AX592" s="26"/>
      <c r="AY592" s="26"/>
      <c r="AZ592" s="26"/>
      <c r="BA592" s="26"/>
      <c r="BB592" s="26"/>
      <c r="BC592" s="26"/>
      <c r="BD592" s="26"/>
      <c r="BE592" s="26"/>
      <c r="BF592" s="26"/>
      <c r="BG592" s="26"/>
      <c r="BH592" s="26"/>
      <c r="BI592" s="26"/>
      <c r="BJ592" s="26"/>
      <c r="BK592" s="26"/>
      <c r="BL592" s="26"/>
      <c r="BM592" s="26"/>
      <c r="BN592" s="26"/>
      <c r="BO592" s="26"/>
      <c r="BP592" s="26"/>
      <c r="BQ592" s="26"/>
      <c r="BR592" s="26"/>
      <c r="BS592" s="26"/>
      <c r="BT592" s="26"/>
      <c r="BU592" s="26"/>
      <c r="BV592" s="26"/>
      <c r="BW592" s="26"/>
      <c r="BX592" s="26"/>
      <c r="BY592" s="26"/>
    </row>
    <row r="593" spans="24:77" ht="12.75" customHeight="1">
      <c r="X593" s="26"/>
      <c r="Y593" s="26"/>
      <c r="Z593" s="26"/>
      <c r="AA593" s="26"/>
      <c r="AB593" s="26"/>
      <c r="AC593" s="26"/>
      <c r="AD593" s="26"/>
      <c r="AE593" s="26"/>
      <c r="AF593" s="26"/>
      <c r="AG593" s="26"/>
      <c r="AH593" s="26"/>
      <c r="AI593" s="26"/>
      <c r="AJ593" s="26"/>
      <c r="AK593" s="26"/>
      <c r="AL593" s="26"/>
      <c r="AM593" s="26"/>
      <c r="AN593" s="26"/>
      <c r="AO593" s="26"/>
      <c r="AP593" s="26"/>
      <c r="AQ593" s="26"/>
      <c r="AR593" s="26"/>
      <c r="AS593" s="26"/>
      <c r="AT593" s="26"/>
      <c r="AU593" s="26"/>
      <c r="AV593" s="26"/>
      <c r="AW593" s="26"/>
      <c r="AX593" s="26"/>
      <c r="AY593" s="26"/>
      <c r="AZ593" s="26"/>
      <c r="BA593" s="26"/>
      <c r="BB593" s="26"/>
      <c r="BC593" s="26"/>
      <c r="BD593" s="26"/>
      <c r="BE593" s="26"/>
      <c r="BF593" s="26"/>
      <c r="BG593" s="26"/>
      <c r="BH593" s="26"/>
      <c r="BI593" s="26"/>
      <c r="BJ593" s="26"/>
      <c r="BK593" s="26"/>
      <c r="BL593" s="26"/>
      <c r="BM593" s="26"/>
      <c r="BN593" s="26"/>
      <c r="BO593" s="26"/>
      <c r="BP593" s="26"/>
      <c r="BQ593" s="26"/>
      <c r="BR593" s="26"/>
      <c r="BS593" s="26"/>
      <c r="BT593" s="26"/>
      <c r="BU593" s="26"/>
      <c r="BV593" s="26"/>
      <c r="BW593" s="26"/>
      <c r="BX593" s="26"/>
      <c r="BY593" s="26"/>
    </row>
    <row r="594" spans="24:77" ht="12.75" customHeight="1">
      <c r="X594" s="26"/>
      <c r="Y594" s="26"/>
      <c r="Z594" s="26"/>
      <c r="AA594" s="26"/>
      <c r="AB594" s="26"/>
      <c r="AC594" s="26"/>
      <c r="AD594" s="26"/>
      <c r="AE594" s="26"/>
      <c r="AF594" s="26"/>
      <c r="AG594" s="26"/>
      <c r="AH594" s="26"/>
      <c r="AI594" s="26"/>
      <c r="AJ594" s="26"/>
      <c r="AK594" s="26"/>
      <c r="AL594" s="26"/>
      <c r="AM594" s="26"/>
      <c r="AN594" s="26"/>
      <c r="AO594" s="26"/>
      <c r="AP594" s="26"/>
      <c r="AQ594" s="26"/>
      <c r="AR594" s="26"/>
      <c r="AS594" s="26"/>
      <c r="AT594" s="26"/>
      <c r="AU594" s="26"/>
      <c r="AV594" s="26"/>
      <c r="AW594" s="26"/>
      <c r="AX594" s="26"/>
      <c r="AY594" s="26"/>
      <c r="AZ594" s="26"/>
      <c r="BA594" s="26"/>
      <c r="BB594" s="26"/>
      <c r="BC594" s="26"/>
      <c r="BD594" s="26"/>
      <c r="BE594" s="26"/>
      <c r="BF594" s="26"/>
      <c r="BG594" s="26"/>
      <c r="BH594" s="26"/>
      <c r="BI594" s="26"/>
      <c r="BJ594" s="26"/>
      <c r="BK594" s="26"/>
      <c r="BL594" s="26"/>
      <c r="BM594" s="26"/>
      <c r="BN594" s="26"/>
      <c r="BO594" s="26"/>
      <c r="BP594" s="26"/>
      <c r="BQ594" s="26"/>
      <c r="BR594" s="26"/>
      <c r="BS594" s="26"/>
      <c r="BT594" s="26"/>
      <c r="BU594" s="26"/>
      <c r="BV594" s="26"/>
      <c r="BW594" s="26"/>
      <c r="BX594" s="26"/>
      <c r="BY594" s="26"/>
    </row>
    <row r="595" spans="24:77" ht="12.75" customHeight="1">
      <c r="X595" s="26"/>
      <c r="Y595" s="26"/>
      <c r="Z595" s="26"/>
      <c r="AA595" s="26"/>
      <c r="AB595" s="26"/>
      <c r="AC595" s="26"/>
      <c r="AD595" s="26"/>
      <c r="AE595" s="26"/>
      <c r="AF595" s="26"/>
      <c r="AG595" s="26"/>
      <c r="AH595" s="26"/>
      <c r="AI595" s="26"/>
      <c r="AJ595" s="26"/>
      <c r="AK595" s="26"/>
      <c r="AL595" s="26"/>
      <c r="AM595" s="26"/>
      <c r="AN595" s="26"/>
      <c r="AO595" s="26"/>
      <c r="AP595" s="26"/>
      <c r="AQ595" s="26"/>
      <c r="AR595" s="26"/>
      <c r="AS595" s="26"/>
      <c r="AT595" s="26"/>
      <c r="AU595" s="26"/>
      <c r="AV595" s="26"/>
      <c r="AW595" s="26"/>
      <c r="AX595" s="26"/>
      <c r="AY595" s="26"/>
      <c r="AZ595" s="26"/>
      <c r="BA595" s="26"/>
      <c r="BB595" s="26"/>
      <c r="BC595" s="26"/>
      <c r="BD595" s="26"/>
      <c r="BE595" s="26"/>
      <c r="BF595" s="26"/>
      <c r="BG595" s="26"/>
      <c r="BH595" s="26"/>
      <c r="BI595" s="26"/>
      <c r="BJ595" s="26"/>
      <c r="BK595" s="26"/>
      <c r="BL595" s="26"/>
      <c r="BM595" s="26"/>
      <c r="BN595" s="26"/>
      <c r="BO595" s="26"/>
      <c r="BP595" s="26"/>
      <c r="BQ595" s="26"/>
      <c r="BR595" s="26"/>
      <c r="BS595" s="26"/>
      <c r="BT595" s="26"/>
      <c r="BU595" s="26"/>
      <c r="BV595" s="26"/>
      <c r="BW595" s="26"/>
      <c r="BX595" s="26"/>
      <c r="BY595" s="26"/>
    </row>
    <row r="596" spans="24:77" ht="12.75" customHeight="1">
      <c r="X596" s="26"/>
      <c r="Y596" s="26"/>
      <c r="Z596" s="26"/>
      <c r="AA596" s="26"/>
      <c r="AB596" s="26"/>
      <c r="AC596" s="26"/>
      <c r="AD596" s="26"/>
      <c r="AE596" s="26"/>
      <c r="AF596" s="26"/>
      <c r="AG596" s="26"/>
      <c r="AH596" s="26"/>
      <c r="AI596" s="26"/>
      <c r="AJ596" s="26"/>
      <c r="AK596" s="26"/>
      <c r="AL596" s="26"/>
      <c r="AM596" s="26"/>
      <c r="AN596" s="26"/>
      <c r="AO596" s="26"/>
      <c r="AP596" s="26"/>
      <c r="AQ596" s="26"/>
      <c r="AR596" s="26"/>
      <c r="AS596" s="26"/>
      <c r="AT596" s="26"/>
      <c r="AU596" s="26"/>
      <c r="AV596" s="26"/>
      <c r="AW596" s="26"/>
      <c r="AX596" s="26"/>
      <c r="AY596" s="26"/>
      <c r="AZ596" s="26"/>
      <c r="BA596" s="26"/>
      <c r="BB596" s="26"/>
      <c r="BC596" s="26"/>
      <c r="BD596" s="26"/>
      <c r="BE596" s="26"/>
      <c r="BF596" s="26"/>
      <c r="BG596" s="26"/>
      <c r="BH596" s="26"/>
      <c r="BI596" s="26"/>
      <c r="BJ596" s="26"/>
      <c r="BK596" s="26"/>
      <c r="BL596" s="26"/>
      <c r="BM596" s="26"/>
      <c r="BN596" s="26"/>
      <c r="BO596" s="26"/>
      <c r="BP596" s="26"/>
      <c r="BQ596" s="26"/>
      <c r="BR596" s="26"/>
      <c r="BS596" s="26"/>
      <c r="BT596" s="26"/>
      <c r="BU596" s="26"/>
      <c r="BV596" s="26"/>
      <c r="BW596" s="26"/>
      <c r="BX596" s="26"/>
      <c r="BY596" s="26"/>
    </row>
    <row r="597" spans="24:77" ht="12.75" customHeight="1">
      <c r="X597" s="26"/>
      <c r="Y597" s="26"/>
      <c r="Z597" s="26"/>
      <c r="AA597" s="26"/>
      <c r="AB597" s="26"/>
      <c r="AC597" s="26"/>
      <c r="AD597" s="26"/>
      <c r="AE597" s="26"/>
      <c r="AF597" s="26"/>
      <c r="AG597" s="26"/>
      <c r="AH597" s="26"/>
      <c r="AI597" s="26"/>
      <c r="AJ597" s="26"/>
      <c r="AK597" s="26"/>
      <c r="AL597" s="26"/>
      <c r="AM597" s="26"/>
      <c r="AN597" s="26"/>
      <c r="AO597" s="26"/>
      <c r="AP597" s="26"/>
      <c r="AQ597" s="26"/>
      <c r="AR597" s="26"/>
      <c r="AS597" s="26"/>
      <c r="AT597" s="26"/>
      <c r="AU597" s="26"/>
      <c r="AV597" s="26"/>
      <c r="AW597" s="26"/>
      <c r="AX597" s="26"/>
      <c r="AY597" s="26"/>
      <c r="AZ597" s="26"/>
      <c r="BA597" s="26"/>
      <c r="BB597" s="26"/>
      <c r="BC597" s="26"/>
      <c r="BD597" s="26"/>
      <c r="BE597" s="26"/>
      <c r="BF597" s="26"/>
      <c r="BG597" s="26"/>
      <c r="BH597" s="26"/>
      <c r="BI597" s="26"/>
      <c r="BJ597" s="26"/>
      <c r="BK597" s="26"/>
      <c r="BL597" s="26"/>
      <c r="BM597" s="26"/>
      <c r="BN597" s="26"/>
      <c r="BO597" s="26"/>
      <c r="BP597" s="26"/>
      <c r="BQ597" s="26"/>
      <c r="BR597" s="26"/>
      <c r="BS597" s="26"/>
      <c r="BT597" s="26"/>
      <c r="BU597" s="26"/>
      <c r="BV597" s="26"/>
      <c r="BW597" s="26"/>
      <c r="BX597" s="26"/>
      <c r="BY597" s="26"/>
    </row>
    <row r="598" spans="24:77" ht="12.75" customHeight="1">
      <c r="X598" s="26"/>
      <c r="Y598" s="26"/>
      <c r="Z598" s="26"/>
      <c r="AA598" s="26"/>
      <c r="AB598" s="26"/>
      <c r="AC598" s="26"/>
      <c r="AD598" s="26"/>
      <c r="AE598" s="26"/>
      <c r="AF598" s="26"/>
      <c r="AG598" s="26"/>
      <c r="AH598" s="26"/>
      <c r="AI598" s="26"/>
      <c r="AJ598" s="26"/>
      <c r="AK598" s="26"/>
      <c r="AL598" s="26"/>
      <c r="AM598" s="26"/>
      <c r="AN598" s="26"/>
      <c r="AO598" s="26"/>
      <c r="AP598" s="26"/>
      <c r="AQ598" s="26"/>
      <c r="AR598" s="26"/>
      <c r="AS598" s="26"/>
      <c r="AT598" s="26"/>
      <c r="AU598" s="26"/>
      <c r="AV598" s="26"/>
      <c r="AW598" s="26"/>
      <c r="AX598" s="26"/>
      <c r="AY598" s="26"/>
      <c r="AZ598" s="26"/>
      <c r="BA598" s="26"/>
      <c r="BB598" s="26"/>
      <c r="BC598" s="26"/>
      <c r="BD598" s="26"/>
      <c r="BE598" s="26"/>
      <c r="BF598" s="26"/>
      <c r="BG598" s="26"/>
      <c r="BH598" s="26"/>
      <c r="BI598" s="26"/>
      <c r="BJ598" s="26"/>
      <c r="BK598" s="26"/>
      <c r="BL598" s="26"/>
      <c r="BM598" s="26"/>
      <c r="BN598" s="26"/>
      <c r="BO598" s="26"/>
      <c r="BP598" s="26"/>
      <c r="BQ598" s="26"/>
      <c r="BR598" s="26"/>
      <c r="BS598" s="26"/>
      <c r="BT598" s="26"/>
      <c r="BU598" s="26"/>
      <c r="BV598" s="26"/>
      <c r="BW598" s="26"/>
      <c r="BX598" s="26"/>
      <c r="BY598" s="26"/>
    </row>
    <row r="599" spans="24:77" ht="12.75" customHeight="1">
      <c r="X599" s="26"/>
      <c r="Y599" s="26"/>
      <c r="Z599" s="26"/>
      <c r="AA599" s="26"/>
      <c r="AB599" s="26"/>
      <c r="AC599" s="26"/>
      <c r="AD599" s="26"/>
      <c r="AE599" s="26"/>
      <c r="AF599" s="26"/>
      <c r="AG599" s="26"/>
      <c r="AH599" s="26"/>
      <c r="AI599" s="26"/>
      <c r="AJ599" s="26"/>
      <c r="AK599" s="26"/>
      <c r="AL599" s="26"/>
      <c r="AM599" s="26"/>
      <c r="AN599" s="26"/>
      <c r="AO599" s="26"/>
      <c r="AP599" s="26"/>
      <c r="AQ599" s="26"/>
      <c r="AR599" s="26"/>
      <c r="AS599" s="26"/>
      <c r="AT599" s="26"/>
      <c r="AU599" s="26"/>
      <c r="AV599" s="26"/>
      <c r="AW599" s="26"/>
      <c r="AX599" s="26"/>
      <c r="AY599" s="26"/>
      <c r="AZ599" s="26"/>
      <c r="BA599" s="26"/>
      <c r="BB599" s="26"/>
      <c r="BC599" s="26"/>
      <c r="BD599" s="26"/>
      <c r="BE599" s="26"/>
      <c r="BF599" s="26"/>
      <c r="BG599" s="26"/>
      <c r="BH599" s="26"/>
      <c r="BI599" s="26"/>
      <c r="BJ599" s="26"/>
      <c r="BK599" s="26"/>
      <c r="BL599" s="26"/>
      <c r="BM599" s="26"/>
      <c r="BN599" s="26"/>
      <c r="BO599" s="26"/>
      <c r="BP599" s="26"/>
      <c r="BQ599" s="26"/>
      <c r="BR599" s="26"/>
      <c r="BS599" s="26"/>
      <c r="BT599" s="26"/>
      <c r="BU599" s="26"/>
      <c r="BV599" s="26"/>
      <c r="BW599" s="26"/>
      <c r="BX599" s="26"/>
      <c r="BY599" s="26"/>
    </row>
    <row r="600" spans="24:77" ht="12.75" customHeight="1">
      <c r="X600" s="26"/>
      <c r="Y600" s="26"/>
      <c r="Z600" s="26"/>
      <c r="AA600" s="26"/>
      <c r="AB600" s="26"/>
      <c r="AC600" s="26"/>
      <c r="AD600" s="26"/>
      <c r="AE600" s="26"/>
      <c r="AF600" s="26"/>
      <c r="AG600" s="26"/>
      <c r="AH600" s="26"/>
      <c r="AI600" s="26"/>
      <c r="AJ600" s="26"/>
      <c r="AK600" s="26"/>
      <c r="AL600" s="26"/>
      <c r="AM600" s="26"/>
      <c r="AN600" s="26"/>
      <c r="AO600" s="26"/>
      <c r="AP600" s="26"/>
      <c r="AQ600" s="26"/>
      <c r="AR600" s="26"/>
      <c r="AS600" s="26"/>
      <c r="AT600" s="26"/>
      <c r="AU600" s="26"/>
      <c r="AV600" s="26"/>
      <c r="AW600" s="26"/>
      <c r="AX600" s="26"/>
      <c r="AY600" s="26"/>
      <c r="AZ600" s="26"/>
      <c r="BA600" s="26"/>
      <c r="BB600" s="26"/>
      <c r="BC600" s="26"/>
      <c r="BD600" s="26"/>
      <c r="BE600" s="26"/>
      <c r="BF600" s="26"/>
      <c r="BG600" s="26"/>
      <c r="BH600" s="26"/>
      <c r="BI600" s="26"/>
      <c r="BJ600" s="26"/>
      <c r="BK600" s="26"/>
      <c r="BL600" s="26"/>
      <c r="BM600" s="26"/>
      <c r="BN600" s="26"/>
      <c r="BO600" s="26"/>
      <c r="BP600" s="26"/>
      <c r="BQ600" s="26"/>
      <c r="BR600" s="26"/>
      <c r="BS600" s="26"/>
      <c r="BT600" s="26"/>
      <c r="BU600" s="26"/>
      <c r="BV600" s="26"/>
      <c r="BW600" s="26"/>
      <c r="BX600" s="26"/>
      <c r="BY600" s="26"/>
    </row>
    <row r="601" spans="24:77" ht="12.75" customHeight="1">
      <c r="X601" s="26"/>
      <c r="Y601" s="26"/>
      <c r="Z601" s="26"/>
      <c r="AA601" s="26"/>
      <c r="AB601" s="26"/>
      <c r="AC601" s="26"/>
      <c r="AD601" s="26"/>
      <c r="AE601" s="26"/>
      <c r="AF601" s="26"/>
      <c r="AG601" s="26"/>
      <c r="AH601" s="26"/>
      <c r="AI601" s="26"/>
      <c r="AJ601" s="26"/>
      <c r="AK601" s="26"/>
      <c r="AL601" s="26"/>
      <c r="AM601" s="26"/>
      <c r="AN601" s="26"/>
      <c r="AO601" s="26"/>
      <c r="AP601" s="26"/>
      <c r="AQ601" s="26"/>
      <c r="AR601" s="26"/>
      <c r="AS601" s="26"/>
      <c r="AT601" s="26"/>
      <c r="AU601" s="26"/>
      <c r="AV601" s="26"/>
      <c r="AW601" s="26"/>
      <c r="AX601" s="26"/>
      <c r="AY601" s="26"/>
      <c r="AZ601" s="26"/>
      <c r="BA601" s="26"/>
      <c r="BB601" s="26"/>
      <c r="BC601" s="26"/>
      <c r="BD601" s="26"/>
      <c r="BE601" s="26"/>
      <c r="BF601" s="26"/>
      <c r="BG601" s="26"/>
      <c r="BH601" s="26"/>
      <c r="BI601" s="26"/>
      <c r="BJ601" s="26"/>
      <c r="BK601" s="26"/>
      <c r="BL601" s="26"/>
      <c r="BM601" s="26"/>
      <c r="BN601" s="26"/>
      <c r="BO601" s="26"/>
      <c r="BP601" s="26"/>
      <c r="BQ601" s="26"/>
      <c r="BR601" s="26"/>
      <c r="BS601" s="26"/>
      <c r="BT601" s="26"/>
      <c r="BU601" s="26"/>
      <c r="BV601" s="26"/>
      <c r="BW601" s="26"/>
      <c r="BX601" s="26"/>
      <c r="BY601" s="26"/>
    </row>
    <row r="602" spans="24:77" ht="12.75" customHeight="1">
      <c r="X602" s="26"/>
      <c r="Y602" s="26"/>
      <c r="Z602" s="26"/>
      <c r="AA602" s="26"/>
      <c r="AB602" s="26"/>
      <c r="AC602" s="26"/>
      <c r="AD602" s="26"/>
      <c r="AE602" s="26"/>
      <c r="AF602" s="26"/>
      <c r="AG602" s="26"/>
      <c r="AH602" s="26"/>
      <c r="AI602" s="26"/>
      <c r="AJ602" s="26"/>
      <c r="AK602" s="26"/>
      <c r="AL602" s="26"/>
      <c r="AM602" s="26"/>
      <c r="AN602" s="26"/>
      <c r="AO602" s="26"/>
      <c r="AP602" s="26"/>
      <c r="AQ602" s="26"/>
      <c r="AR602" s="26"/>
      <c r="AS602" s="26"/>
      <c r="AT602" s="26"/>
      <c r="AU602" s="26"/>
      <c r="AV602" s="26"/>
      <c r="AW602" s="26"/>
      <c r="AX602" s="26"/>
      <c r="AY602" s="26"/>
      <c r="AZ602" s="26"/>
      <c r="BA602" s="26"/>
      <c r="BB602" s="26"/>
      <c r="BC602" s="26"/>
      <c r="BD602" s="26"/>
      <c r="BE602" s="26"/>
      <c r="BF602" s="26"/>
      <c r="BG602" s="26"/>
      <c r="BH602" s="26"/>
      <c r="BI602" s="26"/>
      <c r="BJ602" s="26"/>
      <c r="BK602" s="26"/>
      <c r="BL602" s="26"/>
      <c r="BM602" s="26"/>
      <c r="BN602" s="26"/>
      <c r="BO602" s="26"/>
      <c r="BP602" s="26"/>
      <c r="BQ602" s="26"/>
      <c r="BR602" s="26"/>
      <c r="BS602" s="26"/>
      <c r="BT602" s="26"/>
      <c r="BU602" s="26"/>
      <c r="BV602" s="26"/>
      <c r="BW602" s="26"/>
      <c r="BX602" s="26"/>
      <c r="BY602" s="26"/>
    </row>
    <row r="603" spans="24:77" ht="12.75" customHeight="1">
      <c r="X603" s="26"/>
      <c r="Y603" s="26"/>
      <c r="Z603" s="26"/>
      <c r="AA603" s="26"/>
      <c r="AB603" s="26"/>
      <c r="AC603" s="26"/>
      <c r="AD603" s="26"/>
      <c r="AE603" s="26"/>
      <c r="AF603" s="26"/>
      <c r="AG603" s="26"/>
      <c r="AH603" s="26"/>
      <c r="AI603" s="26"/>
      <c r="AJ603" s="26"/>
      <c r="AK603" s="26"/>
      <c r="AL603" s="26"/>
      <c r="AM603" s="26"/>
      <c r="AN603" s="26"/>
      <c r="AO603" s="26"/>
      <c r="AP603" s="26"/>
      <c r="AQ603" s="26"/>
      <c r="AR603" s="26"/>
      <c r="AS603" s="26"/>
      <c r="AT603" s="26"/>
      <c r="AU603" s="26"/>
      <c r="AV603" s="26"/>
      <c r="AW603" s="26"/>
      <c r="AX603" s="26"/>
      <c r="AY603" s="26"/>
      <c r="AZ603" s="26"/>
      <c r="BA603" s="26"/>
      <c r="BB603" s="26"/>
      <c r="BC603" s="26"/>
      <c r="BD603" s="26"/>
      <c r="BE603" s="26"/>
      <c r="BF603" s="26"/>
      <c r="BG603" s="26"/>
      <c r="BH603" s="26"/>
      <c r="BI603" s="26"/>
      <c r="BJ603" s="26"/>
      <c r="BK603" s="26"/>
      <c r="BL603" s="26"/>
      <c r="BM603" s="26"/>
      <c r="BN603" s="26"/>
      <c r="BO603" s="26"/>
      <c r="BP603" s="26"/>
      <c r="BQ603" s="26"/>
      <c r="BR603" s="26"/>
      <c r="BS603" s="26"/>
      <c r="BT603" s="26"/>
      <c r="BU603" s="26"/>
      <c r="BV603" s="26"/>
      <c r="BW603" s="26"/>
      <c r="BX603" s="26"/>
      <c r="BY603" s="26"/>
    </row>
    <row r="604" spans="24:77" ht="12.75" customHeight="1">
      <c r="X604" s="26"/>
      <c r="Y604" s="26"/>
      <c r="Z604" s="26"/>
      <c r="AA604" s="26"/>
      <c r="AB604" s="26"/>
      <c r="AC604" s="26"/>
      <c r="AD604" s="26"/>
      <c r="AE604" s="26"/>
      <c r="AF604" s="26"/>
      <c r="AG604" s="26"/>
      <c r="AH604" s="26"/>
      <c r="AI604" s="26"/>
      <c r="AJ604" s="26"/>
      <c r="AK604" s="26"/>
      <c r="AL604" s="26"/>
      <c r="AM604" s="26"/>
      <c r="AN604" s="26"/>
      <c r="AO604" s="26"/>
      <c r="AP604" s="26"/>
      <c r="AQ604" s="26"/>
      <c r="AR604" s="26"/>
      <c r="AS604" s="26"/>
      <c r="AT604" s="26"/>
      <c r="AU604" s="26"/>
      <c r="AV604" s="26"/>
      <c r="AW604" s="26"/>
      <c r="AX604" s="26"/>
      <c r="AY604" s="26"/>
      <c r="AZ604" s="26"/>
      <c r="BA604" s="26"/>
      <c r="BB604" s="26"/>
      <c r="BC604" s="26"/>
      <c r="BD604" s="26"/>
      <c r="BE604" s="26"/>
      <c r="BF604" s="26"/>
      <c r="BG604" s="26"/>
      <c r="BH604" s="26"/>
      <c r="BI604" s="26"/>
      <c r="BJ604" s="26"/>
      <c r="BK604" s="26"/>
      <c r="BL604" s="26"/>
      <c r="BM604" s="26"/>
      <c r="BN604" s="26"/>
      <c r="BO604" s="26"/>
      <c r="BP604" s="26"/>
      <c r="BQ604" s="26"/>
      <c r="BR604" s="26"/>
      <c r="BS604" s="26"/>
      <c r="BT604" s="26"/>
      <c r="BU604" s="26"/>
      <c r="BV604" s="26"/>
      <c r="BW604" s="26"/>
      <c r="BX604" s="26"/>
      <c r="BY604" s="26"/>
    </row>
    <row r="605" spans="24:77" ht="12.75" customHeight="1">
      <c r="X605" s="26"/>
      <c r="Y605" s="26"/>
      <c r="Z605" s="26"/>
      <c r="AA605" s="26"/>
      <c r="AB605" s="26"/>
      <c r="AC605" s="26"/>
      <c r="AD605" s="26"/>
      <c r="AE605" s="26"/>
      <c r="AF605" s="26"/>
      <c r="AG605" s="26"/>
      <c r="AH605" s="26"/>
      <c r="AI605" s="26"/>
      <c r="AJ605" s="26"/>
      <c r="AK605" s="26"/>
      <c r="AL605" s="26"/>
      <c r="AM605" s="26"/>
      <c r="AN605" s="26"/>
      <c r="AO605" s="26"/>
      <c r="AP605" s="26"/>
      <c r="AQ605" s="26"/>
      <c r="AR605" s="26"/>
      <c r="AS605" s="26"/>
      <c r="AT605" s="26"/>
      <c r="AU605" s="26"/>
      <c r="AV605" s="26"/>
      <c r="AW605" s="26"/>
      <c r="AX605" s="26"/>
      <c r="AY605" s="26"/>
      <c r="AZ605" s="26"/>
      <c r="BA605" s="26"/>
      <c r="BB605" s="26"/>
      <c r="BC605" s="26"/>
      <c r="BD605" s="26"/>
      <c r="BE605" s="26"/>
      <c r="BF605" s="26"/>
      <c r="BG605" s="26"/>
      <c r="BH605" s="26"/>
      <c r="BI605" s="26"/>
      <c r="BJ605" s="26"/>
      <c r="BK605" s="26"/>
      <c r="BL605" s="26"/>
      <c r="BM605" s="26"/>
      <c r="BN605" s="26"/>
      <c r="BO605" s="26"/>
      <c r="BP605" s="26"/>
      <c r="BQ605" s="26"/>
      <c r="BR605" s="26"/>
      <c r="BS605" s="26"/>
      <c r="BT605" s="26"/>
      <c r="BU605" s="26"/>
      <c r="BV605" s="26"/>
      <c r="BW605" s="26"/>
      <c r="BX605" s="26"/>
      <c r="BY605" s="26"/>
    </row>
    <row r="606" spans="24:77" ht="12.75" customHeight="1">
      <c r="X606" s="26"/>
      <c r="Y606" s="26"/>
      <c r="Z606" s="26"/>
      <c r="AA606" s="26"/>
      <c r="AB606" s="26"/>
      <c r="AC606" s="26"/>
      <c r="AD606" s="26"/>
      <c r="AE606" s="26"/>
      <c r="AF606" s="26"/>
      <c r="AG606" s="26"/>
      <c r="AH606" s="26"/>
      <c r="AI606" s="26"/>
      <c r="AJ606" s="26"/>
      <c r="AK606" s="26"/>
      <c r="AL606" s="26"/>
      <c r="AM606" s="26"/>
      <c r="AN606" s="26"/>
      <c r="AO606" s="26"/>
      <c r="AP606" s="26"/>
      <c r="AQ606" s="26"/>
      <c r="AR606" s="26"/>
      <c r="AS606" s="26"/>
      <c r="AT606" s="26"/>
      <c r="AU606" s="26"/>
      <c r="AV606" s="26"/>
      <c r="AW606" s="26"/>
      <c r="AX606" s="26"/>
      <c r="AY606" s="26"/>
      <c r="AZ606" s="26"/>
      <c r="BA606" s="26"/>
      <c r="BB606" s="26"/>
      <c r="BC606" s="26"/>
      <c r="BD606" s="26"/>
      <c r="BE606" s="26"/>
      <c r="BF606" s="26"/>
      <c r="BG606" s="26"/>
      <c r="BH606" s="26"/>
      <c r="BI606" s="26"/>
      <c r="BJ606" s="26"/>
      <c r="BK606" s="26"/>
      <c r="BL606" s="26"/>
      <c r="BM606" s="26"/>
      <c r="BN606" s="26"/>
      <c r="BO606" s="26"/>
      <c r="BP606" s="26"/>
      <c r="BQ606" s="26"/>
      <c r="BR606" s="26"/>
      <c r="BS606" s="26"/>
      <c r="BT606" s="26"/>
      <c r="BU606" s="26"/>
      <c r="BV606" s="26"/>
      <c r="BW606" s="26"/>
      <c r="BX606" s="26"/>
      <c r="BY606" s="26"/>
    </row>
    <row r="607" spans="24:77" ht="12.75" customHeight="1">
      <c r="X607" s="26"/>
      <c r="Y607" s="26"/>
      <c r="Z607" s="26"/>
      <c r="AA607" s="26"/>
      <c r="AB607" s="26"/>
      <c r="AC607" s="26"/>
      <c r="AD607" s="26"/>
      <c r="AE607" s="26"/>
      <c r="AF607" s="26"/>
      <c r="AG607" s="26"/>
      <c r="AH607" s="26"/>
      <c r="AI607" s="26"/>
      <c r="AJ607" s="26"/>
      <c r="AK607" s="26"/>
      <c r="AL607" s="26"/>
      <c r="AM607" s="26"/>
      <c r="AN607" s="26"/>
      <c r="AO607" s="26"/>
      <c r="AP607" s="26"/>
      <c r="AQ607" s="26"/>
      <c r="AR607" s="26"/>
      <c r="AS607" s="26"/>
      <c r="AT607" s="26"/>
      <c r="AU607" s="26"/>
      <c r="AV607" s="26"/>
      <c r="AW607" s="26"/>
      <c r="AX607" s="26"/>
      <c r="AY607" s="26"/>
      <c r="AZ607" s="26"/>
      <c r="BA607" s="26"/>
      <c r="BB607" s="26"/>
      <c r="BC607" s="26"/>
      <c r="BD607" s="26"/>
      <c r="BE607" s="26"/>
      <c r="BF607" s="26"/>
      <c r="BG607" s="26"/>
      <c r="BH607" s="26"/>
      <c r="BI607" s="26"/>
      <c r="BJ607" s="26"/>
      <c r="BK607" s="26"/>
      <c r="BL607" s="26"/>
      <c r="BM607" s="26"/>
      <c r="BN607" s="26"/>
      <c r="BO607" s="26"/>
      <c r="BP607" s="26"/>
      <c r="BQ607" s="26"/>
      <c r="BR607" s="26"/>
      <c r="BS607" s="26"/>
      <c r="BT607" s="26"/>
      <c r="BU607" s="26"/>
      <c r="BV607" s="26"/>
      <c r="BW607" s="26"/>
      <c r="BX607" s="26"/>
      <c r="BY607" s="26"/>
    </row>
    <row r="608" spans="24:77" ht="12.75" customHeight="1">
      <c r="X608" s="26"/>
      <c r="Y608" s="26"/>
      <c r="Z608" s="26"/>
      <c r="AA608" s="26"/>
      <c r="AB608" s="26"/>
      <c r="AC608" s="26"/>
      <c r="AD608" s="26"/>
      <c r="AE608" s="26"/>
      <c r="AF608" s="26"/>
      <c r="AG608" s="26"/>
      <c r="AH608" s="26"/>
      <c r="AI608" s="26"/>
      <c r="AJ608" s="26"/>
      <c r="AK608" s="26"/>
      <c r="AL608" s="26"/>
      <c r="AM608" s="26"/>
      <c r="AN608" s="26"/>
      <c r="AO608" s="26"/>
      <c r="AP608" s="26"/>
      <c r="AQ608" s="26"/>
      <c r="AR608" s="26"/>
      <c r="AS608" s="26"/>
      <c r="AT608" s="26"/>
      <c r="AU608" s="26"/>
      <c r="AV608" s="26"/>
      <c r="AW608" s="26"/>
      <c r="AX608" s="26"/>
      <c r="AY608" s="26"/>
      <c r="AZ608" s="26"/>
      <c r="BA608" s="26"/>
      <c r="BB608" s="26"/>
      <c r="BC608" s="26"/>
      <c r="BD608" s="26"/>
      <c r="BE608" s="26"/>
      <c r="BF608" s="26"/>
      <c r="BG608" s="26"/>
      <c r="BH608" s="26"/>
      <c r="BI608" s="26"/>
      <c r="BJ608" s="26"/>
      <c r="BK608" s="26"/>
      <c r="BL608" s="26"/>
      <c r="BM608" s="26"/>
      <c r="BN608" s="26"/>
      <c r="BO608" s="26"/>
      <c r="BP608" s="26"/>
      <c r="BQ608" s="26"/>
      <c r="BR608" s="26"/>
      <c r="BS608" s="26"/>
      <c r="BT608" s="26"/>
      <c r="BU608" s="26"/>
      <c r="BV608" s="26"/>
      <c r="BW608" s="26"/>
      <c r="BX608" s="26"/>
      <c r="BY608" s="26"/>
    </row>
    <row r="609" spans="24:77" ht="12.75" customHeight="1">
      <c r="X609" s="26"/>
      <c r="Y609" s="26"/>
      <c r="Z609" s="26"/>
      <c r="AA609" s="26"/>
      <c r="AB609" s="26"/>
      <c r="AC609" s="26"/>
      <c r="AD609" s="26"/>
      <c r="AE609" s="26"/>
      <c r="AF609" s="26"/>
      <c r="AG609" s="26"/>
      <c r="AH609" s="26"/>
      <c r="AI609" s="26"/>
      <c r="AJ609" s="26"/>
      <c r="AK609" s="26"/>
      <c r="AL609" s="26"/>
      <c r="AM609" s="26"/>
      <c r="AN609" s="26"/>
      <c r="AO609" s="26"/>
      <c r="AP609" s="26"/>
      <c r="AQ609" s="26"/>
      <c r="AR609" s="26"/>
      <c r="AS609" s="26"/>
      <c r="AT609" s="26"/>
      <c r="AU609" s="26"/>
      <c r="AV609" s="26"/>
      <c r="AW609" s="26"/>
      <c r="AX609" s="26"/>
      <c r="AY609" s="26"/>
      <c r="AZ609" s="26"/>
      <c r="BA609" s="26"/>
      <c r="BB609" s="26"/>
      <c r="BC609" s="26"/>
      <c r="BD609" s="26"/>
      <c r="BE609" s="26"/>
      <c r="BF609" s="26"/>
      <c r="BG609" s="26"/>
      <c r="BH609" s="26"/>
      <c r="BI609" s="26"/>
      <c r="BJ609" s="26"/>
      <c r="BK609" s="26"/>
      <c r="BL609" s="26"/>
      <c r="BM609" s="26"/>
      <c r="BN609" s="26"/>
      <c r="BO609" s="26"/>
      <c r="BP609" s="26"/>
      <c r="BQ609" s="26"/>
      <c r="BR609" s="26"/>
      <c r="BS609" s="26"/>
      <c r="BT609" s="26"/>
      <c r="BU609" s="26"/>
      <c r="BV609" s="26"/>
      <c r="BW609" s="26"/>
      <c r="BX609" s="26"/>
      <c r="BY609" s="26"/>
    </row>
    <row r="610" spans="24:77" ht="12.75" customHeight="1">
      <c r="X610" s="26"/>
      <c r="Y610" s="26"/>
      <c r="Z610" s="26"/>
      <c r="AA610" s="26"/>
      <c r="AB610" s="26"/>
      <c r="AC610" s="26"/>
      <c r="AD610" s="26"/>
      <c r="AE610" s="26"/>
      <c r="AF610" s="26"/>
      <c r="AG610" s="26"/>
      <c r="AH610" s="26"/>
      <c r="AI610" s="26"/>
      <c r="AJ610" s="26"/>
      <c r="AK610" s="26"/>
      <c r="AL610" s="26"/>
      <c r="AM610" s="26"/>
      <c r="AN610" s="26"/>
      <c r="AO610" s="26"/>
      <c r="AP610" s="26"/>
      <c r="AQ610" s="26"/>
      <c r="AR610" s="26"/>
      <c r="AS610" s="26"/>
      <c r="AT610" s="26"/>
      <c r="AU610" s="26"/>
      <c r="AV610" s="26"/>
      <c r="AW610" s="26"/>
      <c r="AX610" s="26"/>
      <c r="AY610" s="26"/>
      <c r="AZ610" s="26"/>
      <c r="BA610" s="26"/>
      <c r="BB610" s="26"/>
      <c r="BC610" s="26"/>
      <c r="BD610" s="26"/>
      <c r="BE610" s="26"/>
      <c r="BF610" s="26"/>
      <c r="BG610" s="26"/>
      <c r="BH610" s="26"/>
      <c r="BI610" s="26"/>
      <c r="BJ610" s="26"/>
      <c r="BK610" s="26"/>
      <c r="BL610" s="26"/>
      <c r="BM610" s="26"/>
      <c r="BN610" s="26"/>
      <c r="BO610" s="26"/>
      <c r="BP610" s="26"/>
      <c r="BQ610" s="26"/>
      <c r="BR610" s="26"/>
      <c r="BS610" s="26"/>
      <c r="BT610" s="26"/>
      <c r="BU610" s="26"/>
      <c r="BV610" s="26"/>
      <c r="BW610" s="26"/>
      <c r="BX610" s="26"/>
      <c r="BY610" s="26"/>
    </row>
    <row r="611" spans="24:77" ht="12.75" customHeight="1">
      <c r="X611" s="26"/>
      <c r="Y611" s="26"/>
      <c r="Z611" s="26"/>
      <c r="AA611" s="26"/>
      <c r="AB611" s="26"/>
      <c r="AC611" s="26"/>
      <c r="AD611" s="26"/>
      <c r="AE611" s="26"/>
      <c r="AF611" s="26"/>
      <c r="AG611" s="26"/>
      <c r="AH611" s="26"/>
      <c r="AI611" s="26"/>
      <c r="AJ611" s="26"/>
      <c r="AK611" s="26"/>
      <c r="AL611" s="26"/>
      <c r="AM611" s="26"/>
      <c r="AN611" s="26"/>
      <c r="AO611" s="26"/>
      <c r="AP611" s="26"/>
      <c r="AQ611" s="26"/>
      <c r="AR611" s="26"/>
      <c r="AS611" s="26"/>
      <c r="AT611" s="26"/>
      <c r="AU611" s="26"/>
      <c r="AV611" s="26"/>
      <c r="AW611" s="26"/>
      <c r="AX611" s="26"/>
      <c r="AY611" s="26"/>
      <c r="AZ611" s="26"/>
      <c r="BA611" s="26"/>
      <c r="BB611" s="26"/>
      <c r="BC611" s="26"/>
      <c r="BD611" s="26"/>
      <c r="BE611" s="26"/>
      <c r="BF611" s="26"/>
      <c r="BG611" s="26"/>
      <c r="BH611" s="26"/>
      <c r="BI611" s="26"/>
      <c r="BJ611" s="26"/>
      <c r="BK611" s="26"/>
      <c r="BL611" s="26"/>
      <c r="BM611" s="26"/>
      <c r="BN611" s="26"/>
      <c r="BO611" s="26"/>
      <c r="BP611" s="26"/>
      <c r="BQ611" s="26"/>
      <c r="BR611" s="26"/>
      <c r="BS611" s="26"/>
      <c r="BT611" s="26"/>
      <c r="BU611" s="26"/>
      <c r="BV611" s="26"/>
      <c r="BW611" s="26"/>
      <c r="BX611" s="26"/>
      <c r="BY611" s="26"/>
    </row>
    <row r="612" spans="24:77" ht="12.75" customHeight="1">
      <c r="X612" s="26"/>
      <c r="Y612" s="26"/>
      <c r="Z612" s="26"/>
      <c r="AA612" s="26"/>
      <c r="AB612" s="26"/>
      <c r="AC612" s="26"/>
      <c r="AD612" s="26"/>
      <c r="AE612" s="26"/>
      <c r="AF612" s="26"/>
      <c r="AG612" s="26"/>
      <c r="AH612" s="26"/>
      <c r="AI612" s="26"/>
      <c r="AJ612" s="26"/>
      <c r="AK612" s="26"/>
      <c r="AL612" s="26"/>
      <c r="AM612" s="26"/>
      <c r="AN612" s="26"/>
      <c r="AO612" s="26"/>
      <c r="AP612" s="26"/>
      <c r="AQ612" s="26"/>
      <c r="AR612" s="26"/>
      <c r="AS612" s="26"/>
      <c r="AT612" s="26"/>
      <c r="AU612" s="26"/>
      <c r="AV612" s="26"/>
      <c r="AW612" s="26"/>
      <c r="AX612" s="26"/>
      <c r="AY612" s="26"/>
      <c r="AZ612" s="26"/>
      <c r="BA612" s="26"/>
      <c r="BB612" s="26"/>
      <c r="BC612" s="26"/>
      <c r="BD612" s="26"/>
      <c r="BE612" s="26"/>
      <c r="BF612" s="26"/>
      <c r="BG612" s="26"/>
      <c r="BH612" s="26"/>
      <c r="BI612" s="26"/>
      <c r="BJ612" s="26"/>
      <c r="BK612" s="26"/>
      <c r="BL612" s="26"/>
      <c r="BM612" s="26"/>
      <c r="BN612" s="26"/>
      <c r="BO612" s="26"/>
      <c r="BP612" s="26"/>
      <c r="BQ612" s="26"/>
      <c r="BR612" s="26"/>
      <c r="BS612" s="26"/>
      <c r="BT612" s="26"/>
      <c r="BU612" s="26"/>
      <c r="BV612" s="26"/>
      <c r="BW612" s="26"/>
      <c r="BX612" s="26"/>
      <c r="BY612" s="26"/>
    </row>
    <row r="613" spans="24:77" ht="12.75" customHeight="1">
      <c r="X613" s="26"/>
      <c r="Y613" s="26"/>
      <c r="Z613" s="26"/>
      <c r="AA613" s="26"/>
      <c r="AB613" s="26"/>
      <c r="AC613" s="26"/>
      <c r="AD613" s="26"/>
      <c r="AE613" s="26"/>
      <c r="AF613" s="26"/>
      <c r="AG613" s="26"/>
      <c r="AH613" s="26"/>
      <c r="AI613" s="26"/>
      <c r="AJ613" s="26"/>
      <c r="AK613" s="26"/>
      <c r="AL613" s="26"/>
      <c r="AM613" s="26"/>
      <c r="AN613" s="26"/>
      <c r="AO613" s="26"/>
      <c r="AP613" s="26"/>
      <c r="AQ613" s="26"/>
      <c r="AR613" s="26"/>
      <c r="AS613" s="26"/>
      <c r="AT613" s="26"/>
      <c r="AU613" s="26"/>
      <c r="AV613" s="26"/>
      <c r="AW613" s="26"/>
      <c r="AX613" s="26"/>
      <c r="AY613" s="26"/>
      <c r="AZ613" s="26"/>
      <c r="BA613" s="26"/>
      <c r="BB613" s="26"/>
      <c r="BC613" s="26"/>
      <c r="BD613" s="26"/>
      <c r="BE613" s="26"/>
      <c r="BF613" s="26"/>
      <c r="BG613" s="26"/>
      <c r="BH613" s="26"/>
      <c r="BI613" s="26"/>
      <c r="BJ613" s="26"/>
      <c r="BK613" s="26"/>
      <c r="BL613" s="26"/>
      <c r="BM613" s="26"/>
      <c r="BN613" s="26"/>
      <c r="BO613" s="26"/>
      <c r="BP613" s="26"/>
      <c r="BQ613" s="26"/>
      <c r="BR613" s="26"/>
      <c r="BS613" s="26"/>
      <c r="BT613" s="26"/>
      <c r="BU613" s="26"/>
      <c r="BV613" s="26"/>
      <c r="BW613" s="26"/>
      <c r="BX613" s="26"/>
      <c r="BY613" s="26"/>
    </row>
    <row r="614" spans="24:77" ht="12.75" customHeight="1">
      <c r="X614" s="26"/>
      <c r="Y614" s="26"/>
      <c r="Z614" s="26"/>
      <c r="AA614" s="26"/>
      <c r="AB614" s="26"/>
      <c r="AC614" s="26"/>
      <c r="AD614" s="26"/>
      <c r="AE614" s="26"/>
      <c r="AF614" s="26"/>
      <c r="AG614" s="26"/>
      <c r="AH614" s="26"/>
      <c r="AI614" s="26"/>
      <c r="AJ614" s="26"/>
      <c r="AK614" s="26"/>
      <c r="AL614" s="26"/>
      <c r="AM614" s="26"/>
      <c r="AN614" s="26"/>
      <c r="AO614" s="26"/>
      <c r="AP614" s="26"/>
      <c r="AQ614" s="26"/>
      <c r="AR614" s="26"/>
      <c r="AS614" s="26"/>
      <c r="AT614" s="26"/>
      <c r="AU614" s="26"/>
      <c r="AV614" s="26"/>
      <c r="AW614" s="26"/>
      <c r="AX614" s="26"/>
      <c r="AY614" s="26"/>
      <c r="AZ614" s="26"/>
      <c r="BA614" s="26"/>
      <c r="BB614" s="26"/>
      <c r="BC614" s="26"/>
      <c r="BD614" s="26"/>
      <c r="BE614" s="26"/>
      <c r="BF614" s="26"/>
      <c r="BG614" s="26"/>
      <c r="BH614" s="26"/>
      <c r="BI614" s="26"/>
      <c r="BJ614" s="26"/>
      <c r="BK614" s="26"/>
      <c r="BL614" s="26"/>
      <c r="BM614" s="26"/>
      <c r="BN614" s="26"/>
      <c r="BO614" s="26"/>
      <c r="BP614" s="26"/>
      <c r="BQ614" s="26"/>
      <c r="BR614" s="26"/>
      <c r="BS614" s="26"/>
      <c r="BT614" s="26"/>
      <c r="BU614" s="26"/>
      <c r="BV614" s="26"/>
      <c r="BW614" s="26"/>
      <c r="BX614" s="26"/>
      <c r="BY614" s="26"/>
    </row>
    <row r="615" spans="24:77" ht="12.75" customHeight="1">
      <c r="X615" s="26"/>
      <c r="Y615" s="26"/>
      <c r="Z615" s="26"/>
      <c r="AA615" s="26"/>
      <c r="AB615" s="26"/>
      <c r="AC615" s="26"/>
      <c r="AD615" s="26"/>
      <c r="AE615" s="26"/>
      <c r="AF615" s="26"/>
      <c r="AG615" s="26"/>
      <c r="AH615" s="26"/>
      <c r="AI615" s="26"/>
      <c r="AJ615" s="26"/>
      <c r="AK615" s="26"/>
      <c r="AL615" s="26"/>
      <c r="AM615" s="26"/>
      <c r="AN615" s="26"/>
      <c r="AO615" s="26"/>
      <c r="AP615" s="26"/>
      <c r="AQ615" s="26"/>
      <c r="AR615" s="26"/>
      <c r="AS615" s="26"/>
      <c r="AT615" s="26"/>
      <c r="AU615" s="26"/>
      <c r="AV615" s="26"/>
      <c r="AW615" s="26"/>
      <c r="AX615" s="26"/>
      <c r="AY615" s="26"/>
      <c r="AZ615" s="26"/>
      <c r="BA615" s="26"/>
      <c r="BB615" s="26"/>
      <c r="BC615" s="26"/>
      <c r="BD615" s="26"/>
      <c r="BE615" s="26"/>
      <c r="BF615" s="26"/>
      <c r="BG615" s="26"/>
      <c r="BH615" s="26"/>
      <c r="BI615" s="26"/>
      <c r="BJ615" s="26"/>
      <c r="BK615" s="26"/>
      <c r="BL615" s="26"/>
      <c r="BM615" s="26"/>
      <c r="BN615" s="26"/>
      <c r="BO615" s="26"/>
      <c r="BP615" s="26"/>
      <c r="BQ615" s="26"/>
      <c r="BR615" s="26"/>
      <c r="BS615" s="26"/>
      <c r="BT615" s="26"/>
      <c r="BU615" s="26"/>
      <c r="BV615" s="26"/>
      <c r="BW615" s="26"/>
      <c r="BX615" s="26"/>
      <c r="BY615" s="26"/>
    </row>
    <row r="616" spans="24:77" ht="12.75" customHeight="1">
      <c r="X616" s="26"/>
      <c r="Y616" s="26"/>
      <c r="Z616" s="26"/>
      <c r="AA616" s="26"/>
      <c r="AB616" s="26"/>
      <c r="AC616" s="26"/>
      <c r="AD616" s="26"/>
      <c r="AE616" s="26"/>
      <c r="AF616" s="26"/>
      <c r="AG616" s="26"/>
      <c r="AH616" s="26"/>
      <c r="AI616" s="26"/>
      <c r="AJ616" s="26"/>
      <c r="AK616" s="26"/>
      <c r="AL616" s="26"/>
      <c r="AM616" s="26"/>
      <c r="AN616" s="26"/>
      <c r="AO616" s="26"/>
      <c r="AP616" s="26"/>
      <c r="AQ616" s="26"/>
      <c r="AR616" s="26"/>
      <c r="AS616" s="26"/>
      <c r="AT616" s="26"/>
      <c r="AU616" s="26"/>
      <c r="AV616" s="26"/>
      <c r="AW616" s="26"/>
      <c r="AX616" s="26"/>
      <c r="AY616" s="26"/>
      <c r="AZ616" s="26"/>
      <c r="BA616" s="26"/>
      <c r="BB616" s="26"/>
      <c r="BC616" s="26"/>
      <c r="BD616" s="26"/>
      <c r="BE616" s="26"/>
      <c r="BF616" s="26"/>
      <c r="BG616" s="26"/>
      <c r="BH616" s="26"/>
      <c r="BI616" s="26"/>
      <c r="BJ616" s="26"/>
      <c r="BK616" s="26"/>
      <c r="BL616" s="26"/>
      <c r="BM616" s="26"/>
      <c r="BN616" s="26"/>
      <c r="BO616" s="26"/>
      <c r="BP616" s="26"/>
      <c r="BQ616" s="26"/>
      <c r="BR616" s="26"/>
      <c r="BS616" s="26"/>
      <c r="BT616" s="26"/>
      <c r="BU616" s="26"/>
      <c r="BV616" s="26"/>
      <c r="BW616" s="26"/>
      <c r="BX616" s="26"/>
      <c r="BY616" s="26"/>
    </row>
    <row r="617" spans="24:77" ht="12.75" customHeight="1">
      <c r="X617" s="26"/>
      <c r="Y617" s="26"/>
      <c r="Z617" s="26"/>
      <c r="AA617" s="26"/>
      <c r="AB617" s="26"/>
      <c r="AC617" s="26"/>
      <c r="AD617" s="26"/>
      <c r="AE617" s="26"/>
      <c r="AF617" s="26"/>
      <c r="AG617" s="26"/>
      <c r="AH617" s="26"/>
      <c r="AI617" s="26"/>
      <c r="AJ617" s="26"/>
      <c r="AK617" s="26"/>
      <c r="AL617" s="26"/>
      <c r="AM617" s="26"/>
      <c r="AN617" s="26"/>
      <c r="AO617" s="26"/>
      <c r="AP617" s="26"/>
      <c r="AQ617" s="26"/>
      <c r="AR617" s="26"/>
      <c r="AS617" s="26"/>
      <c r="AT617" s="26"/>
      <c r="AU617" s="26"/>
      <c r="AV617" s="26"/>
      <c r="AW617" s="26"/>
      <c r="AX617" s="26"/>
      <c r="AY617" s="26"/>
      <c r="AZ617" s="26"/>
      <c r="BA617" s="26"/>
      <c r="BB617" s="26"/>
      <c r="BC617" s="26"/>
      <c r="BD617" s="26"/>
      <c r="BE617" s="26"/>
      <c r="BF617" s="26"/>
      <c r="BG617" s="26"/>
      <c r="BH617" s="26"/>
      <c r="BI617" s="26"/>
      <c r="BJ617" s="26"/>
      <c r="BK617" s="26"/>
      <c r="BL617" s="26"/>
      <c r="BM617" s="26"/>
      <c r="BN617" s="26"/>
      <c r="BO617" s="26"/>
      <c r="BP617" s="26"/>
      <c r="BQ617" s="26"/>
      <c r="BR617" s="26"/>
      <c r="BS617" s="26"/>
      <c r="BT617" s="26"/>
      <c r="BU617" s="26"/>
      <c r="BV617" s="26"/>
      <c r="BW617" s="26"/>
      <c r="BX617" s="26"/>
      <c r="BY617" s="26"/>
    </row>
    <row r="618" spans="24:77" ht="12.75" customHeight="1">
      <c r="X618" s="26"/>
      <c r="Y618" s="26"/>
      <c r="Z618" s="26"/>
      <c r="AA618" s="26"/>
      <c r="AB618" s="26"/>
      <c r="AC618" s="26"/>
      <c r="AD618" s="26"/>
      <c r="AE618" s="26"/>
      <c r="AF618" s="26"/>
      <c r="AG618" s="26"/>
      <c r="AH618" s="26"/>
      <c r="AI618" s="26"/>
      <c r="AJ618" s="26"/>
      <c r="AK618" s="26"/>
      <c r="AL618" s="26"/>
      <c r="AM618" s="26"/>
      <c r="AN618" s="26"/>
      <c r="AO618" s="26"/>
      <c r="AP618" s="26"/>
      <c r="AQ618" s="26"/>
      <c r="AR618" s="26"/>
      <c r="AS618" s="26"/>
      <c r="AT618" s="26"/>
      <c r="AU618" s="26"/>
      <c r="AV618" s="26"/>
      <c r="AW618" s="26"/>
      <c r="AX618" s="26"/>
      <c r="AY618" s="26"/>
      <c r="AZ618" s="26"/>
      <c r="BA618" s="26"/>
      <c r="BB618" s="26"/>
      <c r="BC618" s="26"/>
      <c r="BD618" s="26"/>
      <c r="BE618" s="26"/>
      <c r="BF618" s="26"/>
      <c r="BG618" s="26"/>
      <c r="BH618" s="26"/>
      <c r="BI618" s="26"/>
      <c r="BJ618" s="26"/>
      <c r="BK618" s="26"/>
      <c r="BL618" s="26"/>
      <c r="BM618" s="26"/>
      <c r="BN618" s="26"/>
      <c r="BO618" s="26"/>
      <c r="BP618" s="26"/>
      <c r="BQ618" s="26"/>
      <c r="BR618" s="26"/>
      <c r="BS618" s="26"/>
      <c r="BT618" s="26"/>
      <c r="BU618" s="26"/>
      <c r="BV618" s="26"/>
      <c r="BW618" s="26"/>
      <c r="BX618" s="26"/>
      <c r="BY618" s="26"/>
    </row>
    <row r="619" spans="24:77" ht="12.75" customHeight="1">
      <c r="X619" s="26"/>
      <c r="Y619" s="26"/>
      <c r="Z619" s="26"/>
      <c r="AA619" s="26"/>
      <c r="AB619" s="26"/>
      <c r="AC619" s="26"/>
      <c r="AD619" s="26"/>
      <c r="AE619" s="26"/>
      <c r="AF619" s="26"/>
      <c r="AG619" s="26"/>
      <c r="AH619" s="26"/>
      <c r="AI619" s="26"/>
      <c r="AJ619" s="26"/>
      <c r="AK619" s="26"/>
      <c r="AL619" s="26"/>
      <c r="AM619" s="26"/>
      <c r="AN619" s="26"/>
      <c r="AO619" s="26"/>
      <c r="AP619" s="26"/>
      <c r="AQ619" s="26"/>
      <c r="AR619" s="26"/>
      <c r="AS619" s="26"/>
      <c r="AT619" s="26"/>
      <c r="AU619" s="26"/>
      <c r="AV619" s="26"/>
      <c r="AW619" s="26"/>
      <c r="AX619" s="26"/>
      <c r="AY619" s="26"/>
      <c r="AZ619" s="26"/>
      <c r="BA619" s="26"/>
      <c r="BB619" s="26"/>
      <c r="BC619" s="26"/>
      <c r="BD619" s="26"/>
      <c r="BE619" s="26"/>
      <c r="BF619" s="26"/>
      <c r="BG619" s="26"/>
      <c r="BH619" s="26"/>
      <c r="BI619" s="26"/>
      <c r="BJ619" s="26"/>
      <c r="BK619" s="26"/>
      <c r="BL619" s="26"/>
      <c r="BM619" s="26"/>
      <c r="BN619" s="26"/>
      <c r="BO619" s="26"/>
      <c r="BP619" s="26"/>
      <c r="BQ619" s="26"/>
      <c r="BR619" s="26"/>
      <c r="BS619" s="26"/>
      <c r="BT619" s="26"/>
      <c r="BU619" s="26"/>
      <c r="BV619" s="26"/>
      <c r="BW619" s="26"/>
      <c r="BX619" s="26"/>
      <c r="BY619" s="26"/>
    </row>
    <row r="620" spans="24:77" ht="12.75" customHeight="1">
      <c r="X620" s="26"/>
      <c r="Y620" s="26"/>
      <c r="Z620" s="26"/>
      <c r="AA620" s="26"/>
      <c r="AB620" s="26"/>
      <c r="AC620" s="26"/>
      <c r="AD620" s="26"/>
      <c r="AE620" s="26"/>
      <c r="AF620" s="26"/>
      <c r="AG620" s="26"/>
      <c r="AH620" s="26"/>
      <c r="AI620" s="26"/>
      <c r="AJ620" s="26"/>
      <c r="AK620" s="26"/>
      <c r="AL620" s="26"/>
      <c r="AM620" s="26"/>
      <c r="AN620" s="26"/>
      <c r="AO620" s="26"/>
      <c r="AP620" s="26"/>
      <c r="AQ620" s="26"/>
      <c r="AR620" s="26"/>
      <c r="AS620" s="26"/>
      <c r="AT620" s="26"/>
      <c r="AU620" s="26"/>
      <c r="AV620" s="26"/>
      <c r="AW620" s="26"/>
      <c r="AX620" s="26"/>
      <c r="AY620" s="26"/>
      <c r="AZ620" s="26"/>
      <c r="BA620" s="26"/>
      <c r="BB620" s="26"/>
      <c r="BC620" s="26"/>
      <c r="BD620" s="26"/>
      <c r="BE620" s="26"/>
      <c r="BF620" s="26"/>
      <c r="BG620" s="26"/>
      <c r="BH620" s="26"/>
      <c r="BI620" s="26"/>
      <c r="BJ620" s="26"/>
      <c r="BK620" s="26"/>
      <c r="BL620" s="26"/>
      <c r="BM620" s="26"/>
      <c r="BN620" s="26"/>
      <c r="BO620" s="26"/>
      <c r="BP620" s="26"/>
      <c r="BQ620" s="26"/>
      <c r="BR620" s="26"/>
      <c r="BS620" s="26"/>
      <c r="BT620" s="26"/>
      <c r="BU620" s="26"/>
      <c r="BV620" s="26"/>
      <c r="BW620" s="26"/>
      <c r="BX620" s="26"/>
      <c r="BY620" s="26"/>
    </row>
    <row r="621" spans="24:77" ht="12.75" customHeight="1">
      <c r="X621" s="26"/>
      <c r="Y621" s="26"/>
      <c r="Z621" s="26"/>
      <c r="AA621" s="26"/>
      <c r="AB621" s="26"/>
      <c r="AC621" s="26"/>
      <c r="AD621" s="26"/>
      <c r="AE621" s="26"/>
      <c r="AF621" s="26"/>
      <c r="AG621" s="26"/>
      <c r="AH621" s="26"/>
      <c r="AI621" s="26"/>
      <c r="AJ621" s="26"/>
      <c r="AK621" s="26"/>
      <c r="AL621" s="26"/>
      <c r="AM621" s="26"/>
      <c r="AN621" s="26"/>
      <c r="AO621" s="26"/>
      <c r="AP621" s="26"/>
      <c r="AQ621" s="26"/>
      <c r="AR621" s="26"/>
      <c r="AS621" s="26"/>
      <c r="AT621" s="26"/>
      <c r="AU621" s="26"/>
      <c r="AV621" s="26"/>
      <c r="AW621" s="26"/>
      <c r="AX621" s="26"/>
      <c r="AY621" s="26"/>
      <c r="AZ621" s="26"/>
      <c r="BA621" s="26"/>
      <c r="BB621" s="26"/>
      <c r="BC621" s="26"/>
      <c r="BD621" s="26"/>
      <c r="BE621" s="26"/>
      <c r="BF621" s="26"/>
      <c r="BG621" s="26"/>
      <c r="BH621" s="26"/>
      <c r="BI621" s="26"/>
      <c r="BJ621" s="26"/>
      <c r="BK621" s="26"/>
      <c r="BL621" s="26"/>
      <c r="BM621" s="26"/>
      <c r="BN621" s="26"/>
      <c r="BO621" s="26"/>
      <c r="BP621" s="26"/>
      <c r="BQ621" s="26"/>
      <c r="BR621" s="26"/>
      <c r="BS621" s="26"/>
      <c r="BT621" s="26"/>
      <c r="BU621" s="26"/>
      <c r="BV621" s="26"/>
      <c r="BW621" s="26"/>
      <c r="BX621" s="26"/>
      <c r="BY621" s="26"/>
    </row>
    <row r="622" spans="24:77" ht="12.75" customHeight="1">
      <c r="X622" s="26"/>
      <c r="Y622" s="26"/>
      <c r="Z622" s="26"/>
      <c r="AA622" s="26"/>
      <c r="AB622" s="26"/>
      <c r="AC622" s="26"/>
      <c r="AD622" s="26"/>
      <c r="AE622" s="26"/>
      <c r="AF622" s="26"/>
      <c r="AG622" s="26"/>
      <c r="AH622" s="26"/>
      <c r="AI622" s="26"/>
      <c r="AJ622" s="26"/>
      <c r="AK622" s="26"/>
      <c r="AL622" s="26"/>
      <c r="AM622" s="26"/>
      <c r="AN622" s="26"/>
      <c r="AO622" s="26"/>
      <c r="AP622" s="26"/>
      <c r="AQ622" s="26"/>
      <c r="AR622" s="26"/>
      <c r="AS622" s="26"/>
      <c r="AT622" s="26"/>
      <c r="AU622" s="26"/>
      <c r="AV622" s="26"/>
      <c r="AW622" s="26"/>
      <c r="AX622" s="26"/>
      <c r="AY622" s="26"/>
      <c r="AZ622" s="26"/>
      <c r="BA622" s="26"/>
      <c r="BB622" s="26"/>
      <c r="BC622" s="26"/>
      <c r="BD622" s="26"/>
      <c r="BE622" s="26"/>
      <c r="BF622" s="26"/>
      <c r="BG622" s="26"/>
      <c r="BH622" s="26"/>
      <c r="BI622" s="26"/>
      <c r="BJ622" s="26"/>
      <c r="BK622" s="26"/>
      <c r="BL622" s="26"/>
      <c r="BM622" s="26"/>
      <c r="BN622" s="26"/>
      <c r="BO622" s="26"/>
      <c r="BP622" s="26"/>
      <c r="BQ622" s="26"/>
      <c r="BR622" s="26"/>
      <c r="BS622" s="26"/>
      <c r="BT622" s="26"/>
      <c r="BU622" s="26"/>
      <c r="BV622" s="26"/>
      <c r="BW622" s="26"/>
      <c r="BX622" s="26"/>
      <c r="BY622" s="26"/>
    </row>
    <row r="623" spans="24:77" ht="12.75" customHeight="1">
      <c r="X623" s="26"/>
      <c r="Y623" s="26"/>
      <c r="Z623" s="26"/>
      <c r="AA623" s="26"/>
      <c r="AB623" s="26"/>
      <c r="AC623" s="26"/>
      <c r="AD623" s="26"/>
      <c r="AE623" s="26"/>
      <c r="AF623" s="26"/>
      <c r="AG623" s="26"/>
      <c r="AH623" s="26"/>
      <c r="AI623" s="26"/>
      <c r="AJ623" s="26"/>
      <c r="AK623" s="26"/>
      <c r="AL623" s="26"/>
      <c r="AM623" s="26"/>
      <c r="AN623" s="26"/>
      <c r="AO623" s="26"/>
      <c r="AP623" s="26"/>
      <c r="AQ623" s="26"/>
      <c r="AR623" s="26"/>
      <c r="AS623" s="26"/>
      <c r="AT623" s="26"/>
      <c r="AU623" s="26"/>
      <c r="AV623" s="26"/>
      <c r="AW623" s="26"/>
      <c r="AX623" s="26"/>
      <c r="AY623" s="26"/>
      <c r="AZ623" s="26"/>
      <c r="BA623" s="26"/>
      <c r="BB623" s="26"/>
      <c r="BC623" s="26"/>
      <c r="BD623" s="26"/>
      <c r="BE623" s="26"/>
      <c r="BF623" s="26"/>
      <c r="BG623" s="26"/>
      <c r="BH623" s="26"/>
      <c r="BI623" s="26"/>
      <c r="BJ623" s="26"/>
      <c r="BK623" s="26"/>
      <c r="BL623" s="26"/>
      <c r="BM623" s="26"/>
      <c r="BN623" s="26"/>
      <c r="BO623" s="26"/>
      <c r="BP623" s="26"/>
      <c r="BQ623" s="26"/>
      <c r="BR623" s="26"/>
      <c r="BS623" s="26"/>
      <c r="BT623" s="26"/>
      <c r="BU623" s="26"/>
      <c r="BV623" s="26"/>
      <c r="BW623" s="26"/>
      <c r="BX623" s="26"/>
      <c r="BY623" s="26"/>
    </row>
    <row r="624" spans="24:77" ht="12.75" customHeight="1">
      <c r="X624" s="26"/>
      <c r="Y624" s="26"/>
      <c r="Z624" s="26"/>
      <c r="AA624" s="26"/>
      <c r="AB624" s="26"/>
      <c r="AC624" s="26"/>
      <c r="AD624" s="26"/>
      <c r="AE624" s="26"/>
      <c r="AF624" s="26"/>
      <c r="AG624" s="26"/>
      <c r="AH624" s="26"/>
      <c r="AI624" s="26"/>
      <c r="AJ624" s="26"/>
      <c r="AK624" s="26"/>
      <c r="AL624" s="26"/>
      <c r="AM624" s="26"/>
      <c r="AN624" s="26"/>
      <c r="AO624" s="26"/>
      <c r="AP624" s="26"/>
      <c r="AQ624" s="26"/>
      <c r="AR624" s="26"/>
      <c r="AS624" s="26"/>
      <c r="AT624" s="26"/>
      <c r="AU624" s="26"/>
      <c r="AV624" s="26"/>
      <c r="AW624" s="26"/>
      <c r="AX624" s="26"/>
      <c r="AY624" s="26"/>
      <c r="AZ624" s="26"/>
      <c r="BA624" s="26"/>
      <c r="BB624" s="26"/>
      <c r="BC624" s="26"/>
      <c r="BD624" s="26"/>
      <c r="BE624" s="26"/>
      <c r="BF624" s="26"/>
      <c r="BG624" s="26"/>
      <c r="BH624" s="26"/>
      <c r="BI624" s="26"/>
      <c r="BJ624" s="26"/>
      <c r="BK624" s="26"/>
      <c r="BL624" s="26"/>
      <c r="BM624" s="26"/>
      <c r="BN624" s="26"/>
      <c r="BO624" s="26"/>
      <c r="BP624" s="26"/>
      <c r="BQ624" s="26"/>
      <c r="BR624" s="26"/>
      <c r="BS624" s="26"/>
      <c r="BT624" s="26"/>
      <c r="BU624" s="26"/>
      <c r="BV624" s="26"/>
      <c r="BW624" s="26"/>
      <c r="BX624" s="26"/>
      <c r="BY624" s="26"/>
    </row>
    <row r="625" spans="24:77" ht="12.75" customHeight="1">
      <c r="X625" s="26"/>
      <c r="Y625" s="26"/>
      <c r="Z625" s="26"/>
      <c r="AA625" s="26"/>
      <c r="AB625" s="26"/>
      <c r="AC625" s="26"/>
      <c r="AD625" s="26"/>
      <c r="AE625" s="26"/>
      <c r="AF625" s="26"/>
      <c r="AG625" s="26"/>
      <c r="AH625" s="26"/>
      <c r="AI625" s="26"/>
      <c r="AJ625" s="26"/>
      <c r="AK625" s="26"/>
      <c r="AL625" s="26"/>
      <c r="AM625" s="26"/>
      <c r="AN625" s="26"/>
      <c r="AO625" s="26"/>
      <c r="AP625" s="26"/>
      <c r="AQ625" s="26"/>
      <c r="AR625" s="26"/>
      <c r="AS625" s="26"/>
      <c r="AT625" s="26"/>
      <c r="AU625" s="26"/>
      <c r="AV625" s="26"/>
      <c r="AW625" s="26"/>
      <c r="AX625" s="26"/>
      <c r="AY625" s="26"/>
      <c r="AZ625" s="26"/>
      <c r="BA625" s="26"/>
      <c r="BB625" s="26"/>
      <c r="BC625" s="26"/>
      <c r="BD625" s="26"/>
      <c r="BE625" s="26"/>
      <c r="BF625" s="26"/>
      <c r="BG625" s="26"/>
      <c r="BH625" s="26"/>
      <c r="BI625" s="26"/>
      <c r="BJ625" s="26"/>
      <c r="BK625" s="26"/>
      <c r="BL625" s="26"/>
      <c r="BM625" s="26"/>
      <c r="BN625" s="26"/>
      <c r="BO625" s="26"/>
      <c r="BP625" s="26"/>
      <c r="BQ625" s="26"/>
      <c r="BR625" s="26"/>
      <c r="BS625" s="26"/>
      <c r="BT625" s="26"/>
      <c r="BU625" s="26"/>
      <c r="BV625" s="26"/>
      <c r="BW625" s="26"/>
      <c r="BX625" s="26"/>
      <c r="BY625" s="26"/>
    </row>
  </sheetData>
  <phoneticPr fontId="25" type="noConversion"/>
  <pageMargins left="0.39370078740157483" right="0.39370078740157483" top="0.51181102362204722" bottom="0.51181102362204722" header="0" footer="0.23622047244094491"/>
  <pageSetup paperSize="9" orientation="portrait" r:id="rId1"/>
  <headerFooter alignWithMargins="0">
    <oddFooter>&amp;L&amp;9Public Library Statistics 2011/12&amp;C&amp;9&amp;P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J142"/>
  <sheetViews>
    <sheetView zoomScaleNormal="100" workbookViewId="0">
      <pane ySplit="9" topLeftCell="A19" activePane="bottomLeft" state="frozen"/>
      <selection activeCell="D14" sqref="D14"/>
      <selection pane="bottomLeft" activeCell="L38" sqref="L38"/>
    </sheetView>
  </sheetViews>
  <sheetFormatPr defaultColWidth="8.85546875" defaultRowHeight="12.75"/>
  <cols>
    <col min="1" max="1" width="5.7109375" customWidth="1"/>
    <col min="2" max="2" width="18" customWidth="1"/>
    <col min="3" max="3" width="7.5703125" style="1" customWidth="1"/>
    <col min="4" max="4" width="8.85546875" style="171" customWidth="1"/>
    <col min="5" max="5" width="11.7109375" style="205" customWidth="1"/>
    <col min="6" max="6" width="5.7109375" style="205" customWidth="1"/>
    <col min="7" max="7" width="10.85546875" style="205" customWidth="1"/>
    <col min="8" max="8" width="12.28515625" style="480" bestFit="1" customWidth="1"/>
    <col min="9" max="9" width="5.7109375" style="205" customWidth="1"/>
    <col min="10" max="10" width="12" style="171" customWidth="1"/>
    <col min="11" max="12" width="8.85546875" customWidth="1"/>
    <col min="13" max="13" width="13.28515625" bestFit="1" customWidth="1"/>
    <col min="14" max="14" width="8.42578125" bestFit="1" customWidth="1"/>
  </cols>
  <sheetData>
    <row r="1" spans="1:10" ht="13.5" customHeight="1">
      <c r="A1" s="13" t="s">
        <v>201</v>
      </c>
      <c r="B1" s="112"/>
    </row>
    <row r="2" spans="1:10" ht="7.5" customHeight="1">
      <c r="B2" s="7"/>
      <c r="C2"/>
      <c r="I2"/>
    </row>
    <row r="3" spans="1:10">
      <c r="A3" s="5" t="s">
        <v>39</v>
      </c>
      <c r="B3" s="7"/>
      <c r="C3"/>
      <c r="I3"/>
    </row>
    <row r="4" spans="1:10" ht="7.5" customHeight="1">
      <c r="A4" s="5"/>
      <c r="B4" s="7"/>
      <c r="C4"/>
      <c r="I4"/>
    </row>
    <row r="5" spans="1:10">
      <c r="B5" s="7"/>
      <c r="C5"/>
      <c r="H5" s="473" t="s">
        <v>407</v>
      </c>
      <c r="I5"/>
      <c r="J5" s="289" t="s">
        <v>143</v>
      </c>
    </row>
    <row r="6" spans="1:10">
      <c r="B6" s="7"/>
      <c r="C6" s="111" t="s">
        <v>401</v>
      </c>
      <c r="D6" s="284"/>
      <c r="E6" s="276" t="s">
        <v>417</v>
      </c>
      <c r="F6" s="276" t="s">
        <v>405</v>
      </c>
      <c r="G6" s="276" t="s">
        <v>418</v>
      </c>
      <c r="H6" s="473" t="s">
        <v>420</v>
      </c>
      <c r="I6" s="276" t="s">
        <v>405</v>
      </c>
      <c r="J6" s="354" t="s">
        <v>41</v>
      </c>
    </row>
    <row r="7" spans="1:10" ht="14.25" customHeight="1">
      <c r="A7" s="111" t="s">
        <v>419</v>
      </c>
      <c r="B7" s="112"/>
      <c r="C7" s="343" t="s">
        <v>200</v>
      </c>
      <c r="D7" s="284" t="s">
        <v>403</v>
      </c>
      <c r="E7" s="276" t="s">
        <v>420</v>
      </c>
      <c r="F7" s="115" t="s">
        <v>38</v>
      </c>
      <c r="G7" s="276" t="s">
        <v>420</v>
      </c>
      <c r="H7" s="693" t="s">
        <v>596</v>
      </c>
      <c r="I7" s="115" t="s">
        <v>38</v>
      </c>
      <c r="J7" s="354" t="s">
        <v>34</v>
      </c>
    </row>
    <row r="8" spans="1:10" ht="14.25" customHeight="1">
      <c r="A8" s="111" t="s">
        <v>421</v>
      </c>
      <c r="B8" s="112"/>
      <c r="C8" s="111" t="s">
        <v>406</v>
      </c>
      <c r="D8" s="355">
        <v>2011</v>
      </c>
      <c r="E8" s="276"/>
      <c r="F8" s="276"/>
      <c r="G8" s="276"/>
      <c r="H8" s="474"/>
      <c r="I8" s="276"/>
      <c r="J8" s="694" t="s">
        <v>597</v>
      </c>
    </row>
    <row r="9" spans="1:10" ht="11.25" customHeight="1">
      <c r="A9" s="111"/>
      <c r="B9" s="112"/>
      <c r="C9" s="113"/>
      <c r="D9" s="296"/>
      <c r="E9" s="276" t="s">
        <v>408</v>
      </c>
      <c r="F9" s="276" t="s">
        <v>408</v>
      </c>
      <c r="G9" s="276" t="s">
        <v>408</v>
      </c>
      <c r="H9" s="474" t="s">
        <v>408</v>
      </c>
      <c r="I9" s="276" t="s">
        <v>408</v>
      </c>
      <c r="J9" s="289" t="s">
        <v>408</v>
      </c>
    </row>
    <row r="10" spans="1:10" ht="14.25" customHeight="1">
      <c r="A10" s="174" t="s">
        <v>422</v>
      </c>
      <c r="B10" s="469" t="s">
        <v>463</v>
      </c>
      <c r="C10" s="467">
        <v>1964</v>
      </c>
      <c r="D10" s="702">
        <v>65318</v>
      </c>
      <c r="E10" s="221">
        <v>3393200.76</v>
      </c>
      <c r="F10" s="221">
        <f>E10/D10</f>
        <v>51.948938424324069</v>
      </c>
      <c r="G10" s="221">
        <v>418889.16</v>
      </c>
      <c r="H10" s="280">
        <f>SUM(G10,E10)</f>
        <v>3812089.92</v>
      </c>
      <c r="I10" s="281">
        <f>AVERAGE(H10/D10)</f>
        <v>58.362012309011298</v>
      </c>
      <c r="J10" s="643">
        <v>163964</v>
      </c>
    </row>
    <row r="11" spans="1:10" ht="14.25" customHeight="1">
      <c r="A11" s="174" t="s">
        <v>491</v>
      </c>
      <c r="B11" s="174" t="s">
        <v>552</v>
      </c>
      <c r="C11" s="467">
        <v>1968</v>
      </c>
      <c r="D11" s="702">
        <v>5461</v>
      </c>
      <c r="E11" s="221">
        <v>266921.49</v>
      </c>
      <c r="F11" s="221">
        <f t="shared" ref="F11:F60" si="0">E11/D11</f>
        <v>48.877767808093751</v>
      </c>
      <c r="G11" s="221">
        <v>12345.79</v>
      </c>
      <c r="H11" s="280">
        <f t="shared" ref="H11:H60" si="1">SUM(G11,E11)</f>
        <v>279267.27999999997</v>
      </c>
      <c r="I11" s="281">
        <f t="shared" ref="I11:I60" si="2">AVERAGE(H11/D11)</f>
        <v>51.138487456509793</v>
      </c>
      <c r="J11" s="643">
        <v>27594</v>
      </c>
    </row>
    <row r="12" spans="1:10" ht="14.25" customHeight="1">
      <c r="A12" s="174" t="s">
        <v>438</v>
      </c>
      <c r="B12" s="174" t="s">
        <v>553</v>
      </c>
      <c r="C12" s="467">
        <v>1956</v>
      </c>
      <c r="D12" s="702">
        <v>40062</v>
      </c>
      <c r="E12" s="221">
        <v>1590276</v>
      </c>
      <c r="F12" s="221">
        <f t="shared" si="0"/>
        <v>39.695372173131645</v>
      </c>
      <c r="G12" s="221">
        <v>100884</v>
      </c>
      <c r="H12" s="280">
        <f t="shared" si="1"/>
        <v>1691160</v>
      </c>
      <c r="I12" s="281">
        <f t="shared" si="2"/>
        <v>42.213568968099445</v>
      </c>
      <c r="J12" s="643">
        <v>105042</v>
      </c>
    </row>
    <row r="13" spans="1:10" ht="14.25" customHeight="1">
      <c r="A13" s="174" t="s">
        <v>502</v>
      </c>
      <c r="B13" s="174" t="s">
        <v>16</v>
      </c>
      <c r="C13" s="467">
        <v>1949</v>
      </c>
      <c r="D13" s="702">
        <v>14834</v>
      </c>
      <c r="E13" s="221">
        <v>193388</v>
      </c>
      <c r="F13" s="221">
        <f t="shared" si="0"/>
        <v>13.03680733450182</v>
      </c>
      <c r="G13" s="221">
        <v>21488</v>
      </c>
      <c r="H13" s="280">
        <f t="shared" si="1"/>
        <v>214876</v>
      </c>
      <c r="I13" s="281">
        <f t="shared" si="2"/>
        <v>14.485371443980046</v>
      </c>
      <c r="J13" s="643">
        <v>65981</v>
      </c>
    </row>
    <row r="14" spans="1:10" ht="14.25" customHeight="1">
      <c r="A14" s="174" t="s">
        <v>502</v>
      </c>
      <c r="B14" s="174" t="s">
        <v>554</v>
      </c>
      <c r="C14" s="467">
        <v>1946</v>
      </c>
      <c r="D14" s="702">
        <v>15267</v>
      </c>
      <c r="E14" s="221">
        <v>710387.39</v>
      </c>
      <c r="F14" s="221">
        <f t="shared" si="0"/>
        <v>46.53090915045523</v>
      </c>
      <c r="G14" s="221">
        <v>89235</v>
      </c>
      <c r="H14" s="280">
        <f t="shared" si="1"/>
        <v>799622.39</v>
      </c>
      <c r="I14" s="281">
        <f t="shared" si="2"/>
        <v>52.375868867491974</v>
      </c>
      <c r="J14" s="643">
        <v>52512</v>
      </c>
    </row>
    <row r="15" spans="1:10" ht="14.25" customHeight="1">
      <c r="A15" s="174" t="s">
        <v>425</v>
      </c>
      <c r="B15" s="469" t="s">
        <v>464</v>
      </c>
      <c r="C15" s="467">
        <v>1958</v>
      </c>
      <c r="D15" s="702">
        <v>176355</v>
      </c>
      <c r="E15" s="221">
        <v>7142686</v>
      </c>
      <c r="F15" s="221">
        <f t="shared" si="0"/>
        <v>40.50174931246633</v>
      </c>
      <c r="G15" s="221">
        <v>699093</v>
      </c>
      <c r="H15" s="280">
        <f t="shared" si="1"/>
        <v>7841779</v>
      </c>
      <c r="I15" s="281">
        <f t="shared" si="2"/>
        <v>44.465872813359418</v>
      </c>
      <c r="J15" s="643">
        <v>424045</v>
      </c>
    </row>
    <row r="16" spans="1:10" ht="14.25" customHeight="1">
      <c r="A16" s="174" t="s">
        <v>427</v>
      </c>
      <c r="B16" s="469" t="s">
        <v>465</v>
      </c>
      <c r="C16" s="467">
        <v>1948</v>
      </c>
      <c r="D16" s="702">
        <v>188082</v>
      </c>
      <c r="E16" s="221">
        <v>6710277.6299999999</v>
      </c>
      <c r="F16" s="221">
        <f t="shared" si="0"/>
        <v>35.677404695824158</v>
      </c>
      <c r="G16" s="221">
        <v>795754.1</v>
      </c>
      <c r="H16" s="280">
        <f t="shared" si="1"/>
        <v>7506031.7299999995</v>
      </c>
      <c r="I16" s="281">
        <f t="shared" si="2"/>
        <v>39.908293882455524</v>
      </c>
      <c r="J16" s="643">
        <v>457565</v>
      </c>
    </row>
    <row r="17" spans="1:10">
      <c r="A17" s="174" t="s">
        <v>422</v>
      </c>
      <c r="B17" s="469" t="s">
        <v>466</v>
      </c>
      <c r="C17" s="467">
        <v>1992</v>
      </c>
      <c r="D17" s="702">
        <v>60684</v>
      </c>
      <c r="E17" s="280">
        <v>3375027.02</v>
      </c>
      <c r="F17" s="221">
        <f t="shared" si="0"/>
        <v>55.616423109880692</v>
      </c>
      <c r="G17" s="280">
        <v>220335.18</v>
      </c>
      <c r="H17" s="280">
        <f t="shared" si="1"/>
        <v>3595362.2</v>
      </c>
      <c r="I17" s="281">
        <f t="shared" si="2"/>
        <v>59.247284292399975</v>
      </c>
      <c r="J17" s="643">
        <v>152043</v>
      </c>
    </row>
    <row r="18" spans="1:10">
      <c r="A18" s="174" t="s">
        <v>305</v>
      </c>
      <c r="B18" s="4" t="s">
        <v>21</v>
      </c>
      <c r="C18" s="467">
        <v>1949</v>
      </c>
      <c r="D18" s="702">
        <v>77045</v>
      </c>
      <c r="E18" s="280">
        <v>2431011</v>
      </c>
      <c r="F18" s="221">
        <f t="shared" si="0"/>
        <v>31.553131286910247</v>
      </c>
      <c r="G18" s="280">
        <v>667560</v>
      </c>
      <c r="H18" s="280">
        <f t="shared" si="1"/>
        <v>3098571</v>
      </c>
      <c r="I18" s="281">
        <f t="shared" si="2"/>
        <v>40.217677980401064</v>
      </c>
      <c r="J18" s="643">
        <v>195509</v>
      </c>
    </row>
    <row r="19" spans="1:10">
      <c r="A19" s="174" t="s">
        <v>438</v>
      </c>
      <c r="B19" s="174" t="s">
        <v>304</v>
      </c>
      <c r="C19" s="467">
        <v>1944</v>
      </c>
      <c r="D19" s="702">
        <v>68503</v>
      </c>
      <c r="E19" s="280">
        <v>2375600</v>
      </c>
      <c r="F19" s="221">
        <f t="shared" si="0"/>
        <v>34.67877319241493</v>
      </c>
      <c r="G19" s="280">
        <v>155274</v>
      </c>
      <c r="H19" s="280">
        <f t="shared" si="1"/>
        <v>2530874</v>
      </c>
      <c r="I19" s="281">
        <f t="shared" si="2"/>
        <v>36.9454476446287</v>
      </c>
      <c r="J19" s="643">
        <v>182443</v>
      </c>
    </row>
    <row r="20" spans="1:10">
      <c r="A20" s="174" t="s">
        <v>438</v>
      </c>
      <c r="B20" s="469" t="s">
        <v>193</v>
      </c>
      <c r="C20" s="467">
        <v>1945</v>
      </c>
      <c r="D20" s="702">
        <v>41686</v>
      </c>
      <c r="E20" s="280">
        <v>1444738</v>
      </c>
      <c r="F20" s="221">
        <f t="shared" si="0"/>
        <v>34.657630859281291</v>
      </c>
      <c r="G20" s="280">
        <v>2255631</v>
      </c>
      <c r="H20" s="280">
        <f t="shared" si="1"/>
        <v>3700369</v>
      </c>
      <c r="I20" s="281">
        <f t="shared" si="2"/>
        <v>88.767667802139812</v>
      </c>
      <c r="J20" s="643">
        <v>114416</v>
      </c>
    </row>
    <row r="21" spans="1:10">
      <c r="A21" s="174" t="s">
        <v>425</v>
      </c>
      <c r="B21" s="469" t="s">
        <v>468</v>
      </c>
      <c r="C21" s="467">
        <v>1952</v>
      </c>
      <c r="D21" s="702">
        <v>133945</v>
      </c>
      <c r="E21" s="280">
        <v>8426428</v>
      </c>
      <c r="F21" s="221">
        <f t="shared" si="0"/>
        <v>62.90961215424241</v>
      </c>
      <c r="G21" s="280">
        <v>348392</v>
      </c>
      <c r="H21" s="280">
        <f t="shared" si="1"/>
        <v>8774820</v>
      </c>
      <c r="I21" s="281">
        <f t="shared" si="2"/>
        <v>65.510620030609573</v>
      </c>
      <c r="J21" s="643">
        <v>328415</v>
      </c>
    </row>
    <row r="22" spans="1:10">
      <c r="A22" s="174" t="s">
        <v>449</v>
      </c>
      <c r="B22" s="174" t="s">
        <v>204</v>
      </c>
      <c r="C22" s="467">
        <v>1945</v>
      </c>
      <c r="D22" s="702">
        <v>23213</v>
      </c>
      <c r="E22" s="280">
        <v>700465.74</v>
      </c>
      <c r="F22" s="221">
        <f t="shared" si="0"/>
        <v>30.17558006289579</v>
      </c>
      <c r="G22" s="280">
        <v>46144.24</v>
      </c>
      <c r="H22" s="280">
        <f t="shared" si="1"/>
        <v>746609.98</v>
      </c>
      <c r="I22" s="281">
        <f t="shared" si="2"/>
        <v>32.163442036789732</v>
      </c>
      <c r="J22" s="643">
        <v>87043</v>
      </c>
    </row>
    <row r="23" spans="1:10">
      <c r="A23" s="174" t="s">
        <v>444</v>
      </c>
      <c r="B23" s="469" t="s">
        <v>469</v>
      </c>
      <c r="C23" s="467">
        <v>1955</v>
      </c>
      <c r="D23" s="702">
        <v>103369</v>
      </c>
      <c r="E23" s="280">
        <v>3364217</v>
      </c>
      <c r="F23" s="221">
        <f t="shared" si="0"/>
        <v>32.545705192078863</v>
      </c>
      <c r="G23" s="280">
        <v>375886</v>
      </c>
      <c r="H23" s="280">
        <f t="shared" si="1"/>
        <v>3740103</v>
      </c>
      <c r="I23" s="281">
        <f t="shared" si="2"/>
        <v>36.182056515976747</v>
      </c>
      <c r="J23" s="643">
        <v>256973</v>
      </c>
    </row>
    <row r="24" spans="1:10">
      <c r="A24" s="174" t="s">
        <v>444</v>
      </c>
      <c r="B24" s="469" t="s">
        <v>470</v>
      </c>
      <c r="C24" s="467">
        <v>1946</v>
      </c>
      <c r="D24" s="702">
        <v>107307</v>
      </c>
      <c r="E24" s="280">
        <v>5653147.3300000001</v>
      </c>
      <c r="F24" s="221">
        <f t="shared" si="0"/>
        <v>52.681999589961514</v>
      </c>
      <c r="G24" s="280">
        <v>859264.77</v>
      </c>
      <c r="H24" s="280">
        <f t="shared" si="1"/>
        <v>6512412.0999999996</v>
      </c>
      <c r="I24" s="281">
        <f t="shared" si="2"/>
        <v>60.689536563318327</v>
      </c>
      <c r="J24" s="643">
        <v>263969</v>
      </c>
    </row>
    <row r="25" spans="1:10">
      <c r="A25" s="174" t="s">
        <v>438</v>
      </c>
      <c r="B25" s="469" t="s">
        <v>471</v>
      </c>
      <c r="C25" s="467">
        <v>1960</v>
      </c>
      <c r="D25" s="702">
        <v>68339</v>
      </c>
      <c r="E25" s="280">
        <v>1794825.67</v>
      </c>
      <c r="F25" s="221">
        <f t="shared" si="0"/>
        <v>26.263563558143957</v>
      </c>
      <c r="G25" s="280">
        <v>300105.59999999998</v>
      </c>
      <c r="H25" s="280">
        <f t="shared" si="1"/>
        <v>2094931.27</v>
      </c>
      <c r="I25" s="281">
        <f t="shared" si="2"/>
        <v>30.65498865947702</v>
      </c>
      <c r="J25" s="643">
        <v>172713</v>
      </c>
    </row>
    <row r="26" spans="1:10">
      <c r="A26" s="174" t="s">
        <v>305</v>
      </c>
      <c r="B26" s="174" t="s">
        <v>306</v>
      </c>
      <c r="C26" s="467">
        <v>1967</v>
      </c>
      <c r="D26" s="702">
        <v>98076</v>
      </c>
      <c r="E26" s="280">
        <v>3088252.2</v>
      </c>
      <c r="F26" s="221">
        <f t="shared" si="0"/>
        <v>31.488358008075373</v>
      </c>
      <c r="G26" s="280">
        <v>465755.09</v>
      </c>
      <c r="H26" s="280">
        <f t="shared" si="1"/>
        <v>3554007.29</v>
      </c>
      <c r="I26" s="281">
        <f t="shared" si="2"/>
        <v>36.237278131245155</v>
      </c>
      <c r="J26" s="643">
        <v>259817</v>
      </c>
    </row>
    <row r="27" spans="1:10">
      <c r="A27" s="174" t="s">
        <v>449</v>
      </c>
      <c r="B27" s="174" t="s">
        <v>307</v>
      </c>
      <c r="C27" s="467">
        <v>1961</v>
      </c>
      <c r="D27" s="702">
        <v>24331</v>
      </c>
      <c r="E27" s="280">
        <v>1803188.21</v>
      </c>
      <c r="F27" s="221">
        <f t="shared" si="0"/>
        <v>74.110731577000536</v>
      </c>
      <c r="G27" s="280">
        <v>171495.45</v>
      </c>
      <c r="H27" s="280">
        <f t="shared" si="1"/>
        <v>1974683.66</v>
      </c>
      <c r="I27" s="281">
        <f t="shared" si="2"/>
        <v>81.159165673420731</v>
      </c>
      <c r="J27" s="643">
        <v>72490</v>
      </c>
    </row>
    <row r="28" spans="1:10">
      <c r="A28" s="174" t="s">
        <v>491</v>
      </c>
      <c r="B28" s="174" t="s">
        <v>308</v>
      </c>
      <c r="C28" s="467">
        <v>1946</v>
      </c>
      <c r="D28" s="702">
        <v>8255</v>
      </c>
      <c r="E28" s="280">
        <v>236014</v>
      </c>
      <c r="F28" s="221">
        <f t="shared" si="0"/>
        <v>28.590430042398545</v>
      </c>
      <c r="G28" s="280"/>
      <c r="H28" s="280">
        <f t="shared" si="1"/>
        <v>236014</v>
      </c>
      <c r="I28" s="281">
        <f t="shared" si="2"/>
        <v>28.590430042398545</v>
      </c>
      <c r="J28" s="643">
        <v>40089</v>
      </c>
    </row>
    <row r="29" spans="1:10">
      <c r="A29" s="174" t="s">
        <v>422</v>
      </c>
      <c r="B29" s="469" t="s">
        <v>473</v>
      </c>
      <c r="C29" s="467">
        <v>1947</v>
      </c>
      <c r="D29" s="702">
        <v>37045</v>
      </c>
      <c r="E29" s="280">
        <v>1522559.29</v>
      </c>
      <c r="F29" s="221">
        <f t="shared" si="0"/>
        <v>41.100264273181267</v>
      </c>
      <c r="G29" s="280">
        <v>89923.47</v>
      </c>
      <c r="H29" s="280">
        <f t="shared" si="1"/>
        <v>1612482.76</v>
      </c>
      <c r="I29" s="281">
        <f t="shared" si="2"/>
        <v>43.527676069645025</v>
      </c>
      <c r="J29" s="643">
        <v>102496</v>
      </c>
    </row>
    <row r="30" spans="1:10">
      <c r="A30" s="174" t="s">
        <v>425</v>
      </c>
      <c r="B30" s="469" t="s">
        <v>474</v>
      </c>
      <c r="C30" s="467">
        <v>1953</v>
      </c>
      <c r="D30" s="702">
        <v>220798</v>
      </c>
      <c r="E30" s="280">
        <v>10028095.800000001</v>
      </c>
      <c r="F30" s="221">
        <f t="shared" si="0"/>
        <v>45.417511933984912</v>
      </c>
      <c r="G30" s="280">
        <v>972960.23</v>
      </c>
      <c r="H30" s="280">
        <f t="shared" si="1"/>
        <v>11001056.030000001</v>
      </c>
      <c r="I30" s="281">
        <f t="shared" si="2"/>
        <v>49.824074629299183</v>
      </c>
      <c r="J30" s="643">
        <v>539068</v>
      </c>
    </row>
    <row r="31" spans="1:10">
      <c r="A31" s="174" t="s">
        <v>475</v>
      </c>
      <c r="B31" s="469" t="s">
        <v>194</v>
      </c>
      <c r="C31" s="467">
        <v>1909</v>
      </c>
      <c r="D31" s="702">
        <v>185422</v>
      </c>
      <c r="E31" s="280">
        <v>12043757.279999999</v>
      </c>
      <c r="F31" s="221">
        <f t="shared" si="0"/>
        <v>64.953227125152353</v>
      </c>
      <c r="G31" s="280">
        <v>776959.93</v>
      </c>
      <c r="H31" s="280">
        <f t="shared" si="1"/>
        <v>12820717.209999999</v>
      </c>
      <c r="I31" s="281">
        <f t="shared" si="2"/>
        <v>69.143452287215098</v>
      </c>
      <c r="J31" s="643">
        <v>457843</v>
      </c>
    </row>
    <row r="32" spans="1:10">
      <c r="A32" s="174" t="s">
        <v>438</v>
      </c>
      <c r="B32" s="174" t="s">
        <v>573</v>
      </c>
      <c r="C32" s="467">
        <v>1947</v>
      </c>
      <c r="D32" s="702">
        <v>60167</v>
      </c>
      <c r="E32" s="221">
        <v>2506283</v>
      </c>
      <c r="F32" s="221">
        <f t="shared" si="0"/>
        <v>41.655442352119934</v>
      </c>
      <c r="G32" s="221"/>
      <c r="H32" s="280">
        <f t="shared" si="1"/>
        <v>2506283</v>
      </c>
      <c r="I32" s="281">
        <f t="shared" si="2"/>
        <v>41.655442352119934</v>
      </c>
      <c r="J32" s="643">
        <v>207494</v>
      </c>
    </row>
    <row r="33" spans="1:10">
      <c r="A33" s="174" t="s">
        <v>491</v>
      </c>
      <c r="B33" s="174" t="s">
        <v>309</v>
      </c>
      <c r="C33" s="467">
        <v>1954</v>
      </c>
      <c r="D33" s="702">
        <v>6218</v>
      </c>
      <c r="E33" s="221">
        <v>293303.21000000002</v>
      </c>
      <c r="F33" s="221">
        <f t="shared" si="0"/>
        <v>47.170024123512384</v>
      </c>
      <c r="G33" s="221">
        <v>9017.33</v>
      </c>
      <c r="H33" s="280">
        <f t="shared" si="1"/>
        <v>302320.54000000004</v>
      </c>
      <c r="I33" s="281">
        <f t="shared" si="2"/>
        <v>48.620221936313932</v>
      </c>
      <c r="J33" s="643">
        <v>29848</v>
      </c>
    </row>
    <row r="34" spans="1:10">
      <c r="A34" s="174" t="s">
        <v>491</v>
      </c>
      <c r="B34" s="174" t="s">
        <v>310</v>
      </c>
      <c r="C34" s="467">
        <v>1952</v>
      </c>
      <c r="D34" s="702">
        <v>7118</v>
      </c>
      <c r="E34" s="221">
        <v>463311.88</v>
      </c>
      <c r="F34" s="221">
        <f t="shared" si="0"/>
        <v>65.09017701601573</v>
      </c>
      <c r="G34" s="221">
        <v>26902.61</v>
      </c>
      <c r="H34" s="280">
        <f t="shared" si="1"/>
        <v>490214.49</v>
      </c>
      <c r="I34" s="281">
        <f t="shared" si="2"/>
        <v>68.869695139084016</v>
      </c>
      <c r="J34" s="643">
        <v>34993</v>
      </c>
    </row>
    <row r="35" spans="1:10">
      <c r="A35" s="174" t="s">
        <v>486</v>
      </c>
      <c r="B35" s="174" t="s">
        <v>311</v>
      </c>
      <c r="C35" s="467">
        <v>1948</v>
      </c>
      <c r="D35" s="702">
        <v>3766</v>
      </c>
      <c r="E35" s="221">
        <v>156948.68</v>
      </c>
      <c r="F35" s="221">
        <f t="shared" si="0"/>
        <v>41.675167286245355</v>
      </c>
      <c r="G35" s="221">
        <v>4637.41</v>
      </c>
      <c r="H35" s="280">
        <f t="shared" si="1"/>
        <v>161586.09</v>
      </c>
      <c r="I35" s="281">
        <f t="shared" si="2"/>
        <v>42.906556027615508</v>
      </c>
      <c r="J35" s="643">
        <v>24744</v>
      </c>
    </row>
    <row r="36" spans="1:10">
      <c r="A36" s="174" t="s">
        <v>502</v>
      </c>
      <c r="B36" s="174" t="s">
        <v>312</v>
      </c>
      <c r="C36" s="467">
        <v>1961</v>
      </c>
      <c r="D36" s="702">
        <v>11501</v>
      </c>
      <c r="E36" s="221">
        <v>521703.98</v>
      </c>
      <c r="F36" s="221">
        <f t="shared" si="0"/>
        <v>45.361618989653074</v>
      </c>
      <c r="G36" s="221">
        <v>3994.88</v>
      </c>
      <c r="H36" s="280">
        <f t="shared" si="1"/>
        <v>525698.86</v>
      </c>
      <c r="I36" s="281">
        <f t="shared" si="2"/>
        <v>45.708969654812627</v>
      </c>
      <c r="J36" s="643">
        <v>42870</v>
      </c>
    </row>
    <row r="37" spans="1:10">
      <c r="A37" s="174" t="s">
        <v>305</v>
      </c>
      <c r="B37" s="174" t="s">
        <v>313</v>
      </c>
      <c r="C37" s="467">
        <v>1975</v>
      </c>
      <c r="D37" s="702">
        <v>90542</v>
      </c>
      <c r="E37" s="221">
        <v>2658389.66</v>
      </c>
      <c r="F37" s="221">
        <f t="shared" si="0"/>
        <v>29.360845353537588</v>
      </c>
      <c r="G37" s="221">
        <v>134151.85999999999</v>
      </c>
      <c r="H37" s="280">
        <f t="shared" si="1"/>
        <v>2792541.52</v>
      </c>
      <c r="I37" s="281">
        <f t="shared" si="2"/>
        <v>30.84249872987122</v>
      </c>
      <c r="J37" s="643">
        <v>244487</v>
      </c>
    </row>
    <row r="38" spans="1:10">
      <c r="A38" s="174" t="s">
        <v>502</v>
      </c>
      <c r="B38" s="174" t="s">
        <v>195</v>
      </c>
      <c r="C38" s="467">
        <v>1954</v>
      </c>
      <c r="D38" s="702">
        <v>14373</v>
      </c>
      <c r="E38" s="221">
        <v>617864</v>
      </c>
      <c r="F38" s="221">
        <f t="shared" si="0"/>
        <v>42.98782439295902</v>
      </c>
      <c r="G38" s="221">
        <v>108960</v>
      </c>
      <c r="H38" s="280">
        <f t="shared" si="1"/>
        <v>726824</v>
      </c>
      <c r="I38" s="281">
        <f t="shared" si="2"/>
        <v>50.568705211159816</v>
      </c>
      <c r="J38" s="643">
        <v>73389</v>
      </c>
    </row>
    <row r="39" spans="1:10">
      <c r="A39" s="174" t="s">
        <v>491</v>
      </c>
      <c r="B39" s="174" t="s">
        <v>17</v>
      </c>
      <c r="C39" s="467">
        <v>1953</v>
      </c>
      <c r="D39" s="702">
        <v>7592</v>
      </c>
      <c r="E39" s="221">
        <v>374445.82</v>
      </c>
      <c r="F39" s="221">
        <f t="shared" si="0"/>
        <v>49.321103793466811</v>
      </c>
      <c r="G39" s="221">
        <v>7470</v>
      </c>
      <c r="H39" s="280">
        <f t="shared" si="1"/>
        <v>381915.82</v>
      </c>
      <c r="I39" s="281">
        <f t="shared" si="2"/>
        <v>50.305034246575346</v>
      </c>
      <c r="J39" s="643">
        <v>44191</v>
      </c>
    </row>
    <row r="40" spans="1:10">
      <c r="A40" s="174" t="s">
        <v>491</v>
      </c>
      <c r="B40" s="174" t="s">
        <v>314</v>
      </c>
      <c r="C40" s="467">
        <v>1963</v>
      </c>
      <c r="D40" s="702">
        <v>6315</v>
      </c>
      <c r="E40" s="221">
        <v>255525.07</v>
      </c>
      <c r="F40" s="221">
        <f t="shared" si="0"/>
        <v>40.46319398258116</v>
      </c>
      <c r="G40" s="221"/>
      <c r="H40" s="280">
        <f t="shared" si="1"/>
        <v>255525.07</v>
      </c>
      <c r="I40" s="281">
        <f t="shared" si="2"/>
        <v>40.46319398258116</v>
      </c>
      <c r="J40" s="643">
        <v>29343</v>
      </c>
    </row>
    <row r="41" spans="1:10">
      <c r="A41" s="174" t="s">
        <v>508</v>
      </c>
      <c r="B41" s="174" t="s">
        <v>315</v>
      </c>
      <c r="C41" s="467">
        <v>1950</v>
      </c>
      <c r="D41" s="702">
        <v>1251</v>
      </c>
      <c r="E41" s="221">
        <v>50212</v>
      </c>
      <c r="F41" s="221">
        <f t="shared" si="0"/>
        <v>40.137490007993605</v>
      </c>
      <c r="G41" s="221"/>
      <c r="H41" s="280">
        <f t="shared" si="1"/>
        <v>50212</v>
      </c>
      <c r="I41" s="281">
        <f t="shared" si="2"/>
        <v>40.137490007993605</v>
      </c>
      <c r="J41" s="643">
        <v>15367</v>
      </c>
    </row>
    <row r="42" spans="1:10">
      <c r="A42" s="174" t="s">
        <v>438</v>
      </c>
      <c r="B42" s="174" t="s">
        <v>316</v>
      </c>
      <c r="C42" s="467">
        <v>1946</v>
      </c>
      <c r="D42" s="702">
        <v>63906</v>
      </c>
      <c r="E42" s="221">
        <v>2090056</v>
      </c>
      <c r="F42" s="221">
        <f t="shared" si="0"/>
        <v>32.70516070478515</v>
      </c>
      <c r="G42" s="221">
        <v>75278</v>
      </c>
      <c r="H42" s="280">
        <f t="shared" si="1"/>
        <v>2165334</v>
      </c>
      <c r="I42" s="281">
        <f t="shared" si="2"/>
        <v>33.883109567176788</v>
      </c>
      <c r="J42" s="643">
        <v>162221</v>
      </c>
    </row>
    <row r="43" spans="1:10">
      <c r="A43" s="174" t="s">
        <v>486</v>
      </c>
      <c r="B43" s="174" t="s">
        <v>317</v>
      </c>
      <c r="C43" s="467">
        <v>1946</v>
      </c>
      <c r="D43" s="702">
        <v>4362</v>
      </c>
      <c r="E43" s="221">
        <v>198073.51</v>
      </c>
      <c r="F43" s="221">
        <f t="shared" si="0"/>
        <v>45.408874369555249</v>
      </c>
      <c r="G43" s="395">
        <v>13816.54</v>
      </c>
      <c r="H43" s="280">
        <f t="shared" si="1"/>
        <v>211890.05000000002</v>
      </c>
      <c r="I43" s="281">
        <f t="shared" si="2"/>
        <v>48.576352590554798</v>
      </c>
      <c r="J43" s="643">
        <v>27958</v>
      </c>
    </row>
    <row r="44" spans="1:10">
      <c r="A44" s="174" t="s">
        <v>486</v>
      </c>
      <c r="B44" s="174" t="s">
        <v>318</v>
      </c>
      <c r="C44" s="467">
        <v>1955</v>
      </c>
      <c r="D44" s="702">
        <v>3279</v>
      </c>
      <c r="E44" s="221">
        <v>127559</v>
      </c>
      <c r="F44" s="221">
        <f t="shared" si="0"/>
        <v>38.901799329063742</v>
      </c>
      <c r="G44" s="221"/>
      <c r="H44" s="280">
        <f t="shared" si="1"/>
        <v>127559</v>
      </c>
      <c r="I44" s="281">
        <f t="shared" si="2"/>
        <v>38.901799329063742</v>
      </c>
      <c r="J44" s="643">
        <v>22404</v>
      </c>
    </row>
    <row r="45" spans="1:10">
      <c r="A45" s="174" t="s">
        <v>491</v>
      </c>
      <c r="B45" s="174" t="s">
        <v>319</v>
      </c>
      <c r="C45" s="467">
        <v>1960</v>
      </c>
      <c r="D45" s="702">
        <v>7171</v>
      </c>
      <c r="E45" s="221">
        <v>443855</v>
      </c>
      <c r="F45" s="221">
        <f t="shared" si="0"/>
        <v>61.895830428113236</v>
      </c>
      <c r="G45" s="221">
        <v>3780</v>
      </c>
      <c r="H45" s="280">
        <f t="shared" si="1"/>
        <v>447635</v>
      </c>
      <c r="I45" s="281">
        <f t="shared" si="2"/>
        <v>62.422953562961929</v>
      </c>
      <c r="J45" s="643">
        <v>37482</v>
      </c>
    </row>
    <row r="46" spans="1:10">
      <c r="A46" s="174" t="s">
        <v>486</v>
      </c>
      <c r="B46" s="174" t="s">
        <v>320</v>
      </c>
      <c r="C46" s="467">
        <v>1950</v>
      </c>
      <c r="D46" s="702">
        <v>2844</v>
      </c>
      <c r="E46" s="221">
        <v>287829.46999999997</v>
      </c>
      <c r="F46" s="221">
        <f t="shared" si="0"/>
        <v>101.20586146272854</v>
      </c>
      <c r="G46" s="221"/>
      <c r="H46" s="280">
        <f t="shared" si="1"/>
        <v>287829.46999999997</v>
      </c>
      <c r="I46" s="281">
        <f t="shared" si="2"/>
        <v>101.20586146272854</v>
      </c>
      <c r="J46" s="643">
        <v>19991</v>
      </c>
    </row>
    <row r="47" spans="1:10">
      <c r="A47" s="174" t="s">
        <v>425</v>
      </c>
      <c r="B47" s="469" t="s">
        <v>477</v>
      </c>
      <c r="C47" s="467">
        <v>1966</v>
      </c>
      <c r="D47" s="702">
        <v>147047</v>
      </c>
      <c r="E47" s="395">
        <v>6772420.5199999996</v>
      </c>
      <c r="F47" s="221">
        <f t="shared" si="0"/>
        <v>46.056162451461091</v>
      </c>
      <c r="G47" s="395">
        <v>514063.94</v>
      </c>
      <c r="H47" s="280">
        <f t="shared" si="1"/>
        <v>7286484.46</v>
      </c>
      <c r="I47" s="281">
        <f t="shared" si="2"/>
        <v>49.55207831509653</v>
      </c>
      <c r="J47" s="643">
        <v>358774</v>
      </c>
    </row>
    <row r="48" spans="1:10">
      <c r="A48" s="174" t="s">
        <v>502</v>
      </c>
      <c r="B48" s="174" t="s">
        <v>18</v>
      </c>
      <c r="C48" s="471">
        <v>1952</v>
      </c>
      <c r="D48" s="702">
        <v>10295</v>
      </c>
      <c r="E48" s="395">
        <v>523914.04</v>
      </c>
      <c r="F48" s="221">
        <f t="shared" si="0"/>
        <v>50.890144730451674</v>
      </c>
      <c r="G48" s="395"/>
      <c r="H48" s="280">
        <f t="shared" si="1"/>
        <v>523914.04</v>
      </c>
      <c r="I48" s="281">
        <f t="shared" si="2"/>
        <v>50.890144730451674</v>
      </c>
      <c r="J48" s="643">
        <v>57148</v>
      </c>
    </row>
    <row r="49" spans="1:10">
      <c r="A49" s="174" t="s">
        <v>444</v>
      </c>
      <c r="B49" s="469" t="s">
        <v>478</v>
      </c>
      <c r="C49" s="467">
        <v>1964</v>
      </c>
      <c r="D49" s="702">
        <v>70238</v>
      </c>
      <c r="E49" s="395">
        <v>5090998.29</v>
      </c>
      <c r="F49" s="221">
        <f t="shared" si="0"/>
        <v>72.482107833366555</v>
      </c>
      <c r="G49" s="395">
        <v>748666.87</v>
      </c>
      <c r="H49" s="280">
        <f t="shared" si="1"/>
        <v>5839665.1600000001</v>
      </c>
      <c r="I49" s="281">
        <f t="shared" si="2"/>
        <v>83.141108232011163</v>
      </c>
      <c r="J49" s="643">
        <v>175426</v>
      </c>
    </row>
    <row r="50" spans="1:10">
      <c r="A50" s="174" t="s">
        <v>486</v>
      </c>
      <c r="B50" s="174" t="s">
        <v>321</v>
      </c>
      <c r="C50" s="467">
        <v>1947</v>
      </c>
      <c r="D50" s="702">
        <v>3801</v>
      </c>
      <c r="E50" s="395">
        <v>220281</v>
      </c>
      <c r="F50" s="221">
        <f t="shared" si="0"/>
        <v>57.953433307024468</v>
      </c>
      <c r="G50" s="395">
        <v>17817</v>
      </c>
      <c r="H50" s="280">
        <f t="shared" si="1"/>
        <v>238098</v>
      </c>
      <c r="I50" s="281">
        <f t="shared" si="2"/>
        <v>62.64088397790055</v>
      </c>
      <c r="J50" s="643">
        <v>24097</v>
      </c>
    </row>
    <row r="51" spans="1:10">
      <c r="A51" s="174" t="s">
        <v>491</v>
      </c>
      <c r="B51" s="174" t="s">
        <v>322</v>
      </c>
      <c r="C51" s="467">
        <v>1970</v>
      </c>
      <c r="D51" s="702">
        <v>8725</v>
      </c>
      <c r="E51" s="395">
        <v>332300</v>
      </c>
      <c r="F51" s="221">
        <f t="shared" si="0"/>
        <v>38.085959885386821</v>
      </c>
      <c r="G51" s="395">
        <v>1657</v>
      </c>
      <c r="H51" s="280">
        <f t="shared" si="1"/>
        <v>333957</v>
      </c>
      <c r="I51" s="281">
        <f t="shared" si="2"/>
        <v>38.275873925501436</v>
      </c>
      <c r="J51" s="643">
        <v>36032</v>
      </c>
    </row>
    <row r="52" spans="1:10">
      <c r="A52" s="174" t="s">
        <v>491</v>
      </c>
      <c r="B52" s="174" t="s">
        <v>323</v>
      </c>
      <c r="C52" s="467">
        <v>1950</v>
      </c>
      <c r="D52" s="702">
        <v>7065</v>
      </c>
      <c r="E52" s="395">
        <v>451745.79</v>
      </c>
      <c r="F52" s="221">
        <f t="shared" si="0"/>
        <v>63.941371549893837</v>
      </c>
      <c r="G52" s="395">
        <v>67074.86</v>
      </c>
      <c r="H52" s="280">
        <f t="shared" si="1"/>
        <v>518820.64999999997</v>
      </c>
      <c r="I52" s="281">
        <f t="shared" si="2"/>
        <v>73.435336164189664</v>
      </c>
      <c r="J52" s="643">
        <v>33160</v>
      </c>
    </row>
    <row r="53" spans="1:10">
      <c r="A53" s="174" t="s">
        <v>444</v>
      </c>
      <c r="B53" s="469" t="s">
        <v>479</v>
      </c>
      <c r="C53" s="467">
        <v>1977</v>
      </c>
      <c r="D53" s="702">
        <v>70705</v>
      </c>
      <c r="E53" s="395">
        <v>6239955.6100000003</v>
      </c>
      <c r="F53" s="221">
        <f t="shared" si="0"/>
        <v>88.25338533342763</v>
      </c>
      <c r="G53" s="395">
        <v>1109419.25</v>
      </c>
      <c r="H53" s="280">
        <f t="shared" si="1"/>
        <v>7349374.8600000003</v>
      </c>
      <c r="I53" s="281">
        <f t="shared" si="2"/>
        <v>103.944202814511</v>
      </c>
      <c r="J53" s="643">
        <v>176928</v>
      </c>
    </row>
    <row r="54" spans="1:10">
      <c r="A54" s="174" t="s">
        <v>438</v>
      </c>
      <c r="B54" s="174" t="s">
        <v>324</v>
      </c>
      <c r="C54" s="467">
        <v>1945</v>
      </c>
      <c r="D54" s="702">
        <v>47294</v>
      </c>
      <c r="E54" s="395">
        <v>1848190.43</v>
      </c>
      <c r="F54" s="221">
        <f t="shared" si="0"/>
        <v>39.078750581469109</v>
      </c>
      <c r="G54" s="395">
        <v>182591.75</v>
      </c>
      <c r="H54" s="280">
        <f t="shared" si="1"/>
        <v>2030782.18</v>
      </c>
      <c r="I54" s="281">
        <f t="shared" si="2"/>
        <v>42.939531018733874</v>
      </c>
      <c r="J54" s="643">
        <v>125750</v>
      </c>
    </row>
    <row r="55" spans="1:10">
      <c r="A55" s="174" t="s">
        <v>442</v>
      </c>
      <c r="B55" s="469" t="s">
        <v>480</v>
      </c>
      <c r="C55" s="467">
        <v>1989</v>
      </c>
      <c r="D55" s="702">
        <v>44790</v>
      </c>
      <c r="E55" s="395">
        <v>1245437.1499999999</v>
      </c>
      <c r="F55" s="221">
        <f t="shared" si="0"/>
        <v>27.80614311230185</v>
      </c>
      <c r="G55" s="395">
        <v>131146.67000000001</v>
      </c>
      <c r="H55" s="280">
        <f t="shared" si="1"/>
        <v>1376583.8199999998</v>
      </c>
      <c r="I55" s="281">
        <f t="shared" si="2"/>
        <v>30.734177718240677</v>
      </c>
      <c r="J55" s="643">
        <v>123291</v>
      </c>
    </row>
    <row r="56" spans="1:10">
      <c r="A56" s="174" t="s">
        <v>453</v>
      </c>
      <c r="B56" s="469" t="s">
        <v>481</v>
      </c>
      <c r="C56" s="467">
        <v>1946</v>
      </c>
      <c r="D56" s="702">
        <v>204025</v>
      </c>
      <c r="E56" s="395">
        <v>10120889.630000001</v>
      </c>
      <c r="F56" s="221">
        <f t="shared" si="0"/>
        <v>49.606124886656048</v>
      </c>
      <c r="G56" s="395">
        <v>1203969.57</v>
      </c>
      <c r="H56" s="280">
        <f t="shared" si="1"/>
        <v>11324859.200000001</v>
      </c>
      <c r="I56" s="281">
        <f t="shared" si="2"/>
        <v>55.507213331699553</v>
      </c>
      <c r="J56" s="643">
        <v>498565</v>
      </c>
    </row>
    <row r="57" spans="1:10">
      <c r="A57" s="174" t="s">
        <v>422</v>
      </c>
      <c r="B57" s="469" t="s">
        <v>482</v>
      </c>
      <c r="C57" s="467">
        <v>1956</v>
      </c>
      <c r="D57" s="702">
        <v>56906</v>
      </c>
      <c r="E57" s="395">
        <v>3209184.77</v>
      </c>
      <c r="F57" s="221">
        <f t="shared" si="0"/>
        <v>56.394488630372898</v>
      </c>
      <c r="G57" s="395">
        <v>434396.53</v>
      </c>
      <c r="H57" s="280">
        <f t="shared" si="1"/>
        <v>3643581.3</v>
      </c>
      <c r="I57" s="281">
        <f t="shared" si="2"/>
        <v>64.028069096404593</v>
      </c>
      <c r="J57" s="643">
        <v>142687</v>
      </c>
    </row>
    <row r="58" spans="1:10">
      <c r="A58" s="174" t="s">
        <v>427</v>
      </c>
      <c r="B58" s="469" t="s">
        <v>483</v>
      </c>
      <c r="C58" s="467">
        <v>1959</v>
      </c>
      <c r="D58" s="702">
        <v>152758</v>
      </c>
      <c r="E58" s="395">
        <v>5663820.6699999999</v>
      </c>
      <c r="F58" s="221">
        <f t="shared" si="0"/>
        <v>37.077080545699737</v>
      </c>
      <c r="G58" s="395">
        <v>885121.16</v>
      </c>
      <c r="H58" s="280">
        <f t="shared" si="1"/>
        <v>6548941.8300000001</v>
      </c>
      <c r="I58" s="281">
        <f t="shared" si="2"/>
        <v>42.871350960342504</v>
      </c>
      <c r="J58" s="643">
        <v>376564</v>
      </c>
    </row>
    <row r="59" spans="1:10">
      <c r="A59" s="174" t="s">
        <v>502</v>
      </c>
      <c r="B59" s="174" t="s">
        <v>165</v>
      </c>
      <c r="C59" s="467">
        <v>1966</v>
      </c>
      <c r="D59" s="702">
        <v>15450</v>
      </c>
      <c r="E59" s="395">
        <v>470248.9</v>
      </c>
      <c r="F59" s="221">
        <f t="shared" si="0"/>
        <v>30.436822006472493</v>
      </c>
      <c r="G59" s="395">
        <v>2172.73</v>
      </c>
      <c r="H59" s="280">
        <f t="shared" si="1"/>
        <v>472421.63</v>
      </c>
      <c r="I59" s="281">
        <f t="shared" si="2"/>
        <v>30.577451779935274</v>
      </c>
      <c r="J59" s="643">
        <v>59300</v>
      </c>
    </row>
    <row r="60" spans="1:10">
      <c r="A60" s="174" t="s">
        <v>502</v>
      </c>
      <c r="B60" s="174" t="s">
        <v>325</v>
      </c>
      <c r="C60" s="467">
        <v>1945</v>
      </c>
      <c r="D60" s="702">
        <v>13135</v>
      </c>
      <c r="E60" s="395">
        <v>303593.7</v>
      </c>
      <c r="F60" s="221">
        <f t="shared" si="0"/>
        <v>23.113338408831368</v>
      </c>
      <c r="G60" s="395">
        <v>8624.4699999999993</v>
      </c>
      <c r="H60" s="280">
        <f t="shared" si="1"/>
        <v>312218.17</v>
      </c>
      <c r="I60" s="281">
        <f t="shared" si="2"/>
        <v>23.769940616673011</v>
      </c>
      <c r="J60" s="643">
        <v>49642</v>
      </c>
    </row>
    <row r="61" spans="1:10" ht="6" customHeight="1">
      <c r="D61" s="435"/>
      <c r="E61" s="395"/>
      <c r="F61" s="395"/>
      <c r="G61" s="395"/>
    </row>
    <row r="62" spans="1:10">
      <c r="B62" s="114" t="s">
        <v>214</v>
      </c>
      <c r="C62" s="15"/>
      <c r="D62" s="501">
        <f>SUM(D10:D60,'Expenditure &amp; Subsidy G-N'!D10:D59,'Expenditure &amp; Subsidy A-G'!D10:D59)</f>
        <v>7299050</v>
      </c>
      <c r="E62" s="546">
        <f>SUM(E10:E60,'Expenditure &amp; Subsidy G-N'!E10:E59,'Expenditure &amp; Subsidy A-G'!E10:E59)</f>
        <v>307890432.50999993</v>
      </c>
      <c r="F62" s="546"/>
      <c r="G62" s="546">
        <f>SUM(G10:G60,'Expenditure &amp; Subsidy G-N'!G10:G59,'Expenditure &amp; Subsidy A-G'!G10:G59)</f>
        <v>42293767.18</v>
      </c>
      <c r="H62" s="546">
        <f>SUM(H10:H60,'Expenditure &amp; Subsidy G-N'!H10:H59,'Expenditure &amp; Subsidy A-G'!H10:H59)</f>
        <v>350184199.69</v>
      </c>
      <c r="I62" s="298"/>
      <c r="J62" s="501">
        <f>SUM(J10:J60,'Expenditure &amp; Subsidy G-N'!J10:J59,'Expenditure &amp; Subsidy A-G'!J10:J59)</f>
        <v>19875043</v>
      </c>
    </row>
    <row r="63" spans="1:10" ht="7.5" customHeight="1">
      <c r="D63" s="342"/>
    </row>
    <row r="64" spans="1:10" ht="11.25" customHeight="1">
      <c r="A64" s="8" t="s">
        <v>598</v>
      </c>
      <c r="D64" s="342"/>
    </row>
    <row r="65" spans="2:10">
      <c r="D65" s="342"/>
    </row>
    <row r="66" spans="2:10">
      <c r="D66" s="342"/>
    </row>
    <row r="67" spans="2:10">
      <c r="B67" s="10" t="s">
        <v>414</v>
      </c>
      <c r="C67" s="645">
        <f>AVERAGE(C10:C60,'Expenditure &amp; Subsidy G-N'!C10:C59,'Expenditure &amp; Subsidy A-G'!C10:C59)</f>
        <v>1956.158940397351</v>
      </c>
      <c r="D67" s="277">
        <f>AVERAGE(D10:D60,'Expenditure &amp; Subsidy G-N'!D10:D59,'Expenditure &amp; Subsidy A-G'!D10:D59)</f>
        <v>48338.079470198674</v>
      </c>
      <c r="E67" s="277"/>
      <c r="F67" s="277"/>
      <c r="G67" s="277"/>
      <c r="H67" s="277">
        <f>AVERAGE(H10:H60,'Expenditure &amp; Subsidy G-N'!H10:H59,'Expenditure &amp; Subsidy A-G'!H10:H59)</f>
        <v>2319100.6601986755</v>
      </c>
      <c r="I67" s="277">
        <f>H62/D62</f>
        <v>47.976681854487914</v>
      </c>
      <c r="J67" s="277">
        <f>AVERAGE(J10:J60,'Expenditure &amp; Subsidy G-N'!J10:J59,'Expenditure &amp; Subsidy A-G'!J10:J59)</f>
        <v>131622.80132450332</v>
      </c>
    </row>
    <row r="68" spans="2:10">
      <c r="B68" s="10" t="s">
        <v>415</v>
      </c>
      <c r="C68" s="467">
        <f>MEDIAN(C10:C60,'Expenditure &amp; Subsidy G-N'!C10:C59,'Expenditure &amp; Subsidy A-G'!C10:C59)</f>
        <v>1953</v>
      </c>
      <c r="D68" s="277">
        <f>MEDIAN(D10:D60,'Expenditure &amp; Subsidy G-N'!D10:D59,'Expenditure &amp; Subsidy A-G'!D10:D59)</f>
        <v>23007</v>
      </c>
      <c r="E68" s="277"/>
      <c r="F68" s="277"/>
      <c r="G68" s="277"/>
      <c r="H68" s="277">
        <f>MEDIAN(H10:H60,'Expenditure &amp; Subsidy G-N'!H10:H59,'Expenditure &amp; Subsidy A-G'!H10:H59)</f>
        <v>1244218</v>
      </c>
      <c r="I68" s="277">
        <f>MEDIAN(I10:I60,'Expenditure &amp; Subsidy G-N'!I10:I59,'Expenditure &amp; Subsidy A-G'!I10:I59)</f>
        <v>44.465872813359418</v>
      </c>
      <c r="J68" s="277">
        <f>MEDIAN(J10:J60,'Expenditure &amp; Subsidy G-N'!J10:J59,'Expenditure &amp; Subsidy A-G'!J10:J59)</f>
        <v>73389</v>
      </c>
    </row>
    <row r="69" spans="2:10">
      <c r="B69" s="10" t="s">
        <v>330</v>
      </c>
      <c r="C69" s="467">
        <f>MAX(C10:C60,'Expenditure &amp; Subsidy G-N'!C10:C59,'Expenditure &amp; Subsidy A-G'!C10:C59)</f>
        <v>1992</v>
      </c>
      <c r="D69" s="277">
        <f>MAX(D10:D60,'Expenditure &amp; Subsidy G-N'!D10:D59,'Expenditure &amp; Subsidy A-G'!D10:D59)</f>
        <v>313057</v>
      </c>
      <c r="E69" s="277"/>
      <c r="F69" s="277"/>
      <c r="G69" s="277"/>
      <c r="H69" s="277">
        <f>MAX(H10:H60,'Expenditure &amp; Subsidy G-N'!H10:H59,'Expenditure &amp; Subsidy A-G'!H10:H59)</f>
        <v>12820717.209999999</v>
      </c>
      <c r="I69" s="277">
        <f>MAX(I10:I60,'Expenditure &amp; Subsidy G-N'!I10:I59,'Expenditure &amp; Subsidy A-G'!I10:I59)</f>
        <v>137.32301510838624</v>
      </c>
      <c r="J69" s="277">
        <f>MAX(J10:J60,'Expenditure &amp; Subsidy G-N'!J10:J59,'Expenditure &amp; Subsidy A-G'!J10:J59)</f>
        <v>765222</v>
      </c>
    </row>
    <row r="70" spans="2:10">
      <c r="B70" s="10" t="s">
        <v>416</v>
      </c>
      <c r="C70" s="467">
        <f>MIN(C10:C60,'Expenditure &amp; Subsidy G-N'!C10:C59,'Expenditure &amp; Subsidy A-G'!C10:C59)</f>
        <v>1906</v>
      </c>
      <c r="D70" s="277">
        <f>MIN(D10:D60,'Expenditure &amp; Subsidy G-N'!D10:D59,'Expenditure &amp; Subsidy A-G'!D10:D59)</f>
        <v>1251</v>
      </c>
      <c r="E70" s="277"/>
      <c r="F70" s="277"/>
      <c r="G70" s="277"/>
      <c r="H70" s="277">
        <f>MIN(H10:H60,'Expenditure &amp; Subsidy G-N'!H10:H59,'Expenditure &amp; Subsidy A-G'!H10:H59)</f>
        <v>50212</v>
      </c>
      <c r="I70" s="277">
        <f>MIN(I10:I60,'Expenditure &amp; Subsidy G-N'!I10:I59,'Expenditure &amp; Subsidy A-G'!I10:I59)</f>
        <v>14.485371443980046</v>
      </c>
      <c r="J70" s="277">
        <f>MIN(J10:J60,'Expenditure &amp; Subsidy G-N'!J10:J59,'Expenditure &amp; Subsidy A-G'!J10:J59)</f>
        <v>15367</v>
      </c>
    </row>
    <row r="71" spans="2:10">
      <c r="D71" s="342"/>
    </row>
    <row r="72" spans="2:10">
      <c r="D72" s="342"/>
    </row>
    <row r="73" spans="2:10">
      <c r="D73" s="342"/>
    </row>
    <row r="74" spans="2:10">
      <c r="D74" s="342"/>
    </row>
    <row r="75" spans="2:10">
      <c r="D75" s="342"/>
    </row>
    <row r="76" spans="2:10">
      <c r="D76" s="342"/>
    </row>
    <row r="77" spans="2:10">
      <c r="D77" s="342"/>
    </row>
    <row r="78" spans="2:10">
      <c r="D78" s="342"/>
    </row>
    <row r="79" spans="2:10">
      <c r="D79" s="342"/>
    </row>
    <row r="80" spans="2:10">
      <c r="D80" s="342"/>
    </row>
    <row r="81" spans="4:4">
      <c r="D81" s="342"/>
    </row>
    <row r="82" spans="4:4">
      <c r="D82" s="342"/>
    </row>
    <row r="83" spans="4:4">
      <c r="D83" s="342"/>
    </row>
    <row r="84" spans="4:4">
      <c r="D84" s="342"/>
    </row>
    <row r="85" spans="4:4">
      <c r="D85" s="342"/>
    </row>
    <row r="86" spans="4:4">
      <c r="D86" s="342"/>
    </row>
    <row r="87" spans="4:4">
      <c r="D87" s="342"/>
    </row>
    <row r="88" spans="4:4">
      <c r="D88" s="342"/>
    </row>
    <row r="89" spans="4:4">
      <c r="D89" s="342"/>
    </row>
    <row r="90" spans="4:4">
      <c r="D90" s="342"/>
    </row>
    <row r="91" spans="4:4">
      <c r="D91" s="342"/>
    </row>
    <row r="92" spans="4:4">
      <c r="D92" s="342"/>
    </row>
    <row r="93" spans="4:4">
      <c r="D93" s="342"/>
    </row>
    <row r="94" spans="4:4">
      <c r="D94" s="342"/>
    </row>
    <row r="95" spans="4:4">
      <c r="D95" s="342"/>
    </row>
    <row r="96" spans="4:4">
      <c r="D96" s="342"/>
    </row>
    <row r="97" spans="4:4">
      <c r="D97" s="342"/>
    </row>
    <row r="98" spans="4:4">
      <c r="D98" s="342"/>
    </row>
    <row r="99" spans="4:4">
      <c r="D99" s="342"/>
    </row>
    <row r="100" spans="4:4">
      <c r="D100" s="342"/>
    </row>
    <row r="101" spans="4:4">
      <c r="D101" s="342"/>
    </row>
    <row r="102" spans="4:4">
      <c r="D102" s="342"/>
    </row>
    <row r="103" spans="4:4">
      <c r="D103" s="342"/>
    </row>
    <row r="104" spans="4:4">
      <c r="D104" s="342"/>
    </row>
    <row r="105" spans="4:4">
      <c r="D105" s="342"/>
    </row>
    <row r="106" spans="4:4">
      <c r="D106" s="342"/>
    </row>
    <row r="107" spans="4:4">
      <c r="D107" s="342"/>
    </row>
    <row r="108" spans="4:4">
      <c r="D108" s="342"/>
    </row>
    <row r="109" spans="4:4">
      <c r="D109" s="342"/>
    </row>
    <row r="110" spans="4:4">
      <c r="D110" s="342"/>
    </row>
    <row r="111" spans="4:4">
      <c r="D111" s="342"/>
    </row>
    <row r="112" spans="4:4">
      <c r="D112" s="342"/>
    </row>
    <row r="113" spans="4:4">
      <c r="D113" s="342"/>
    </row>
    <row r="114" spans="4:4">
      <c r="D114" s="342"/>
    </row>
    <row r="115" spans="4:4">
      <c r="D115" s="342"/>
    </row>
    <row r="116" spans="4:4">
      <c r="D116" s="342"/>
    </row>
    <row r="117" spans="4:4">
      <c r="D117" s="342"/>
    </row>
    <row r="118" spans="4:4">
      <c r="D118" s="342"/>
    </row>
    <row r="119" spans="4:4">
      <c r="D119" s="342"/>
    </row>
    <row r="120" spans="4:4">
      <c r="D120" s="342"/>
    </row>
    <row r="121" spans="4:4">
      <c r="D121" s="342"/>
    </row>
    <row r="122" spans="4:4">
      <c r="D122" s="342"/>
    </row>
    <row r="123" spans="4:4">
      <c r="D123" s="342"/>
    </row>
    <row r="124" spans="4:4">
      <c r="D124" s="342"/>
    </row>
    <row r="125" spans="4:4">
      <c r="D125" s="342"/>
    </row>
    <row r="126" spans="4:4">
      <c r="D126" s="342"/>
    </row>
    <row r="127" spans="4:4">
      <c r="D127" s="342"/>
    </row>
    <row r="128" spans="4:4">
      <c r="D128" s="342"/>
    </row>
    <row r="129" spans="4:4">
      <c r="D129" s="342"/>
    </row>
    <row r="130" spans="4:4">
      <c r="D130" s="342"/>
    </row>
    <row r="131" spans="4:4">
      <c r="D131" s="342"/>
    </row>
    <row r="132" spans="4:4">
      <c r="D132" s="342"/>
    </row>
    <row r="133" spans="4:4">
      <c r="D133" s="342"/>
    </row>
    <row r="134" spans="4:4">
      <c r="D134" s="342"/>
    </row>
    <row r="135" spans="4:4">
      <c r="D135" s="342"/>
    </row>
    <row r="136" spans="4:4">
      <c r="D136" s="342"/>
    </row>
    <row r="137" spans="4:4">
      <c r="D137" s="342"/>
    </row>
    <row r="138" spans="4:4">
      <c r="D138" s="342"/>
    </row>
    <row r="139" spans="4:4">
      <c r="D139" s="342"/>
    </row>
    <row r="140" spans="4:4">
      <c r="D140" s="342"/>
    </row>
    <row r="141" spans="4:4">
      <c r="D141" s="342"/>
    </row>
    <row r="142" spans="4:4">
      <c r="D142" s="342"/>
    </row>
  </sheetData>
  <phoneticPr fontId="25" type="noConversion"/>
  <pageMargins left="0.35433070866141736" right="0.39370078740157483" top="0.47244094488188981" bottom="0.47244094488188981" header="0.23622047244094491" footer="0.23622047244094491"/>
  <pageSetup paperSize="9" scale="97" orientation="portrait" r:id="rId1"/>
  <headerFooter alignWithMargins="0">
    <oddFooter>&amp;L&amp;9Public Library Statistics 2011/12&amp;C&amp;9&amp;P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56"/>
  <sheetViews>
    <sheetView zoomScaleNormal="100" workbookViewId="0">
      <pane ySplit="3" topLeftCell="A4" activePane="bottomLeft" state="frozen"/>
      <selection activeCell="B24" sqref="B24"/>
      <selection pane="bottomLeft" activeCell="I1" sqref="I1"/>
    </sheetView>
  </sheetViews>
  <sheetFormatPr defaultColWidth="8.85546875" defaultRowHeight="12.75"/>
  <cols>
    <col min="1" max="1" width="14.85546875" style="22" customWidth="1"/>
    <col min="2" max="2" width="13.140625" style="22" customWidth="1"/>
    <col min="3" max="3" width="15.28515625" style="22" bestFit="1" customWidth="1"/>
    <col min="4" max="4" width="8" style="22" customWidth="1"/>
    <col min="5" max="5" width="8.140625" style="22" customWidth="1"/>
    <col min="6" max="6" width="7.42578125" style="22" customWidth="1"/>
    <col min="7" max="7" width="9.140625" style="22" customWidth="1"/>
    <col min="8" max="8" width="21" style="32" customWidth="1"/>
    <col min="9" max="9" width="12.85546875" style="22" customWidth="1"/>
    <col min="10" max="10" width="8" style="22" customWidth="1"/>
    <col min="11" max="11" width="7.42578125" style="22" customWidth="1"/>
    <col min="12" max="16384" width="8.85546875" style="22"/>
  </cols>
  <sheetData>
    <row r="1" spans="1:79" ht="12.75" customHeight="1">
      <c r="A1" s="39" t="s">
        <v>624</v>
      </c>
      <c r="K1" s="59"/>
      <c r="L1" s="60"/>
      <c r="M1" s="61"/>
      <c r="N1" s="60"/>
      <c r="O1" s="60"/>
      <c r="P1" s="60"/>
      <c r="Q1" s="60"/>
      <c r="R1" s="60"/>
    </row>
    <row r="2" spans="1:79" ht="11.25" customHeight="1">
      <c r="A2" s="96"/>
      <c r="B2" s="97"/>
      <c r="C2" s="97"/>
      <c r="D2" s="97"/>
      <c r="E2" s="97"/>
      <c r="F2" s="97"/>
      <c r="G2" s="97"/>
      <c r="H2" s="97"/>
      <c r="I2" s="97"/>
      <c r="M2" s="152"/>
      <c r="R2" s="95"/>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row>
    <row r="3" spans="1:79" ht="63.75" customHeight="1">
      <c r="A3" s="96"/>
      <c r="B3" s="367" t="s">
        <v>86</v>
      </c>
      <c r="C3" s="353" t="s">
        <v>87</v>
      </c>
      <c r="D3" s="367" t="s">
        <v>133</v>
      </c>
      <c r="E3" s="367" t="s">
        <v>88</v>
      </c>
      <c r="F3" s="372" t="s">
        <v>110</v>
      </c>
      <c r="G3" s="372" t="s">
        <v>111</v>
      </c>
      <c r="H3" s="367" t="s">
        <v>112</v>
      </c>
      <c r="T3" s="95"/>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row>
    <row r="4" spans="1:79">
      <c r="A4" s="4" t="s">
        <v>456</v>
      </c>
      <c r="B4" s="4">
        <v>4</v>
      </c>
      <c r="C4" s="4">
        <v>34.5</v>
      </c>
      <c r="D4" s="4"/>
      <c r="E4" s="4"/>
      <c r="F4" s="4"/>
      <c r="G4" s="4"/>
      <c r="H4" s="156">
        <f>SUM(C4,E4,G4)</f>
        <v>34.5</v>
      </c>
    </row>
    <row r="5" spans="1:79">
      <c r="A5" s="4" t="s">
        <v>541</v>
      </c>
      <c r="B5" s="4"/>
      <c r="C5" s="4"/>
      <c r="D5" s="4">
        <v>1</v>
      </c>
      <c r="E5" s="4">
        <v>3</v>
      </c>
      <c r="F5" s="4"/>
      <c r="G5" s="4"/>
      <c r="H5" s="156">
        <f>SUM(C5,E5,G5)</f>
        <v>3</v>
      </c>
    </row>
    <row r="6" spans="1:79" s="122" customFormat="1">
      <c r="A6" s="4" t="s">
        <v>457</v>
      </c>
      <c r="B6" s="4">
        <v>1</v>
      </c>
      <c r="C6" s="4">
        <v>25</v>
      </c>
      <c r="D6" s="4"/>
      <c r="E6" s="4"/>
      <c r="F6" s="4"/>
      <c r="G6" s="4"/>
      <c r="H6" s="156">
        <f>SUM(C6,E6,G6)</f>
        <v>25</v>
      </c>
    </row>
    <row r="7" spans="1:79">
      <c r="A7" s="4" t="s">
        <v>339</v>
      </c>
      <c r="B7" s="4">
        <v>1</v>
      </c>
      <c r="C7" s="4">
        <v>35</v>
      </c>
      <c r="D7" s="4">
        <v>3</v>
      </c>
      <c r="E7" s="4">
        <v>18.5</v>
      </c>
      <c r="F7" s="4"/>
      <c r="G7" s="4"/>
      <c r="H7" s="156">
        <f>SUM(C7,E7,G7)</f>
        <v>53.5</v>
      </c>
    </row>
    <row r="8" spans="1:79">
      <c r="A8" s="4" t="s">
        <v>458</v>
      </c>
      <c r="B8" s="4"/>
      <c r="C8" s="4"/>
      <c r="D8" s="4"/>
      <c r="E8" s="4"/>
      <c r="F8" s="4"/>
      <c r="G8" s="4"/>
      <c r="H8" s="156"/>
    </row>
    <row r="9" spans="1:79">
      <c r="A9" s="4" t="s">
        <v>459</v>
      </c>
      <c r="B9" s="4"/>
      <c r="C9" s="4"/>
      <c r="D9" s="4"/>
      <c r="E9" s="4"/>
      <c r="F9" s="4">
        <v>1</v>
      </c>
      <c r="G9" s="4">
        <v>10</v>
      </c>
      <c r="H9" s="156">
        <f>SUM(C9,E9,G9)</f>
        <v>10</v>
      </c>
    </row>
    <row r="10" spans="1:79">
      <c r="A10" s="4" t="s">
        <v>460</v>
      </c>
      <c r="B10" s="4"/>
      <c r="C10" s="4"/>
      <c r="D10" s="4"/>
      <c r="E10" s="4"/>
      <c r="F10" s="4"/>
      <c r="G10" s="4"/>
      <c r="H10" s="156"/>
    </row>
    <row r="11" spans="1:79">
      <c r="A11" s="4" t="s">
        <v>168</v>
      </c>
      <c r="B11" s="4"/>
      <c r="C11" s="4"/>
      <c r="D11" s="4"/>
      <c r="E11" s="4"/>
      <c r="F11" s="4"/>
      <c r="G11" s="4"/>
      <c r="H11" s="156"/>
    </row>
    <row r="12" spans="1:79">
      <c r="A12" s="4" t="s">
        <v>340</v>
      </c>
      <c r="B12" s="4"/>
      <c r="C12" s="4"/>
      <c r="D12" s="4"/>
      <c r="E12" s="4"/>
      <c r="F12" s="4"/>
      <c r="G12" s="4"/>
      <c r="H12" s="156"/>
    </row>
    <row r="13" spans="1:79" s="122" customFormat="1">
      <c r="A13" s="4" t="s">
        <v>461</v>
      </c>
      <c r="B13" s="4"/>
      <c r="C13" s="4"/>
      <c r="D13" s="4"/>
      <c r="E13" s="4"/>
      <c r="F13" s="4"/>
      <c r="G13" s="4"/>
      <c r="H13" s="156"/>
    </row>
    <row r="14" spans="1:79" s="122" customFormat="1">
      <c r="A14" s="4" t="s">
        <v>462</v>
      </c>
      <c r="B14" s="4">
        <v>4</v>
      </c>
      <c r="C14" s="4">
        <v>178</v>
      </c>
      <c r="D14" s="4">
        <v>2</v>
      </c>
      <c r="E14" s="4">
        <v>14.5</v>
      </c>
      <c r="F14" s="4"/>
      <c r="G14" s="4"/>
      <c r="H14" s="156">
        <f>SUM(C14,E14,G14)</f>
        <v>192.5</v>
      </c>
    </row>
    <row r="15" spans="1:79" s="122" customFormat="1">
      <c r="A15" s="4" t="s">
        <v>463</v>
      </c>
      <c r="B15" s="4">
        <v>1</v>
      </c>
      <c r="C15" s="4">
        <v>105</v>
      </c>
      <c r="D15" s="4"/>
      <c r="E15" s="4"/>
      <c r="F15" s="4"/>
      <c r="G15" s="4"/>
      <c r="H15" s="156">
        <f>SUM(C15,E15,G15)</f>
        <v>105</v>
      </c>
    </row>
    <row r="16" spans="1:79" s="122" customFormat="1" ht="22.5">
      <c r="A16" s="722" t="s">
        <v>685</v>
      </c>
      <c r="B16" s="4">
        <v>1</v>
      </c>
      <c r="C16" s="4">
        <v>35</v>
      </c>
      <c r="D16" s="4">
        <v>3</v>
      </c>
      <c r="E16" s="4">
        <v>55</v>
      </c>
      <c r="F16" s="4"/>
      <c r="G16" s="4"/>
      <c r="H16" s="156">
        <f>SUM(C16,E16,G16)</f>
        <v>90</v>
      </c>
    </row>
    <row r="17" spans="1:8" s="122" customFormat="1">
      <c r="A17" s="4" t="s">
        <v>341</v>
      </c>
      <c r="B17" s="4"/>
      <c r="C17" s="4"/>
      <c r="D17" s="4">
        <v>2</v>
      </c>
      <c r="E17" s="4">
        <v>27</v>
      </c>
      <c r="F17" s="4"/>
      <c r="G17" s="4"/>
      <c r="H17" s="156">
        <f>SUM(C17,E17,G17)</f>
        <v>27</v>
      </c>
    </row>
    <row r="18" spans="1:8" s="122" customFormat="1">
      <c r="A18" s="4" t="s">
        <v>552</v>
      </c>
      <c r="B18" s="4"/>
      <c r="C18" s="4"/>
      <c r="D18" s="4"/>
      <c r="E18" s="4"/>
      <c r="F18" s="4"/>
      <c r="G18" s="4"/>
      <c r="H18" s="156"/>
    </row>
    <row r="19" spans="1:8" s="122" customFormat="1" ht="12.6" customHeight="1">
      <c r="A19" s="4" t="s">
        <v>554</v>
      </c>
      <c r="B19" s="4"/>
      <c r="C19" s="4"/>
      <c r="D19" s="4"/>
      <c r="E19" s="4"/>
      <c r="F19" s="4"/>
      <c r="G19" s="4"/>
      <c r="H19" s="156"/>
    </row>
    <row r="20" spans="1:8">
      <c r="A20" s="4" t="s">
        <v>464</v>
      </c>
      <c r="B20" s="4">
        <v>1</v>
      </c>
      <c r="C20" s="4">
        <v>49</v>
      </c>
      <c r="D20" s="4"/>
      <c r="E20" s="4"/>
      <c r="F20" s="4"/>
      <c r="G20" s="4"/>
      <c r="H20" s="156">
        <f>SUM(C20,E20,G20)</f>
        <v>49</v>
      </c>
    </row>
    <row r="21" spans="1:8">
      <c r="A21" s="4" t="s">
        <v>465</v>
      </c>
      <c r="B21" s="4">
        <v>1</v>
      </c>
      <c r="C21" s="4">
        <v>21</v>
      </c>
      <c r="D21" s="4"/>
      <c r="E21" s="4"/>
      <c r="F21" s="4"/>
      <c r="G21" s="4"/>
      <c r="H21" s="156">
        <f>SUM(C21,E21,G21)</f>
        <v>21</v>
      </c>
    </row>
    <row r="22" spans="1:8">
      <c r="A22" s="4" t="s">
        <v>466</v>
      </c>
      <c r="B22" s="4"/>
      <c r="C22" s="4"/>
      <c r="D22" s="4"/>
      <c r="E22" s="4"/>
      <c r="F22" s="4">
        <v>1</v>
      </c>
      <c r="G22" s="4">
        <v>41</v>
      </c>
      <c r="H22" s="156">
        <f>SUM(C22,E22,G22)</f>
        <v>41</v>
      </c>
    </row>
    <row r="23" spans="1:8" ht="21.75" customHeight="1">
      <c r="A23" s="598" t="s">
        <v>21</v>
      </c>
      <c r="B23" s="4">
        <v>1</v>
      </c>
      <c r="C23" s="4">
        <v>40</v>
      </c>
      <c r="D23" s="4">
        <v>1</v>
      </c>
      <c r="E23" s="4">
        <v>105</v>
      </c>
      <c r="F23" s="4"/>
      <c r="G23" s="4"/>
      <c r="H23" s="156">
        <f>SUM(C23,E23,G23)</f>
        <v>145</v>
      </c>
    </row>
    <row r="24" spans="1:8">
      <c r="A24" s="4" t="s">
        <v>467</v>
      </c>
      <c r="B24" s="4"/>
      <c r="C24" s="4"/>
      <c r="D24" s="4">
        <v>2</v>
      </c>
      <c r="E24" s="4">
        <v>14</v>
      </c>
      <c r="F24" s="4"/>
      <c r="G24" s="4"/>
      <c r="H24" s="156">
        <f>SUM(C24,E24,G24)</f>
        <v>14</v>
      </c>
    </row>
    <row r="25" spans="1:8">
      <c r="A25" s="4" t="s">
        <v>468</v>
      </c>
      <c r="B25" s="4"/>
      <c r="C25" s="4"/>
      <c r="D25" s="4"/>
      <c r="E25" s="4"/>
      <c r="F25" s="4"/>
      <c r="G25" s="4"/>
      <c r="H25" s="156"/>
    </row>
    <row r="26" spans="1:8" s="122" customFormat="1">
      <c r="A26" s="4" t="s">
        <v>343</v>
      </c>
      <c r="B26" s="4">
        <v>1</v>
      </c>
      <c r="C26" s="4">
        <v>43</v>
      </c>
      <c r="D26" s="4"/>
      <c r="E26" s="4"/>
      <c r="F26" s="4"/>
      <c r="G26" s="4"/>
      <c r="H26" s="156">
        <f>SUM(C26,E26,G26)</f>
        <v>43</v>
      </c>
    </row>
    <row r="27" spans="1:8" s="122" customFormat="1" ht="22.5">
      <c r="A27" s="598" t="s">
        <v>344</v>
      </c>
      <c r="B27" s="4"/>
      <c r="C27" s="4"/>
      <c r="D27" s="4">
        <v>1</v>
      </c>
      <c r="E27" s="4">
        <v>6</v>
      </c>
      <c r="F27" s="4"/>
      <c r="G27" s="4"/>
      <c r="H27" s="156">
        <f>SUM(C27,E27,G27)</f>
        <v>6</v>
      </c>
    </row>
    <row r="28" spans="1:8">
      <c r="A28" s="4" t="s">
        <v>345</v>
      </c>
      <c r="B28" s="4">
        <v>1</v>
      </c>
      <c r="C28" s="4">
        <v>45</v>
      </c>
      <c r="D28" s="4">
        <v>1</v>
      </c>
      <c r="E28" s="4">
        <v>28</v>
      </c>
      <c r="F28" s="4"/>
      <c r="G28" s="4"/>
      <c r="H28" s="156">
        <f>SUM(C28,E28,G28)</f>
        <v>73</v>
      </c>
    </row>
    <row r="29" spans="1:8">
      <c r="A29" s="4" t="s">
        <v>469</v>
      </c>
      <c r="B29" s="4"/>
      <c r="C29" s="4"/>
      <c r="D29" s="4"/>
      <c r="E29" s="4"/>
      <c r="F29" s="4"/>
      <c r="G29" s="4"/>
      <c r="H29" s="156"/>
    </row>
    <row r="30" spans="1:8" ht="12.95" customHeight="1">
      <c r="A30" s="4" t="s">
        <v>470</v>
      </c>
      <c r="B30" s="4"/>
      <c r="C30" s="4"/>
      <c r="D30" s="4"/>
      <c r="E30" s="4"/>
      <c r="F30" s="4"/>
      <c r="G30" s="4"/>
      <c r="H30" s="156"/>
    </row>
    <row r="31" spans="1:8">
      <c r="A31" s="4" t="s">
        <v>471</v>
      </c>
      <c r="B31" s="4"/>
      <c r="C31" s="4"/>
      <c r="D31" s="4"/>
      <c r="E31" s="4"/>
      <c r="F31" s="4"/>
      <c r="G31" s="4"/>
      <c r="H31" s="156"/>
    </row>
    <row r="32" spans="1:8">
      <c r="A32" s="4" t="s">
        <v>306</v>
      </c>
      <c r="B32" s="4"/>
      <c r="C32" s="4"/>
      <c r="D32" s="4"/>
      <c r="E32" s="4"/>
      <c r="F32" s="4"/>
      <c r="G32" s="4"/>
      <c r="H32" s="156"/>
    </row>
    <row r="33" spans="1:8">
      <c r="A33" s="4" t="s">
        <v>307</v>
      </c>
      <c r="B33" s="4"/>
      <c r="C33" s="4"/>
      <c r="D33" s="4"/>
      <c r="E33" s="4"/>
      <c r="F33" s="4"/>
      <c r="G33" s="4"/>
      <c r="H33" s="156"/>
    </row>
    <row r="34" spans="1:8">
      <c r="A34" s="4" t="s">
        <v>186</v>
      </c>
      <c r="B34" s="4"/>
      <c r="C34" s="4"/>
      <c r="D34" s="4"/>
      <c r="E34" s="4"/>
      <c r="F34" s="4"/>
      <c r="G34" s="4"/>
      <c r="H34" s="156"/>
    </row>
    <row r="35" spans="1:8">
      <c r="A35" s="4" t="s">
        <v>346</v>
      </c>
      <c r="B35" s="4">
        <v>1</v>
      </c>
      <c r="C35" s="4">
        <v>46</v>
      </c>
      <c r="D35" s="4">
        <v>2</v>
      </c>
      <c r="E35" s="4">
        <v>37.5</v>
      </c>
      <c r="F35" s="4">
        <v>1</v>
      </c>
      <c r="G35" s="4">
        <v>3</v>
      </c>
      <c r="H35" s="156">
        <f>SUM(C35,E35,G35)</f>
        <v>86.5</v>
      </c>
    </row>
    <row r="36" spans="1:8">
      <c r="A36" s="4" t="s">
        <v>473</v>
      </c>
      <c r="B36" s="4"/>
      <c r="C36" s="4"/>
      <c r="D36" s="4"/>
      <c r="E36" s="4"/>
      <c r="F36" s="4"/>
      <c r="G36" s="4"/>
      <c r="H36" s="156"/>
    </row>
    <row r="37" spans="1:8">
      <c r="A37" s="4" t="s">
        <v>474</v>
      </c>
      <c r="B37" s="4"/>
      <c r="C37" s="4"/>
      <c r="D37" s="4"/>
      <c r="E37" s="4"/>
      <c r="F37" s="4"/>
      <c r="G37" s="4"/>
      <c r="H37" s="156"/>
    </row>
    <row r="38" spans="1:8">
      <c r="A38" s="4" t="s">
        <v>476</v>
      </c>
      <c r="B38" s="4">
        <v>1</v>
      </c>
      <c r="C38" s="4">
        <v>45</v>
      </c>
      <c r="D38" s="4"/>
      <c r="E38" s="4"/>
      <c r="F38" s="4">
        <v>2</v>
      </c>
      <c r="G38" s="4">
        <v>56</v>
      </c>
      <c r="H38" s="156">
        <f>SUM(C38,E38,G38)</f>
        <v>101</v>
      </c>
    </row>
    <row r="39" spans="1:8">
      <c r="A39" s="4" t="s">
        <v>310</v>
      </c>
      <c r="B39" s="4"/>
      <c r="C39" s="4"/>
      <c r="D39" s="4">
        <v>1</v>
      </c>
      <c r="E39" s="4">
        <v>45</v>
      </c>
      <c r="F39" s="4">
        <v>2</v>
      </c>
      <c r="G39" s="4">
        <v>6</v>
      </c>
      <c r="H39" s="156">
        <f>SUM(C39,E39,G39)</f>
        <v>51</v>
      </c>
    </row>
    <row r="40" spans="1:8" s="122" customFormat="1">
      <c r="A40" s="174" t="s">
        <v>679</v>
      </c>
      <c r="B40" s="4">
        <v>1</v>
      </c>
      <c r="C40" s="4">
        <v>44.5</v>
      </c>
      <c r="D40" s="4"/>
      <c r="E40" s="4"/>
      <c r="F40" s="4"/>
      <c r="G40" s="4"/>
      <c r="H40" s="156">
        <f>SUM(C40,E40,G40)</f>
        <v>44.5</v>
      </c>
    </row>
    <row r="41" spans="1:8">
      <c r="A41" s="4" t="s">
        <v>356</v>
      </c>
      <c r="B41" s="4">
        <v>1</v>
      </c>
      <c r="C41" s="4">
        <v>42.5</v>
      </c>
      <c r="D41" s="4">
        <v>2</v>
      </c>
      <c r="E41" s="4">
        <v>70</v>
      </c>
      <c r="F41" s="4"/>
      <c r="G41" s="4"/>
      <c r="H41" s="156">
        <f>SUM(C41,E41,G41)</f>
        <v>112.5</v>
      </c>
    </row>
    <row r="42" spans="1:8" s="122" customFormat="1">
      <c r="A42" s="4" t="s">
        <v>317</v>
      </c>
      <c r="B42" s="4"/>
      <c r="C42" s="4"/>
      <c r="D42" s="4"/>
      <c r="E42" s="4"/>
      <c r="F42" s="4">
        <v>1</v>
      </c>
      <c r="G42" s="4">
        <v>3</v>
      </c>
      <c r="H42" s="156">
        <f>SUM(C42,E42,G42)</f>
        <v>3</v>
      </c>
    </row>
    <row r="43" spans="1:8">
      <c r="A43" s="4" t="s">
        <v>477</v>
      </c>
      <c r="B43" s="4"/>
      <c r="C43" s="4"/>
      <c r="D43" s="4"/>
      <c r="E43" s="4"/>
      <c r="F43" s="4"/>
      <c r="G43" s="4"/>
      <c r="H43" s="156"/>
    </row>
    <row r="44" spans="1:8">
      <c r="A44" s="4" t="s">
        <v>478</v>
      </c>
      <c r="B44" s="4"/>
      <c r="C44" s="4"/>
      <c r="D44" s="4"/>
      <c r="E44" s="4"/>
      <c r="F44" s="4"/>
      <c r="G44" s="4"/>
      <c r="H44" s="156"/>
    </row>
    <row r="45" spans="1:8">
      <c r="A45" s="4" t="s">
        <v>323</v>
      </c>
      <c r="B45" s="4"/>
      <c r="C45" s="4"/>
      <c r="D45" s="4">
        <v>1</v>
      </c>
      <c r="E45" s="4">
        <v>16</v>
      </c>
      <c r="F45" s="4"/>
      <c r="G45" s="4"/>
      <c r="H45" s="156">
        <f>SUM(C45,E45,G45)</f>
        <v>16</v>
      </c>
    </row>
    <row r="46" spans="1:8">
      <c r="A46" s="4" t="s">
        <v>348</v>
      </c>
      <c r="B46" s="4"/>
      <c r="C46" s="4"/>
      <c r="D46" s="4"/>
      <c r="E46" s="4"/>
      <c r="F46" s="4"/>
      <c r="G46" s="4"/>
      <c r="H46" s="156"/>
    </row>
    <row r="47" spans="1:8">
      <c r="A47" s="4" t="s">
        <v>479</v>
      </c>
      <c r="B47" s="4">
        <v>1</v>
      </c>
      <c r="C47" s="4">
        <v>45</v>
      </c>
      <c r="D47" s="4">
        <v>1</v>
      </c>
      <c r="E47" s="4">
        <v>6.5</v>
      </c>
      <c r="F47" s="4"/>
      <c r="G47" s="4"/>
      <c r="H47" s="156">
        <f>SUM(C47,E47,G47)</f>
        <v>51.5</v>
      </c>
    </row>
    <row r="48" spans="1:8">
      <c r="A48" s="4" t="s">
        <v>324</v>
      </c>
      <c r="B48" s="4"/>
      <c r="C48" s="4"/>
      <c r="D48" s="4"/>
      <c r="E48" s="4"/>
      <c r="F48" s="4"/>
      <c r="G48" s="4"/>
      <c r="H48" s="156"/>
    </row>
    <row r="49" spans="1:8">
      <c r="A49" s="4" t="s">
        <v>480</v>
      </c>
      <c r="B49" s="4"/>
      <c r="C49" s="4"/>
      <c r="D49" s="4"/>
      <c r="E49" s="4"/>
      <c r="F49" s="4"/>
      <c r="G49" s="4"/>
      <c r="H49" s="156"/>
    </row>
    <row r="50" spans="1:8">
      <c r="A50" s="4" t="s">
        <v>481</v>
      </c>
      <c r="B50" s="4"/>
      <c r="C50" s="4"/>
      <c r="D50" s="4"/>
      <c r="E50" s="4"/>
      <c r="F50" s="4"/>
      <c r="G50" s="4"/>
      <c r="H50" s="156"/>
    </row>
    <row r="51" spans="1:8" ht="11.25" customHeight="1">
      <c r="A51" s="4" t="s">
        <v>482</v>
      </c>
      <c r="B51" s="4">
        <v>1</v>
      </c>
      <c r="C51" s="4">
        <v>23</v>
      </c>
      <c r="D51" s="4"/>
      <c r="E51" s="4"/>
      <c r="F51" s="4"/>
      <c r="G51" s="4"/>
      <c r="H51" s="156">
        <f>SUM(C51,E51,G51)</f>
        <v>23</v>
      </c>
    </row>
    <row r="52" spans="1:8">
      <c r="A52" s="4" t="s">
        <v>483</v>
      </c>
      <c r="B52" s="4">
        <v>2</v>
      </c>
      <c r="C52" s="4">
        <v>85</v>
      </c>
      <c r="D52" s="4">
        <v>1</v>
      </c>
      <c r="E52" s="4">
        <v>9</v>
      </c>
      <c r="F52" s="4"/>
      <c r="G52" s="4"/>
      <c r="H52" s="156">
        <f>SUM(C52,E52,G52)</f>
        <v>94</v>
      </c>
    </row>
    <row r="53" spans="1:8">
      <c r="A53" s="4"/>
      <c r="B53" s="4"/>
      <c r="C53" s="4"/>
      <c r="D53" s="4"/>
      <c r="E53" s="4"/>
      <c r="F53" s="4"/>
      <c r="G53" s="4"/>
      <c r="H53" s="156"/>
    </row>
    <row r="54" spans="1:8">
      <c r="A54" s="63" t="s">
        <v>411</v>
      </c>
      <c r="B54" s="86">
        <f>MEDIAN(B4:B52,'Service Points and Hrs A-L pt 2'!B4:B53)</f>
        <v>1</v>
      </c>
      <c r="C54" s="86">
        <f>MEDIAN(C4:C52,'Service Points and Hrs A-L pt 2'!C4:C53)</f>
        <v>42.75</v>
      </c>
      <c r="D54" s="86">
        <f>MEDIAN(D4:D52,'Service Points and Hrs A-L pt 2'!D4:D53)</f>
        <v>2</v>
      </c>
      <c r="E54" s="86">
        <f>MEDIAN(E4:E52,'Service Points and Hrs A-L pt 2'!E4:E53)</f>
        <v>28</v>
      </c>
      <c r="F54" s="86">
        <f>MEDIAN(F4:F52,'Service Points and Hrs A-L pt 2'!F4:F53)</f>
        <v>1</v>
      </c>
      <c r="G54" s="86">
        <f>MEDIAN(G4:G52,'Service Points and Hrs A-L pt 2'!G4:G53)</f>
        <v>9</v>
      </c>
      <c r="H54" s="86">
        <f>MEDIAN(H4:H52,'Service Points and Hrs A-L pt 2'!H4:H53)</f>
        <v>42.625</v>
      </c>
    </row>
    <row r="55" spans="1:8">
      <c r="A55" s="63" t="s">
        <v>410</v>
      </c>
      <c r="B55" s="86">
        <f>AVERAGE(B4:B52,'Service Points and Hrs A-L pt 2'!B4:B53)</f>
        <v>1.3846153846153846</v>
      </c>
      <c r="C55" s="86">
        <f>AVERAGE(C4:C52,'Service Points and Hrs A-L pt 2'!C4:C53)</f>
        <v>52.442307692307693</v>
      </c>
      <c r="D55" s="86">
        <f>AVERAGE(D4:D52,'Service Points and Hrs A-L pt 2'!D4:D53)</f>
        <v>1.8461538461538463</v>
      </c>
      <c r="E55" s="86">
        <f>AVERAGE(E4:E52,'Service Points and Hrs A-L pt 2'!E4:E53)</f>
        <v>43.94</v>
      </c>
      <c r="F55" s="86">
        <f>AVERAGE(F4:F52,'Service Points and Hrs A-L pt 2'!F4:F53)</f>
        <v>1.5</v>
      </c>
      <c r="G55" s="86">
        <f>AVERAGE(G4:G52,'Service Points and Hrs A-L pt 2'!G4:G53)</f>
        <v>14.482142857142858</v>
      </c>
      <c r="H55" s="86">
        <f>AVERAGE(H4:H52,'Service Points and Hrs A-L pt 2'!H4:H53)</f>
        <v>53.295000000000002</v>
      </c>
    </row>
    <row r="56" spans="1:8">
      <c r="A56" s="63" t="s">
        <v>359</v>
      </c>
      <c r="B56" s="86">
        <f>SUM(B4:B52,'Service Points and Hrs A-L pt 2'!B4:B53)</f>
        <v>36</v>
      </c>
      <c r="C56" s="86">
        <f>SUM(C4:C52,'Service Points and Hrs A-L pt 2'!C4:C53)</f>
        <v>1363.5</v>
      </c>
      <c r="D56" s="86">
        <f>SUM(D4:D52,'Service Points and Hrs A-L pt 2'!D4:D53)</f>
        <v>48</v>
      </c>
      <c r="E56" s="86">
        <f>SUM(E4:E52,'Service Points and Hrs A-L pt 2'!E4:E53)</f>
        <v>1098.5</v>
      </c>
      <c r="F56" s="86">
        <f>SUM(F4:F52,'Service Points and Hrs A-L pt 2'!F4:F53)</f>
        <v>21</v>
      </c>
      <c r="G56" s="86">
        <f>SUM(G4:G52,'Service Points and Hrs A-L pt 2'!G4:G53)</f>
        <v>202.75</v>
      </c>
      <c r="H56" s="86">
        <f>SUM(H4:H52,'Service Points and Hrs A-L pt 2'!H4:H53)</f>
        <v>2664.75</v>
      </c>
    </row>
  </sheetData>
  <phoneticPr fontId="25" type="noConversion"/>
  <pageMargins left="0.39370078740157483" right="0.39370078740157483" top="0.51181102362204722" bottom="0.51181102362204722" header="0" footer="0.23622047244094491"/>
  <pageSetup paperSize="9" orientation="portrait" r:id="rId1"/>
  <headerFooter alignWithMargins="0">
    <oddFooter>&amp;L&amp;9Public Library Statistics 2011/12&amp;C&amp;9&amp;P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Q127"/>
  <sheetViews>
    <sheetView zoomScaleNormal="100" workbookViewId="0">
      <pane ySplit="3" topLeftCell="A4" activePane="bottomLeft" state="frozen"/>
      <selection activeCell="B24" sqref="B24"/>
      <selection pane="bottomLeft" activeCell="C36" sqref="C36"/>
    </sheetView>
  </sheetViews>
  <sheetFormatPr defaultRowHeight="12.75"/>
  <cols>
    <col min="1" max="1" width="14.42578125" style="22" customWidth="1"/>
    <col min="2" max="2" width="9.7109375" style="22" customWidth="1"/>
    <col min="3" max="3" width="11.85546875" style="22" customWidth="1"/>
    <col min="4" max="4" width="11.7109375" style="22" customWidth="1"/>
    <col min="5" max="5" width="11.42578125" style="22" customWidth="1"/>
    <col min="6" max="6" width="13.140625" style="22" customWidth="1"/>
    <col min="7" max="7" width="11.42578125" style="22" customWidth="1"/>
    <col min="8" max="8" width="8.7109375" style="32" customWidth="1"/>
    <col min="9" max="9" width="10.42578125" style="22" customWidth="1"/>
    <col min="10" max="10" width="12.7109375" style="613" customWidth="1"/>
    <col min="11" max="11" width="12.140625" style="613" customWidth="1"/>
    <col min="12" max="12" width="10.42578125" style="613" customWidth="1"/>
    <col min="13" max="13" width="11.42578125" style="613" customWidth="1"/>
    <col min="14" max="15" width="11.7109375" style="613" customWidth="1"/>
    <col min="16" max="16" width="9.42578125" style="613" customWidth="1"/>
    <col min="17" max="17" width="10.28515625" style="613" bestFit="1" customWidth="1"/>
    <col min="18" max="16384" width="9.140625" style="22"/>
  </cols>
  <sheetData>
    <row r="1" spans="1:17" ht="15">
      <c r="A1" s="39" t="s">
        <v>625</v>
      </c>
      <c r="I1" s="155"/>
      <c r="J1" s="612"/>
      <c r="K1" s="612"/>
      <c r="L1" s="612"/>
      <c r="M1" s="612"/>
      <c r="N1" s="612"/>
      <c r="O1" s="612"/>
    </row>
    <row r="3" spans="1:17" s="359" customFormat="1" ht="39.75" customHeight="1">
      <c r="A3" s="436"/>
      <c r="B3" s="372" t="s">
        <v>90</v>
      </c>
      <c r="C3" s="372" t="s">
        <v>91</v>
      </c>
      <c r="D3" s="372" t="s">
        <v>92</v>
      </c>
      <c r="E3" s="372" t="s">
        <v>93</v>
      </c>
      <c r="F3" s="372" t="s">
        <v>94</v>
      </c>
      <c r="G3" s="372" t="s">
        <v>95</v>
      </c>
      <c r="H3" s="482" t="s">
        <v>89</v>
      </c>
      <c r="I3" s="476"/>
      <c r="J3" s="10"/>
      <c r="K3" s="436"/>
      <c r="L3" s="436"/>
      <c r="M3" s="436"/>
      <c r="N3" s="436"/>
      <c r="O3" s="436"/>
      <c r="P3" s="436"/>
      <c r="Q3" s="436"/>
    </row>
    <row r="4" spans="1:17" ht="13.5" customHeight="1">
      <c r="A4" s="4" t="s">
        <v>572</v>
      </c>
      <c r="B4" s="4">
        <v>4</v>
      </c>
      <c r="C4" s="4">
        <v>4</v>
      </c>
      <c r="D4" s="4">
        <v>1</v>
      </c>
      <c r="E4" s="4">
        <v>1</v>
      </c>
      <c r="F4" s="4">
        <v>9.2799999999999994</v>
      </c>
      <c r="G4" s="4">
        <v>0.88</v>
      </c>
      <c r="H4" s="4">
        <v>20.16</v>
      </c>
    </row>
    <row r="5" spans="1:17" ht="13.5" customHeight="1">
      <c r="A5" s="4" t="s">
        <v>333</v>
      </c>
      <c r="B5" s="4">
        <v>4</v>
      </c>
      <c r="C5" s="4"/>
      <c r="D5" s="4">
        <v>3</v>
      </c>
      <c r="E5" s="4"/>
      <c r="F5" s="4">
        <v>2.2000000000000002</v>
      </c>
      <c r="G5" s="4"/>
      <c r="H5" s="4">
        <v>9.1999999999999993</v>
      </c>
    </row>
    <row r="6" spans="1:17" ht="13.5" customHeight="1">
      <c r="A6" s="4" t="s">
        <v>423</v>
      </c>
      <c r="B6" s="4">
        <v>6</v>
      </c>
      <c r="C6" s="4">
        <v>4</v>
      </c>
      <c r="D6" s="4">
        <v>2</v>
      </c>
      <c r="E6" s="4"/>
      <c r="F6" s="4">
        <v>2.62</v>
      </c>
      <c r="G6" s="4">
        <v>0.96</v>
      </c>
      <c r="H6" s="4">
        <v>15.58</v>
      </c>
    </row>
    <row r="7" spans="1:17" ht="13.5" customHeight="1">
      <c r="A7" s="4" t="s">
        <v>424</v>
      </c>
      <c r="B7" s="4">
        <v>8</v>
      </c>
      <c r="C7" s="4">
        <v>9</v>
      </c>
      <c r="D7" s="4">
        <v>4</v>
      </c>
      <c r="E7" s="4">
        <v>1</v>
      </c>
      <c r="F7" s="4">
        <v>0.25</v>
      </c>
      <c r="G7" s="4">
        <v>1.25</v>
      </c>
      <c r="H7" s="4">
        <v>23.5</v>
      </c>
    </row>
    <row r="8" spans="1:17" ht="13.5" customHeight="1">
      <c r="A8" s="4" t="s">
        <v>487</v>
      </c>
      <c r="B8" s="4">
        <v>1</v>
      </c>
      <c r="C8" s="4"/>
      <c r="D8" s="4"/>
      <c r="E8" s="4"/>
      <c r="F8" s="4"/>
      <c r="G8" s="4"/>
      <c r="H8" s="4">
        <v>1</v>
      </c>
    </row>
    <row r="9" spans="1:17" ht="13.5" customHeight="1">
      <c r="A9" s="4" t="s">
        <v>426</v>
      </c>
      <c r="B9" s="4">
        <v>24</v>
      </c>
      <c r="C9" s="4">
        <v>18</v>
      </c>
      <c r="D9" s="4">
        <v>19</v>
      </c>
      <c r="E9" s="4"/>
      <c r="F9" s="4">
        <v>2.6</v>
      </c>
      <c r="G9" s="4">
        <v>3.4</v>
      </c>
      <c r="H9" s="4">
        <v>67</v>
      </c>
    </row>
    <row r="10" spans="1:17" ht="13.5" customHeight="1">
      <c r="A10" s="4" t="s">
        <v>488</v>
      </c>
      <c r="B10" s="4">
        <v>3</v>
      </c>
      <c r="C10" s="4">
        <v>2</v>
      </c>
      <c r="D10" s="4">
        <v>2</v>
      </c>
      <c r="E10" s="4">
        <v>1</v>
      </c>
      <c r="F10" s="4">
        <v>2</v>
      </c>
      <c r="G10" s="4">
        <v>0.7</v>
      </c>
      <c r="H10" s="4">
        <v>10.7</v>
      </c>
    </row>
    <row r="11" spans="1:17" ht="13.5" customHeight="1">
      <c r="A11" s="4" t="s">
        <v>489</v>
      </c>
      <c r="B11" s="4">
        <v>4</v>
      </c>
      <c r="C11" s="4"/>
      <c r="D11" s="4">
        <v>3</v>
      </c>
      <c r="E11" s="4">
        <v>1</v>
      </c>
      <c r="F11" s="4">
        <v>3.51</v>
      </c>
      <c r="G11" s="4"/>
      <c r="H11" s="4">
        <v>11.51</v>
      </c>
    </row>
    <row r="12" spans="1:17" ht="13.5" customHeight="1">
      <c r="A12" s="4" t="s">
        <v>492</v>
      </c>
      <c r="B12" s="4">
        <v>1</v>
      </c>
      <c r="C12" s="4"/>
      <c r="D12" s="4"/>
      <c r="E12" s="4"/>
      <c r="F12" s="4">
        <v>2</v>
      </c>
      <c r="G12" s="4"/>
      <c r="H12" s="4">
        <v>3</v>
      </c>
    </row>
    <row r="13" spans="1:17" ht="13.5" customHeight="1">
      <c r="A13" s="4" t="s">
        <v>429</v>
      </c>
      <c r="B13" s="4">
        <v>18</v>
      </c>
      <c r="C13" s="4">
        <v>20</v>
      </c>
      <c r="D13" s="4">
        <v>5</v>
      </c>
      <c r="E13" s="4">
        <v>8</v>
      </c>
      <c r="F13" s="4">
        <v>18.18</v>
      </c>
      <c r="G13" s="4">
        <v>2.8</v>
      </c>
      <c r="H13" s="4">
        <v>71.98</v>
      </c>
    </row>
    <row r="14" spans="1:17" ht="13.5" customHeight="1">
      <c r="A14" s="4" t="s">
        <v>493</v>
      </c>
      <c r="B14" s="4">
        <v>1</v>
      </c>
      <c r="C14" s="4"/>
      <c r="D14" s="4">
        <v>1</v>
      </c>
      <c r="E14" s="4"/>
      <c r="F14" s="4">
        <v>0.6</v>
      </c>
      <c r="G14" s="4">
        <v>0.4</v>
      </c>
      <c r="H14" s="4">
        <v>3</v>
      </c>
    </row>
    <row r="15" spans="1:17" ht="13.5" customHeight="1">
      <c r="A15" s="4" t="s">
        <v>431</v>
      </c>
      <c r="B15" s="4">
        <v>8</v>
      </c>
      <c r="C15" s="4">
        <v>2</v>
      </c>
      <c r="D15" s="4">
        <v>6</v>
      </c>
      <c r="E15" s="4"/>
      <c r="F15" s="4">
        <v>5</v>
      </c>
      <c r="G15" s="4"/>
      <c r="H15" s="4">
        <v>21</v>
      </c>
    </row>
    <row r="16" spans="1:17" ht="13.5" customHeight="1">
      <c r="A16" s="4" t="s">
        <v>184</v>
      </c>
      <c r="B16" s="4">
        <v>4</v>
      </c>
      <c r="C16" s="4">
        <v>2</v>
      </c>
      <c r="D16" s="4">
        <v>2</v>
      </c>
      <c r="E16" s="4"/>
      <c r="F16" s="4">
        <v>4.5999999999999996</v>
      </c>
      <c r="G16" s="4"/>
      <c r="H16" s="4">
        <v>12.6</v>
      </c>
    </row>
    <row r="17" spans="1:8" ht="13.5" customHeight="1">
      <c r="A17" s="4" t="s">
        <v>498</v>
      </c>
      <c r="B17" s="4"/>
      <c r="C17" s="4"/>
      <c r="D17" s="4"/>
      <c r="E17" s="4"/>
      <c r="F17" s="4">
        <v>3</v>
      </c>
      <c r="G17" s="4">
        <v>1</v>
      </c>
      <c r="H17" s="4">
        <v>4</v>
      </c>
    </row>
    <row r="18" spans="1:8" ht="13.5" customHeight="1">
      <c r="A18" s="4" t="s">
        <v>500</v>
      </c>
      <c r="B18" s="4">
        <v>1</v>
      </c>
      <c r="C18" s="4"/>
      <c r="D18" s="4">
        <v>2</v>
      </c>
      <c r="E18" s="4">
        <v>1</v>
      </c>
      <c r="F18" s="4">
        <v>2</v>
      </c>
      <c r="G18" s="4">
        <v>1.25</v>
      </c>
      <c r="H18" s="4">
        <v>7.25</v>
      </c>
    </row>
    <row r="19" spans="1:8" ht="13.5" customHeight="1">
      <c r="A19" s="4" t="s">
        <v>434</v>
      </c>
      <c r="B19" s="4">
        <v>6</v>
      </c>
      <c r="C19" s="4">
        <v>4</v>
      </c>
      <c r="D19" s="4">
        <v>2</v>
      </c>
      <c r="E19" s="4"/>
      <c r="F19" s="4">
        <v>4.7</v>
      </c>
      <c r="G19" s="4">
        <v>0.85</v>
      </c>
      <c r="H19" s="4">
        <v>17.55</v>
      </c>
    </row>
    <row r="20" spans="1:8" ht="13.5" customHeight="1">
      <c r="A20" s="4" t="s">
        <v>435</v>
      </c>
      <c r="B20" s="4">
        <v>5</v>
      </c>
      <c r="C20" s="4">
        <v>2</v>
      </c>
      <c r="D20" s="4">
        <v>4</v>
      </c>
      <c r="E20" s="4">
        <v>1</v>
      </c>
      <c r="F20" s="4">
        <v>5.5</v>
      </c>
      <c r="G20" s="4"/>
      <c r="H20" s="4">
        <v>17.5</v>
      </c>
    </row>
    <row r="21" spans="1:8" ht="13.5" customHeight="1">
      <c r="A21" s="4" t="s">
        <v>436</v>
      </c>
      <c r="B21" s="4">
        <v>18</v>
      </c>
      <c r="C21" s="4">
        <v>11</v>
      </c>
      <c r="D21" s="4">
        <v>13</v>
      </c>
      <c r="E21" s="4">
        <v>2</v>
      </c>
      <c r="F21" s="4">
        <v>6.5</v>
      </c>
      <c r="G21" s="4"/>
      <c r="H21" s="4">
        <v>50.5</v>
      </c>
    </row>
    <row r="22" spans="1:8" ht="13.5" customHeight="1">
      <c r="A22" s="4" t="s">
        <v>208</v>
      </c>
      <c r="B22" s="4">
        <v>7</v>
      </c>
      <c r="C22" s="4">
        <v>9</v>
      </c>
      <c r="D22" s="4">
        <v>1</v>
      </c>
      <c r="E22" s="4"/>
      <c r="F22" s="4">
        <v>4.49</v>
      </c>
      <c r="G22" s="4">
        <v>1.51</v>
      </c>
      <c r="H22" s="4">
        <v>23</v>
      </c>
    </row>
    <row r="23" spans="1:8" ht="13.5" customHeight="1">
      <c r="A23" s="4" t="s">
        <v>437</v>
      </c>
      <c r="B23" s="4">
        <v>17</v>
      </c>
      <c r="C23" s="4">
        <v>10</v>
      </c>
      <c r="D23" s="4">
        <v>6</v>
      </c>
      <c r="E23" s="4">
        <v>2</v>
      </c>
      <c r="F23" s="4">
        <v>3.75</v>
      </c>
      <c r="G23" s="4">
        <v>0.8</v>
      </c>
      <c r="H23" s="4">
        <v>39.549999999999997</v>
      </c>
    </row>
    <row r="24" spans="1:8" ht="13.5" customHeight="1">
      <c r="A24" s="4" t="s">
        <v>334</v>
      </c>
      <c r="B24" s="4">
        <v>1</v>
      </c>
      <c r="C24" s="4"/>
      <c r="D24" s="4">
        <v>1</v>
      </c>
      <c r="E24" s="4"/>
      <c r="F24" s="4">
        <v>5.04</v>
      </c>
      <c r="G24" s="4"/>
      <c r="H24" s="4">
        <v>7.04</v>
      </c>
    </row>
    <row r="25" spans="1:8" ht="13.5" customHeight="1">
      <c r="A25" s="4" t="s">
        <v>335</v>
      </c>
      <c r="B25" s="4">
        <v>8</v>
      </c>
      <c r="C25" s="4">
        <v>2</v>
      </c>
      <c r="D25" s="4">
        <v>7</v>
      </c>
      <c r="E25" s="4"/>
      <c r="F25" s="4">
        <v>13.2</v>
      </c>
      <c r="G25" s="4">
        <v>0.85</v>
      </c>
      <c r="H25" s="4">
        <v>31.05</v>
      </c>
    </row>
    <row r="26" spans="1:8" ht="13.5" customHeight="1">
      <c r="A26" s="4" t="s">
        <v>209</v>
      </c>
      <c r="B26" s="4">
        <v>5</v>
      </c>
      <c r="C26" s="4">
        <v>2</v>
      </c>
      <c r="D26" s="4">
        <v>2</v>
      </c>
      <c r="E26" s="4">
        <v>3</v>
      </c>
      <c r="F26" s="4">
        <v>6.15</v>
      </c>
      <c r="G26" s="4">
        <v>0.3</v>
      </c>
      <c r="H26" s="4">
        <v>18.45</v>
      </c>
    </row>
    <row r="27" spans="1:8" ht="13.5" customHeight="1">
      <c r="A27" s="4" t="s">
        <v>439</v>
      </c>
      <c r="B27" s="4">
        <v>3</v>
      </c>
      <c r="C27" s="4">
        <v>3</v>
      </c>
      <c r="D27" s="4">
        <v>2</v>
      </c>
      <c r="E27" s="4"/>
      <c r="F27" s="4">
        <v>3.8</v>
      </c>
      <c r="G27" s="4"/>
      <c r="H27" s="4">
        <v>11.8</v>
      </c>
    </row>
    <row r="28" spans="1:8" ht="13.5" customHeight="1">
      <c r="A28" s="4" t="s">
        <v>336</v>
      </c>
      <c r="B28" s="4">
        <v>5</v>
      </c>
      <c r="C28" s="4">
        <v>2</v>
      </c>
      <c r="D28" s="4">
        <v>8</v>
      </c>
      <c r="E28" s="4"/>
      <c r="F28" s="4">
        <v>9.42</v>
      </c>
      <c r="G28" s="4">
        <v>0.42</v>
      </c>
      <c r="H28" s="4">
        <v>24.84</v>
      </c>
    </row>
    <row r="29" spans="1:8" ht="13.5" customHeight="1">
      <c r="A29" s="4" t="s">
        <v>506</v>
      </c>
      <c r="B29" s="4">
        <v>1</v>
      </c>
      <c r="C29" s="4"/>
      <c r="D29" s="4"/>
      <c r="E29" s="4"/>
      <c r="F29" s="4">
        <v>2.14</v>
      </c>
      <c r="G29" s="4">
        <v>0.28000000000000003</v>
      </c>
      <c r="H29" s="4">
        <v>3.42</v>
      </c>
    </row>
    <row r="30" spans="1:8" s="122" customFormat="1" ht="13.5" customHeight="1">
      <c r="A30" s="4" t="s">
        <v>507</v>
      </c>
      <c r="B30" s="4">
        <v>5</v>
      </c>
      <c r="C30" s="4">
        <v>5</v>
      </c>
      <c r="D30" s="4"/>
      <c r="E30" s="4"/>
      <c r="F30" s="4">
        <v>6.51</v>
      </c>
      <c r="G30" s="4">
        <v>0.9</v>
      </c>
      <c r="H30" s="4">
        <v>17.41</v>
      </c>
    </row>
    <row r="31" spans="1:8" ht="13.5" customHeight="1">
      <c r="A31" s="4" t="s">
        <v>520</v>
      </c>
      <c r="B31" s="4">
        <v>1</v>
      </c>
      <c r="C31" s="4"/>
      <c r="D31" s="4"/>
      <c r="E31" s="4">
        <v>1</v>
      </c>
      <c r="F31" s="4">
        <v>7.56</v>
      </c>
      <c r="G31" s="4">
        <v>0.23</v>
      </c>
      <c r="H31" s="4">
        <v>9.7899999999999991</v>
      </c>
    </row>
    <row r="32" spans="1:8" ht="13.5" customHeight="1">
      <c r="A32" s="4" t="s">
        <v>440</v>
      </c>
      <c r="B32" s="4">
        <v>19</v>
      </c>
      <c r="C32" s="4">
        <v>15</v>
      </c>
      <c r="D32" s="4">
        <v>9</v>
      </c>
      <c r="E32" s="4">
        <v>3</v>
      </c>
      <c r="F32" s="4">
        <v>6.81</v>
      </c>
      <c r="G32" s="4">
        <v>3.76</v>
      </c>
      <c r="H32" s="4">
        <v>56.57</v>
      </c>
    </row>
    <row r="33" spans="1:8" ht="13.5" customHeight="1">
      <c r="A33" s="4" t="s">
        <v>166</v>
      </c>
      <c r="B33" s="4">
        <v>1</v>
      </c>
      <c r="C33" s="4">
        <v>1</v>
      </c>
      <c r="D33" s="4">
        <v>3</v>
      </c>
      <c r="E33" s="4"/>
      <c r="F33" s="4"/>
      <c r="G33" s="4"/>
      <c r="H33" s="4">
        <v>5</v>
      </c>
    </row>
    <row r="34" spans="1:8" ht="13.5" customHeight="1">
      <c r="A34" s="4" t="s">
        <v>441</v>
      </c>
      <c r="B34" s="4">
        <v>17</v>
      </c>
      <c r="C34" s="4">
        <v>4</v>
      </c>
      <c r="D34" s="4">
        <v>3</v>
      </c>
      <c r="E34" s="4">
        <v>8</v>
      </c>
      <c r="F34" s="4">
        <v>20.2</v>
      </c>
      <c r="G34" s="4"/>
      <c r="H34" s="4">
        <v>52.2</v>
      </c>
    </row>
    <row r="35" spans="1:8" ht="13.5" customHeight="1">
      <c r="A35" s="4" t="s">
        <v>524</v>
      </c>
      <c r="B35" s="4">
        <v>3</v>
      </c>
      <c r="C35" s="4">
        <v>3</v>
      </c>
      <c r="D35" s="4">
        <v>1</v>
      </c>
      <c r="E35" s="4">
        <v>1</v>
      </c>
      <c r="F35" s="4">
        <v>3.5</v>
      </c>
      <c r="G35" s="4"/>
      <c r="H35" s="4">
        <v>11.5</v>
      </c>
    </row>
    <row r="36" spans="1:8" ht="13.5" customHeight="1">
      <c r="A36" s="4" t="s">
        <v>525</v>
      </c>
      <c r="B36" s="4">
        <v>8</v>
      </c>
      <c r="C36" s="4">
        <v>2</v>
      </c>
      <c r="D36" s="4"/>
      <c r="E36" s="4">
        <v>2</v>
      </c>
      <c r="F36" s="4">
        <v>1.71</v>
      </c>
      <c r="G36" s="4">
        <v>0.71</v>
      </c>
      <c r="H36" s="4">
        <v>14.42</v>
      </c>
    </row>
    <row r="37" spans="1:8" ht="13.5" customHeight="1">
      <c r="A37" s="4" t="s">
        <v>185</v>
      </c>
      <c r="B37" s="4">
        <v>1</v>
      </c>
      <c r="C37" s="4"/>
      <c r="D37" s="4"/>
      <c r="E37" s="4"/>
      <c r="F37" s="4"/>
      <c r="G37" s="4"/>
      <c r="H37" s="4">
        <v>1</v>
      </c>
    </row>
    <row r="38" spans="1:8" ht="13.5" customHeight="1">
      <c r="A38" s="4" t="s">
        <v>528</v>
      </c>
      <c r="B38" s="4">
        <v>1</v>
      </c>
      <c r="C38" s="4"/>
      <c r="D38" s="4">
        <v>1</v>
      </c>
      <c r="E38" s="4">
        <v>2</v>
      </c>
      <c r="F38" s="4"/>
      <c r="G38" s="4"/>
      <c r="H38" s="4">
        <v>4</v>
      </c>
    </row>
    <row r="39" spans="1:8" ht="13.5" customHeight="1">
      <c r="A39" s="4" t="s">
        <v>529</v>
      </c>
      <c r="B39" s="4"/>
      <c r="C39" s="4"/>
      <c r="D39" s="4"/>
      <c r="E39" s="4"/>
      <c r="F39" s="4">
        <v>0.9</v>
      </c>
      <c r="G39" s="4"/>
      <c r="H39" s="4">
        <v>0.9</v>
      </c>
    </row>
    <row r="40" spans="1:8" ht="13.5" customHeight="1">
      <c r="A40" s="4" t="s">
        <v>443</v>
      </c>
      <c r="B40" s="4"/>
      <c r="C40" s="4">
        <v>3</v>
      </c>
      <c r="D40" s="4">
        <v>2</v>
      </c>
      <c r="E40" s="4">
        <v>2</v>
      </c>
      <c r="F40" s="4">
        <v>8.51</v>
      </c>
      <c r="G40" s="4"/>
      <c r="H40" s="4">
        <v>15.51</v>
      </c>
    </row>
    <row r="41" spans="1:8" ht="13.5" customHeight="1">
      <c r="A41" s="4" t="s">
        <v>563</v>
      </c>
      <c r="B41" s="4">
        <v>8</v>
      </c>
      <c r="C41" s="4">
        <v>19</v>
      </c>
      <c r="D41" s="4"/>
      <c r="E41" s="4">
        <v>2</v>
      </c>
      <c r="F41" s="4">
        <v>11.5</v>
      </c>
      <c r="G41" s="4"/>
      <c r="H41" s="4">
        <v>40.5</v>
      </c>
    </row>
    <row r="42" spans="1:8" ht="13.5" customHeight="1">
      <c r="A42" s="4" t="s">
        <v>445</v>
      </c>
      <c r="B42" s="4">
        <v>7</v>
      </c>
      <c r="C42" s="4">
        <v>6</v>
      </c>
      <c r="D42" s="4">
        <v>10</v>
      </c>
      <c r="E42" s="4">
        <v>2</v>
      </c>
      <c r="F42" s="4">
        <v>6.98</v>
      </c>
      <c r="G42" s="4"/>
      <c r="H42" s="4">
        <v>31.98</v>
      </c>
    </row>
    <row r="43" spans="1:8" ht="13.5" customHeight="1">
      <c r="A43" s="4" t="s">
        <v>446</v>
      </c>
      <c r="B43" s="4">
        <v>17</v>
      </c>
      <c r="C43" s="4">
        <v>10</v>
      </c>
      <c r="D43" s="4">
        <v>4</v>
      </c>
      <c r="E43" s="4"/>
      <c r="F43" s="4">
        <v>18.84</v>
      </c>
      <c r="G43" s="4">
        <v>0.18</v>
      </c>
      <c r="H43" s="4">
        <v>50.02</v>
      </c>
    </row>
    <row r="44" spans="1:8" ht="13.5" customHeight="1">
      <c r="A44" s="4" t="s">
        <v>448</v>
      </c>
      <c r="B44" s="4">
        <v>8</v>
      </c>
      <c r="C44" s="4">
        <v>6</v>
      </c>
      <c r="D44" s="4">
        <v>3</v>
      </c>
      <c r="E44" s="4">
        <v>10</v>
      </c>
      <c r="F44" s="4">
        <v>11.39</v>
      </c>
      <c r="G44" s="4"/>
      <c r="H44" s="4">
        <v>38.39</v>
      </c>
    </row>
    <row r="45" spans="1:8" ht="13.5" customHeight="1">
      <c r="A45" s="4" t="s">
        <v>533</v>
      </c>
      <c r="B45" s="4">
        <v>2</v>
      </c>
      <c r="C45" s="4">
        <v>1</v>
      </c>
      <c r="D45" s="4">
        <v>3</v>
      </c>
      <c r="E45" s="4">
        <v>2</v>
      </c>
      <c r="F45" s="4"/>
      <c r="G45" s="4"/>
      <c r="H45" s="4">
        <v>8</v>
      </c>
    </row>
    <row r="46" spans="1:8" ht="13.5" customHeight="1">
      <c r="A46" s="4" t="s">
        <v>536</v>
      </c>
      <c r="B46" s="4">
        <v>1</v>
      </c>
      <c r="C46" s="4">
        <v>1</v>
      </c>
      <c r="D46" s="4">
        <v>1</v>
      </c>
      <c r="E46" s="4"/>
      <c r="F46" s="4">
        <v>4.8</v>
      </c>
      <c r="G46" s="4">
        <v>0.3</v>
      </c>
      <c r="H46" s="4">
        <v>8.1</v>
      </c>
    </row>
    <row r="47" spans="1:8" ht="13.5" customHeight="1">
      <c r="A47" s="4" t="s">
        <v>450</v>
      </c>
      <c r="B47" s="4">
        <v>3</v>
      </c>
      <c r="C47" s="4">
        <v>1</v>
      </c>
      <c r="D47" s="4"/>
      <c r="E47" s="4"/>
      <c r="F47" s="4">
        <v>2.6</v>
      </c>
      <c r="G47" s="4">
        <v>0.5</v>
      </c>
      <c r="H47" s="4">
        <v>7.1</v>
      </c>
    </row>
    <row r="48" spans="1:8" ht="13.5" customHeight="1">
      <c r="A48" s="4" t="s">
        <v>451</v>
      </c>
      <c r="B48" s="4">
        <v>10</v>
      </c>
      <c r="C48" s="4">
        <v>4</v>
      </c>
      <c r="D48" s="4">
        <v>4</v>
      </c>
      <c r="E48" s="4">
        <v>1</v>
      </c>
      <c r="F48" s="4">
        <v>11.93</v>
      </c>
      <c r="G48" s="4"/>
      <c r="H48" s="4">
        <v>30.93</v>
      </c>
    </row>
    <row r="49" spans="1:8" ht="13.5" customHeight="1">
      <c r="A49" s="4" t="s">
        <v>216</v>
      </c>
      <c r="B49" s="4">
        <v>12</v>
      </c>
      <c r="C49" s="4">
        <v>5</v>
      </c>
      <c r="D49" s="4">
        <v>9</v>
      </c>
      <c r="E49" s="4"/>
      <c r="F49" s="4">
        <v>12.9</v>
      </c>
      <c r="G49" s="4">
        <v>2.21</v>
      </c>
      <c r="H49" s="4">
        <v>41.11</v>
      </c>
    </row>
    <row r="50" spans="1:8" ht="13.5" customHeight="1">
      <c r="A50" s="4" t="s">
        <v>538</v>
      </c>
      <c r="B50" s="4">
        <v>1</v>
      </c>
      <c r="C50" s="4"/>
      <c r="D50" s="4">
        <v>1</v>
      </c>
      <c r="E50" s="4"/>
      <c r="F50" s="4">
        <v>1.86</v>
      </c>
      <c r="G50" s="4">
        <v>0.08</v>
      </c>
      <c r="H50" s="4">
        <v>3.94</v>
      </c>
    </row>
    <row r="51" spans="1:8" ht="13.5" customHeight="1">
      <c r="A51" s="4" t="s">
        <v>454</v>
      </c>
      <c r="B51" s="4">
        <v>13</v>
      </c>
      <c r="C51" s="4">
        <v>16</v>
      </c>
      <c r="D51" s="4">
        <v>18</v>
      </c>
      <c r="E51" s="4">
        <v>4</v>
      </c>
      <c r="F51" s="4">
        <v>12.78</v>
      </c>
      <c r="G51" s="4"/>
      <c r="H51" s="4">
        <v>63.78</v>
      </c>
    </row>
    <row r="52" spans="1:8" s="26" customFormat="1" ht="13.5" customHeight="1">
      <c r="A52" s="4" t="s">
        <v>455</v>
      </c>
      <c r="B52" s="4">
        <v>8</v>
      </c>
      <c r="C52" s="4">
        <v>4</v>
      </c>
      <c r="D52" s="4">
        <v>3</v>
      </c>
      <c r="E52" s="4">
        <v>1</v>
      </c>
      <c r="F52" s="4">
        <v>6.11</v>
      </c>
      <c r="G52" s="4">
        <v>1</v>
      </c>
      <c r="H52" s="4">
        <v>23.11</v>
      </c>
    </row>
    <row r="53" spans="1:8" ht="13.5" customHeight="1">
      <c r="A53" s="4" t="s">
        <v>539</v>
      </c>
      <c r="B53" s="4">
        <v>1</v>
      </c>
      <c r="C53" s="4"/>
      <c r="D53" s="4"/>
      <c r="E53" s="4"/>
      <c r="F53" s="4">
        <v>2.36</v>
      </c>
      <c r="G53" s="4">
        <v>0.2</v>
      </c>
      <c r="H53" s="4">
        <v>3.56</v>
      </c>
    </row>
    <row r="54" spans="1:8" ht="13.5" customHeight="1">
      <c r="A54" s="4" t="s">
        <v>456</v>
      </c>
      <c r="B54" s="4">
        <v>9</v>
      </c>
      <c r="C54" s="4">
        <v>8</v>
      </c>
      <c r="D54" s="4"/>
      <c r="E54" s="4">
        <v>1</v>
      </c>
      <c r="F54" s="4">
        <v>4.25</v>
      </c>
      <c r="G54" s="4">
        <v>1</v>
      </c>
      <c r="H54" s="4">
        <v>23.25</v>
      </c>
    </row>
    <row r="55" spans="1:8" ht="13.5" customHeight="1">
      <c r="A55" s="4" t="s">
        <v>541</v>
      </c>
      <c r="B55" s="4">
        <v>2</v>
      </c>
      <c r="C55" s="4">
        <v>2</v>
      </c>
      <c r="D55" s="4"/>
      <c r="E55" s="4"/>
      <c r="F55" s="4">
        <v>4.21</v>
      </c>
      <c r="G55" s="4"/>
      <c r="H55" s="4">
        <v>8.2100000000000009</v>
      </c>
    </row>
    <row r="56" spans="1:8" ht="13.5" customHeight="1">
      <c r="A56" s="26"/>
      <c r="B56"/>
      <c r="C56"/>
      <c r="D56"/>
      <c r="E56"/>
      <c r="F56"/>
      <c r="G56"/>
      <c r="H56" s="235"/>
    </row>
    <row r="57" spans="1:8" ht="13.5" customHeight="1">
      <c r="A57" s="26"/>
      <c r="B57"/>
      <c r="C57"/>
      <c r="D57"/>
      <c r="E57"/>
      <c r="F57"/>
      <c r="G57"/>
      <c r="H57" s="235"/>
    </row>
    <row r="58" spans="1:8" ht="13.5" customHeight="1">
      <c r="A58" s="26"/>
      <c r="B58"/>
      <c r="C58"/>
      <c r="D58"/>
      <c r="E58"/>
      <c r="F58"/>
      <c r="G58"/>
      <c r="H58" s="175"/>
    </row>
    <row r="59" spans="1:8" ht="13.5" customHeight="1">
      <c r="A59" s="26"/>
      <c r="B59"/>
      <c r="C59"/>
      <c r="D59"/>
      <c r="E59"/>
      <c r="F59"/>
      <c r="G59"/>
      <c r="H59" s="175"/>
    </row>
    <row r="60" spans="1:8" ht="13.5" customHeight="1">
      <c r="A60" s="26"/>
      <c r="B60"/>
      <c r="C60"/>
      <c r="D60"/>
      <c r="E60"/>
      <c r="F60"/>
      <c r="G60"/>
      <c r="H60" s="175"/>
    </row>
    <row r="61" spans="1:8" ht="13.5" customHeight="1">
      <c r="A61" s="26"/>
      <c r="B61"/>
      <c r="C61"/>
      <c r="D61"/>
      <c r="E61"/>
      <c r="F61"/>
      <c r="G61"/>
      <c r="H61" s="175"/>
    </row>
    <row r="62" spans="1:8" ht="13.5" customHeight="1">
      <c r="A62" s="26"/>
      <c r="B62"/>
      <c r="C62"/>
      <c r="D62"/>
      <c r="E62"/>
      <c r="F62"/>
      <c r="G62"/>
      <c r="H62" s="175"/>
    </row>
    <row r="63" spans="1:8" ht="13.5" customHeight="1">
      <c r="A63" s="26"/>
      <c r="B63"/>
      <c r="C63"/>
      <c r="D63"/>
      <c r="E63"/>
      <c r="F63"/>
      <c r="G63"/>
      <c r="H63" s="175"/>
    </row>
    <row r="64" spans="1:8" ht="13.5" customHeight="1">
      <c r="A64" s="26"/>
      <c r="B64"/>
      <c r="C64"/>
      <c r="D64"/>
      <c r="E64"/>
      <c r="F64"/>
      <c r="G64"/>
      <c r="H64" s="175"/>
    </row>
    <row r="65" spans="2:8" ht="13.5" customHeight="1">
      <c r="B65"/>
      <c r="C65"/>
      <c r="D65"/>
      <c r="E65"/>
      <c r="F65"/>
      <c r="G65"/>
      <c r="H65" s="175"/>
    </row>
    <row r="66" spans="2:8" ht="13.5" customHeight="1">
      <c r="B66"/>
      <c r="C66"/>
      <c r="D66"/>
      <c r="E66"/>
      <c r="F66"/>
      <c r="G66"/>
      <c r="H66" s="175"/>
    </row>
    <row r="67" spans="2:8" ht="13.5" customHeight="1">
      <c r="B67"/>
      <c r="C67"/>
      <c r="D67"/>
      <c r="E67"/>
      <c r="F67"/>
      <c r="G67"/>
      <c r="H67" s="175"/>
    </row>
    <row r="68" spans="2:8" ht="13.5" customHeight="1">
      <c r="B68"/>
      <c r="C68"/>
      <c r="D68"/>
      <c r="E68"/>
      <c r="F68"/>
      <c r="G68"/>
      <c r="H68" s="175"/>
    </row>
    <row r="69" spans="2:8" ht="13.5" customHeight="1">
      <c r="B69"/>
      <c r="C69"/>
      <c r="D69"/>
      <c r="E69"/>
      <c r="F69"/>
      <c r="G69"/>
      <c r="H69" s="175"/>
    </row>
    <row r="70" spans="2:8" ht="13.5" customHeight="1">
      <c r="B70"/>
      <c r="C70"/>
      <c r="D70"/>
      <c r="E70"/>
      <c r="F70"/>
      <c r="G70"/>
      <c r="H70" s="175"/>
    </row>
    <row r="71" spans="2:8" ht="13.5" customHeight="1">
      <c r="B71"/>
      <c r="C71"/>
      <c r="D71"/>
      <c r="E71"/>
      <c r="F71"/>
      <c r="G71"/>
      <c r="H71" s="175"/>
    </row>
    <row r="72" spans="2:8" ht="13.5" customHeight="1">
      <c r="B72"/>
      <c r="C72"/>
      <c r="D72"/>
      <c r="E72"/>
      <c r="F72"/>
      <c r="G72"/>
      <c r="H72" s="175"/>
    </row>
    <row r="73" spans="2:8" ht="13.5" customHeight="1">
      <c r="B73"/>
      <c r="C73"/>
      <c r="D73"/>
      <c r="E73"/>
      <c r="F73"/>
      <c r="G73"/>
      <c r="H73" s="175"/>
    </row>
    <row r="74" spans="2:8" ht="12.75" customHeight="1">
      <c r="B74"/>
      <c r="C74"/>
      <c r="D74"/>
      <c r="E74"/>
      <c r="F74"/>
      <c r="G74"/>
      <c r="H74" s="175"/>
    </row>
    <row r="75" spans="2:8" ht="12.75" customHeight="1">
      <c r="B75"/>
      <c r="C75"/>
      <c r="D75"/>
      <c r="E75"/>
      <c r="F75"/>
      <c r="G75"/>
      <c r="H75" s="175"/>
    </row>
    <row r="76" spans="2:8" ht="12.75" customHeight="1">
      <c r="B76"/>
      <c r="C76"/>
      <c r="D76"/>
      <c r="E76"/>
      <c r="F76"/>
      <c r="G76"/>
      <c r="H76" s="175"/>
    </row>
    <row r="77" spans="2:8" ht="12.75" customHeight="1">
      <c r="B77"/>
      <c r="C77"/>
      <c r="D77"/>
      <c r="E77"/>
      <c r="F77"/>
      <c r="G77"/>
      <c r="H77" s="175"/>
    </row>
    <row r="78" spans="2:8" ht="12.75" customHeight="1">
      <c r="B78"/>
      <c r="C78"/>
      <c r="D78"/>
      <c r="E78"/>
      <c r="F78"/>
      <c r="G78"/>
      <c r="H78" s="175"/>
    </row>
    <row r="79" spans="2:8" ht="12.75" customHeight="1">
      <c r="B79"/>
      <c r="C79"/>
      <c r="D79"/>
      <c r="E79"/>
      <c r="F79"/>
      <c r="G79"/>
    </row>
    <row r="80" spans="2:8" ht="12.75" customHeight="1">
      <c r="B80"/>
      <c r="C80"/>
      <c r="D80"/>
      <c r="E80"/>
      <c r="F80"/>
      <c r="G80"/>
    </row>
    <row r="81" spans="2:7" ht="12.75" customHeight="1">
      <c r="B81"/>
      <c r="C81"/>
      <c r="D81"/>
      <c r="E81"/>
      <c r="F81"/>
      <c r="G81"/>
    </row>
    <row r="82" spans="2:7" ht="12.75" customHeight="1">
      <c r="B82"/>
      <c r="C82"/>
      <c r="D82"/>
      <c r="E82"/>
      <c r="F82"/>
      <c r="G82"/>
    </row>
    <row r="83" spans="2:7" ht="12.75" customHeight="1">
      <c r="B83"/>
      <c r="C83"/>
      <c r="D83"/>
      <c r="E83"/>
      <c r="F83"/>
      <c r="G83"/>
    </row>
    <row r="84" spans="2:7" ht="12.75" customHeight="1">
      <c r="B84"/>
      <c r="C84"/>
      <c r="D84"/>
      <c r="E84"/>
      <c r="F84"/>
      <c r="G84"/>
    </row>
    <row r="85" spans="2:7" ht="12.75" customHeight="1">
      <c r="B85"/>
      <c r="C85"/>
      <c r="D85"/>
      <c r="E85"/>
      <c r="F85"/>
      <c r="G85"/>
    </row>
    <row r="86" spans="2:7" ht="12.75" customHeight="1">
      <c r="B86"/>
      <c r="C86"/>
      <c r="D86"/>
      <c r="E86"/>
      <c r="F86"/>
      <c r="G86"/>
    </row>
    <row r="87" spans="2:7" ht="12.75" customHeight="1">
      <c r="B87"/>
      <c r="C87"/>
      <c r="D87"/>
      <c r="E87"/>
      <c r="F87"/>
      <c r="G87"/>
    </row>
    <row r="88" spans="2:7" ht="12.75" customHeight="1">
      <c r="B88"/>
      <c r="C88"/>
      <c r="D88"/>
      <c r="E88"/>
      <c r="F88"/>
      <c r="G88"/>
    </row>
    <row r="89" spans="2:7" ht="12.75" customHeight="1">
      <c r="B89"/>
      <c r="C89"/>
      <c r="D89"/>
      <c r="E89"/>
      <c r="F89"/>
      <c r="G89"/>
    </row>
    <row r="90" spans="2:7" ht="12.75" customHeight="1">
      <c r="B90"/>
      <c r="C90"/>
      <c r="D90"/>
      <c r="E90"/>
      <c r="F90"/>
      <c r="G90"/>
    </row>
    <row r="91" spans="2:7" ht="12.75" customHeight="1">
      <c r="B91"/>
      <c r="C91"/>
      <c r="D91"/>
      <c r="E91"/>
      <c r="F91"/>
      <c r="G91"/>
    </row>
    <row r="92" spans="2:7" ht="12.75" customHeight="1">
      <c r="B92"/>
      <c r="C92"/>
      <c r="D92"/>
      <c r="E92"/>
      <c r="F92"/>
      <c r="G92"/>
    </row>
    <row r="93" spans="2:7" ht="12.75" customHeight="1">
      <c r="B93"/>
      <c r="C93"/>
      <c r="D93"/>
      <c r="E93"/>
      <c r="F93"/>
      <c r="G93"/>
    </row>
    <row r="94" spans="2:7" ht="12.75" customHeight="1">
      <c r="B94"/>
      <c r="C94"/>
      <c r="D94"/>
      <c r="E94"/>
      <c r="F94"/>
      <c r="G94"/>
    </row>
    <row r="95" spans="2:7" ht="12.75" customHeight="1">
      <c r="B95"/>
      <c r="C95"/>
      <c r="D95"/>
      <c r="E95"/>
      <c r="F95"/>
      <c r="G95"/>
    </row>
    <row r="96" spans="2:7" ht="12.75" customHeight="1">
      <c r="B96"/>
      <c r="C96"/>
      <c r="D96"/>
      <c r="E96"/>
      <c r="F96"/>
      <c r="G96"/>
    </row>
    <row r="97" spans="1:7" ht="12.75" customHeight="1">
      <c r="B97"/>
      <c r="C97"/>
      <c r="D97"/>
      <c r="E97"/>
      <c r="F97"/>
      <c r="G97"/>
    </row>
    <row r="98" spans="1:7" ht="12.75" customHeight="1">
      <c r="B98"/>
      <c r="C98"/>
      <c r="D98"/>
      <c r="E98"/>
      <c r="F98"/>
      <c r="G98"/>
    </row>
    <row r="99" spans="1:7" ht="12.75" customHeight="1">
      <c r="B99"/>
      <c r="C99"/>
      <c r="D99"/>
      <c r="E99"/>
      <c r="F99"/>
      <c r="G99"/>
    </row>
    <row r="100" spans="1:7" ht="12.75" customHeight="1">
      <c r="B100"/>
      <c r="C100"/>
      <c r="D100"/>
      <c r="E100"/>
      <c r="F100"/>
      <c r="G100"/>
    </row>
    <row r="101" spans="1:7">
      <c r="B101"/>
      <c r="C101"/>
      <c r="D101"/>
      <c r="E101"/>
      <c r="F101"/>
      <c r="G101"/>
    </row>
    <row r="102" spans="1:7">
      <c r="B102"/>
      <c r="C102"/>
      <c r="D102"/>
      <c r="E102"/>
      <c r="F102"/>
      <c r="G102"/>
    </row>
    <row r="103" spans="1:7">
      <c r="B103"/>
      <c r="C103"/>
      <c r="D103"/>
      <c r="E103"/>
      <c r="F103"/>
      <c r="G103"/>
    </row>
    <row r="104" spans="1:7">
      <c r="B104"/>
      <c r="C104"/>
      <c r="D104"/>
      <c r="E104"/>
      <c r="F104"/>
      <c r="G104"/>
    </row>
    <row r="105" spans="1:7">
      <c r="A105" s="26"/>
      <c r="B105" s="26"/>
      <c r="C105" s="26"/>
      <c r="D105" s="26"/>
      <c r="E105" s="26"/>
      <c r="F105" s="26"/>
      <c r="G105" s="26"/>
    </row>
    <row r="106" spans="1:7">
      <c r="A106" s="26"/>
    </row>
    <row r="107" spans="1:7">
      <c r="A107" s="26"/>
    </row>
    <row r="108" spans="1:7">
      <c r="A108" s="26"/>
    </row>
    <row r="109" spans="1:7">
      <c r="A109" s="26"/>
      <c r="B109" s="26"/>
      <c r="C109" s="26"/>
      <c r="D109" s="26"/>
      <c r="E109" s="26"/>
      <c r="F109" s="26"/>
      <c r="G109" s="26"/>
    </row>
    <row r="110" spans="1:7">
      <c r="A110" s="26"/>
      <c r="B110" s="26"/>
      <c r="C110" s="26"/>
      <c r="D110" s="26"/>
      <c r="E110" s="26"/>
      <c r="F110" s="26"/>
      <c r="G110" s="26"/>
    </row>
    <row r="111" spans="1:7">
      <c r="A111" s="26"/>
      <c r="B111" s="26"/>
      <c r="C111" s="26"/>
      <c r="D111" s="26"/>
      <c r="E111" s="26"/>
      <c r="F111" s="26"/>
      <c r="G111" s="26"/>
    </row>
    <row r="112" spans="1:7">
      <c r="A112" s="26"/>
      <c r="B112" s="26"/>
      <c r="C112" s="26"/>
      <c r="D112" s="26"/>
      <c r="E112" s="26"/>
      <c r="F112" s="26"/>
      <c r="G112" s="26"/>
    </row>
    <row r="113" spans="1:7">
      <c r="A113" s="26"/>
      <c r="B113" s="26"/>
      <c r="C113" s="26"/>
      <c r="D113" s="26"/>
      <c r="E113" s="26"/>
      <c r="F113" s="26"/>
      <c r="G113" s="26"/>
    </row>
    <row r="114" spans="1:7">
      <c r="A114" s="26"/>
      <c r="B114" s="26"/>
      <c r="C114" s="26"/>
      <c r="D114" s="26"/>
      <c r="E114" s="26"/>
      <c r="F114" s="26"/>
      <c r="G114" s="26"/>
    </row>
    <row r="115" spans="1:7">
      <c r="A115" s="26"/>
      <c r="B115" s="26"/>
      <c r="C115" s="26"/>
      <c r="D115" s="26"/>
      <c r="E115" s="26"/>
      <c r="F115" s="26"/>
      <c r="G115" s="26"/>
    </row>
    <row r="116" spans="1:7">
      <c r="A116" s="26"/>
      <c r="B116" s="26"/>
      <c r="C116" s="26"/>
      <c r="D116" s="26"/>
      <c r="E116" s="26"/>
      <c r="F116" s="26"/>
      <c r="G116" s="26"/>
    </row>
    <row r="117" spans="1:7">
      <c r="A117" s="26"/>
      <c r="B117" s="26"/>
      <c r="C117" s="26"/>
      <c r="D117" s="26"/>
      <c r="E117" s="26"/>
      <c r="F117" s="26"/>
      <c r="G117" s="26"/>
    </row>
    <row r="118" spans="1:7">
      <c r="A118" s="26"/>
      <c r="B118" s="26"/>
      <c r="C118" s="26"/>
      <c r="D118" s="26"/>
      <c r="E118" s="26"/>
      <c r="F118" s="26"/>
      <c r="G118" s="26"/>
    </row>
    <row r="119" spans="1:7">
      <c r="A119" s="26"/>
      <c r="B119" s="26"/>
      <c r="C119" s="26"/>
      <c r="D119" s="26"/>
      <c r="E119" s="26"/>
      <c r="F119" s="26"/>
      <c r="G119" s="26"/>
    </row>
    <row r="120" spans="1:7">
      <c r="A120" s="26"/>
      <c r="B120" s="26"/>
      <c r="C120" s="26"/>
      <c r="D120" s="26"/>
      <c r="E120" s="26"/>
      <c r="F120" s="26"/>
      <c r="G120" s="26"/>
    </row>
    <row r="121" spans="1:7">
      <c r="A121" s="26"/>
      <c r="B121" s="26"/>
      <c r="C121" s="26"/>
      <c r="D121" s="26"/>
      <c r="E121" s="26"/>
      <c r="F121" s="26"/>
      <c r="G121" s="26"/>
    </row>
    <row r="122" spans="1:7">
      <c r="A122" s="26"/>
      <c r="B122" s="26"/>
      <c r="C122" s="26"/>
      <c r="D122" s="26"/>
      <c r="E122" s="26"/>
      <c r="F122" s="26"/>
      <c r="G122" s="26"/>
    </row>
    <row r="123" spans="1:7">
      <c r="A123" s="26"/>
      <c r="B123" s="26"/>
      <c r="C123" s="26"/>
      <c r="D123" s="26"/>
      <c r="E123" s="26"/>
      <c r="F123" s="26"/>
      <c r="G123" s="26"/>
    </row>
    <row r="124" spans="1:7">
      <c r="A124" s="26"/>
      <c r="B124" s="26"/>
      <c r="C124" s="26"/>
      <c r="D124" s="26"/>
      <c r="E124" s="26"/>
      <c r="F124" s="26"/>
      <c r="G124" s="26"/>
    </row>
    <row r="125" spans="1:7">
      <c r="A125" s="26"/>
      <c r="B125" s="26"/>
      <c r="C125" s="26"/>
      <c r="D125" s="26"/>
      <c r="E125" s="26"/>
      <c r="F125" s="26"/>
      <c r="G125" s="26"/>
    </row>
    <row r="126" spans="1:7">
      <c r="A126" s="26"/>
      <c r="B126" s="26"/>
      <c r="C126" s="26"/>
      <c r="D126" s="26"/>
      <c r="E126" s="26"/>
      <c r="F126" s="26"/>
      <c r="G126" s="26"/>
    </row>
    <row r="127" spans="1:7">
      <c r="A127" s="26"/>
      <c r="B127" s="26"/>
      <c r="C127" s="26"/>
      <c r="D127" s="26"/>
      <c r="E127" s="26"/>
      <c r="F127" s="26"/>
      <c r="G127" s="26"/>
    </row>
  </sheetData>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2011/12&amp;C&amp;9&amp;P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I3032"/>
  <sheetViews>
    <sheetView zoomScaleNormal="100" workbookViewId="0">
      <pane ySplit="3" topLeftCell="A4" activePane="bottomLeft" state="frozen"/>
      <selection activeCell="B24" sqref="B24"/>
      <selection pane="bottomLeft" activeCell="J1" sqref="J1"/>
    </sheetView>
  </sheetViews>
  <sheetFormatPr defaultColWidth="8.85546875" defaultRowHeight="12.75"/>
  <cols>
    <col min="1" max="1" width="19.140625" style="22" customWidth="1"/>
    <col min="2" max="2" width="10.28515625" style="22" bestFit="1" customWidth="1"/>
    <col min="3" max="3" width="11.140625" style="22" customWidth="1"/>
    <col min="4" max="4" width="10.85546875" style="22" customWidth="1"/>
    <col min="5" max="7" width="10.7109375" style="22" bestFit="1" customWidth="1"/>
    <col min="8" max="8" width="8" style="32" customWidth="1"/>
    <col min="9" max="16384" width="8.85546875" style="22"/>
  </cols>
  <sheetData>
    <row r="1" spans="1:9" ht="15">
      <c r="A1" s="39" t="s">
        <v>625</v>
      </c>
    </row>
    <row r="2" spans="1:9" ht="12.75" customHeight="1"/>
    <row r="3" spans="1:9" ht="39" customHeight="1">
      <c r="A3" s="64"/>
      <c r="B3" s="372" t="s">
        <v>90</v>
      </c>
      <c r="C3" s="372" t="s">
        <v>91</v>
      </c>
      <c r="D3" s="372" t="s">
        <v>92</v>
      </c>
      <c r="E3" s="372" t="s">
        <v>93</v>
      </c>
      <c r="F3" s="372" t="s">
        <v>94</v>
      </c>
      <c r="G3" s="372" t="s">
        <v>95</v>
      </c>
      <c r="H3" s="482" t="s">
        <v>89</v>
      </c>
    </row>
    <row r="4" spans="1:9" ht="13.5" customHeight="1">
      <c r="A4" s="4" t="s">
        <v>457</v>
      </c>
      <c r="B4" s="4">
        <v>14</v>
      </c>
      <c r="C4" s="4">
        <v>18</v>
      </c>
      <c r="D4" s="4">
        <v>12</v>
      </c>
      <c r="E4" s="4">
        <v>2</v>
      </c>
      <c r="F4" s="4">
        <v>11.47</v>
      </c>
      <c r="G4" s="4"/>
      <c r="H4" s="4">
        <v>57.47</v>
      </c>
      <c r="I4" s="26"/>
    </row>
    <row r="5" spans="1:9" ht="13.5" customHeight="1">
      <c r="A5" s="4" t="s">
        <v>339</v>
      </c>
      <c r="B5" s="4">
        <v>10</v>
      </c>
      <c r="C5" s="4"/>
      <c r="D5" s="4">
        <v>4</v>
      </c>
      <c r="E5" s="4">
        <v>3</v>
      </c>
      <c r="F5" s="4">
        <v>6.49</v>
      </c>
      <c r="G5" s="4">
        <v>2.2000000000000002</v>
      </c>
      <c r="H5" s="4">
        <v>25.69</v>
      </c>
      <c r="I5" s="26"/>
    </row>
    <row r="6" spans="1:9" ht="13.5" customHeight="1">
      <c r="A6" s="4" t="s">
        <v>458</v>
      </c>
      <c r="B6" s="4">
        <v>7</v>
      </c>
      <c r="C6" s="4">
        <v>3</v>
      </c>
      <c r="D6" s="4">
        <v>6</v>
      </c>
      <c r="E6" s="4"/>
      <c r="F6" s="4">
        <v>5.81</v>
      </c>
      <c r="G6" s="4"/>
      <c r="H6" s="4">
        <v>21.81</v>
      </c>
      <c r="I6" s="26"/>
    </row>
    <row r="7" spans="1:9" ht="13.5" customHeight="1">
      <c r="A7" s="4" t="s">
        <v>459</v>
      </c>
      <c r="B7" s="4">
        <v>6</v>
      </c>
      <c r="C7" s="4">
        <v>4</v>
      </c>
      <c r="D7" s="4">
        <v>4</v>
      </c>
      <c r="E7" s="4"/>
      <c r="F7" s="4">
        <v>4.88</v>
      </c>
      <c r="G7" s="4"/>
      <c r="H7" s="4">
        <v>18.88</v>
      </c>
      <c r="I7" s="26"/>
    </row>
    <row r="8" spans="1:9" ht="13.5" customHeight="1">
      <c r="A8" s="4" t="s">
        <v>460</v>
      </c>
      <c r="B8" s="4">
        <v>12</v>
      </c>
      <c r="C8" s="4">
        <v>13</v>
      </c>
      <c r="D8" s="4">
        <v>8</v>
      </c>
      <c r="E8" s="4">
        <v>1</v>
      </c>
      <c r="F8" s="4">
        <v>4.5</v>
      </c>
      <c r="G8" s="4"/>
      <c r="H8" s="4">
        <v>38.5</v>
      </c>
      <c r="I8" s="26"/>
    </row>
    <row r="9" spans="1:9" ht="13.5" customHeight="1">
      <c r="A9" s="4" t="s">
        <v>168</v>
      </c>
      <c r="B9" s="4">
        <v>1</v>
      </c>
      <c r="C9" s="4"/>
      <c r="D9" s="4">
        <v>1</v>
      </c>
      <c r="E9" s="4"/>
      <c r="F9" s="4">
        <v>5.25</v>
      </c>
      <c r="G9" s="4">
        <v>0.05</v>
      </c>
      <c r="H9" s="4">
        <v>7.3</v>
      </c>
      <c r="I9" s="26"/>
    </row>
    <row r="10" spans="1:9" ht="13.5" customHeight="1">
      <c r="A10" s="4" t="s">
        <v>340</v>
      </c>
      <c r="B10" s="4">
        <v>1</v>
      </c>
      <c r="C10" s="4">
        <v>1</v>
      </c>
      <c r="D10" s="4"/>
      <c r="E10" s="4">
        <v>1</v>
      </c>
      <c r="F10" s="4">
        <v>3.2</v>
      </c>
      <c r="G10" s="4">
        <v>0.3</v>
      </c>
      <c r="H10" s="4">
        <v>6.5</v>
      </c>
      <c r="I10" s="26"/>
    </row>
    <row r="11" spans="1:9" ht="13.5" customHeight="1">
      <c r="A11" s="4" t="s">
        <v>461</v>
      </c>
      <c r="B11" s="4">
        <v>10</v>
      </c>
      <c r="C11" s="4">
        <v>3</v>
      </c>
      <c r="D11" s="4">
        <v>2</v>
      </c>
      <c r="E11" s="4"/>
      <c r="F11" s="4">
        <v>5.03</v>
      </c>
      <c r="G11" s="4">
        <v>0.38</v>
      </c>
      <c r="H11" s="4">
        <v>20.41</v>
      </c>
      <c r="I11" s="26"/>
    </row>
    <row r="12" spans="1:9" ht="13.5" customHeight="1">
      <c r="A12" s="4" t="s">
        <v>462</v>
      </c>
      <c r="B12" s="4">
        <v>16</v>
      </c>
      <c r="C12" s="4">
        <v>22</v>
      </c>
      <c r="D12" s="4">
        <v>17</v>
      </c>
      <c r="E12" s="4">
        <v>5</v>
      </c>
      <c r="F12" s="4">
        <v>11.88</v>
      </c>
      <c r="G12" s="4"/>
      <c r="H12" s="4">
        <v>71.88</v>
      </c>
      <c r="I12" s="26"/>
    </row>
    <row r="13" spans="1:9" ht="13.5" customHeight="1">
      <c r="A13" s="4" t="s">
        <v>463</v>
      </c>
      <c r="B13" s="4">
        <v>9</v>
      </c>
      <c r="C13" s="4">
        <v>6</v>
      </c>
      <c r="D13" s="4">
        <v>1</v>
      </c>
      <c r="E13" s="4">
        <v>1</v>
      </c>
      <c r="F13" s="4">
        <v>10.6</v>
      </c>
      <c r="G13" s="4">
        <v>0.6</v>
      </c>
      <c r="H13" s="4">
        <v>28.2</v>
      </c>
      <c r="I13" s="26"/>
    </row>
    <row r="14" spans="1:9" ht="13.5" customHeight="1">
      <c r="A14" s="174" t="s">
        <v>685</v>
      </c>
      <c r="B14" s="4">
        <v>1</v>
      </c>
      <c r="C14" s="4"/>
      <c r="D14" s="4">
        <v>5</v>
      </c>
      <c r="E14" s="4">
        <v>1</v>
      </c>
      <c r="F14" s="4">
        <v>4.78</v>
      </c>
      <c r="G14" s="4"/>
      <c r="H14" s="4">
        <v>11.78</v>
      </c>
      <c r="I14" s="26"/>
    </row>
    <row r="15" spans="1:9" ht="13.5" customHeight="1">
      <c r="A15" s="4" t="s">
        <v>341</v>
      </c>
      <c r="B15" s="4">
        <v>4</v>
      </c>
      <c r="C15" s="4"/>
      <c r="D15" s="4"/>
      <c r="E15" s="4"/>
      <c r="F15" s="4">
        <v>3</v>
      </c>
      <c r="G15" s="4">
        <v>0.4</v>
      </c>
      <c r="H15" s="4">
        <v>7.4</v>
      </c>
      <c r="I15" s="26"/>
    </row>
    <row r="16" spans="1:9" ht="13.5" customHeight="1">
      <c r="A16" s="4" t="s">
        <v>552</v>
      </c>
      <c r="B16" s="4"/>
      <c r="C16" s="4"/>
      <c r="D16" s="4">
        <v>1</v>
      </c>
      <c r="E16" s="4"/>
      <c r="F16" s="4">
        <v>0.72</v>
      </c>
      <c r="G16" s="4"/>
      <c r="H16" s="4">
        <v>1.72</v>
      </c>
      <c r="I16" s="26"/>
    </row>
    <row r="17" spans="1:9" ht="13.5" customHeight="1">
      <c r="A17" s="4" t="s">
        <v>554</v>
      </c>
      <c r="B17" s="4">
        <v>2</v>
      </c>
      <c r="C17" s="4">
        <v>2</v>
      </c>
      <c r="D17" s="4"/>
      <c r="E17" s="4"/>
      <c r="F17" s="4">
        <v>1.8</v>
      </c>
      <c r="G17" s="4"/>
      <c r="H17" s="4">
        <v>5.8</v>
      </c>
      <c r="I17" s="26"/>
    </row>
    <row r="18" spans="1:9" ht="13.5" customHeight="1">
      <c r="A18" s="4" t="s">
        <v>464</v>
      </c>
      <c r="B18" s="4">
        <v>21.18</v>
      </c>
      <c r="C18" s="4">
        <v>9.17</v>
      </c>
      <c r="D18" s="4">
        <v>16.25</v>
      </c>
      <c r="E18" s="4">
        <v>3</v>
      </c>
      <c r="F18" s="4">
        <v>14.95</v>
      </c>
      <c r="G18" s="4">
        <v>1</v>
      </c>
      <c r="H18" s="4">
        <v>65.55</v>
      </c>
      <c r="I18" s="26"/>
    </row>
    <row r="19" spans="1:9" ht="13.5" customHeight="1">
      <c r="A19" s="4" t="s">
        <v>465</v>
      </c>
      <c r="B19" s="4">
        <v>15</v>
      </c>
      <c r="C19" s="4">
        <v>3</v>
      </c>
      <c r="D19" s="4">
        <v>8</v>
      </c>
      <c r="E19" s="4">
        <v>2</v>
      </c>
      <c r="F19" s="4">
        <v>13.31</v>
      </c>
      <c r="G19" s="4">
        <v>3.52</v>
      </c>
      <c r="H19" s="4">
        <v>44.83</v>
      </c>
      <c r="I19" s="26"/>
    </row>
    <row r="20" spans="1:9" ht="13.5" customHeight="1">
      <c r="A20" s="4" t="s">
        <v>466</v>
      </c>
      <c r="B20" s="4">
        <v>1</v>
      </c>
      <c r="C20" s="4"/>
      <c r="D20" s="4">
        <v>2</v>
      </c>
      <c r="E20" s="4"/>
      <c r="F20" s="4">
        <v>12.4</v>
      </c>
      <c r="G20" s="4"/>
      <c r="H20" s="4">
        <v>15.4</v>
      </c>
      <c r="I20" s="26"/>
    </row>
    <row r="21" spans="1:9" ht="13.5" customHeight="1">
      <c r="A21" s="4" t="s">
        <v>21</v>
      </c>
      <c r="B21" s="4">
        <v>9</v>
      </c>
      <c r="C21" s="4"/>
      <c r="D21" s="4">
        <v>6</v>
      </c>
      <c r="E21" s="4">
        <v>2</v>
      </c>
      <c r="F21" s="4">
        <v>2</v>
      </c>
      <c r="G21" s="4">
        <v>0.5</v>
      </c>
      <c r="H21" s="4">
        <v>19.5</v>
      </c>
      <c r="I21" s="26"/>
    </row>
    <row r="22" spans="1:9" ht="13.5" customHeight="1">
      <c r="A22" s="4" t="s">
        <v>467</v>
      </c>
      <c r="B22" s="4">
        <v>3</v>
      </c>
      <c r="C22" s="4">
        <v>2</v>
      </c>
      <c r="D22" s="4"/>
      <c r="E22" s="4"/>
      <c r="F22" s="4">
        <v>6.45</v>
      </c>
      <c r="G22" s="4">
        <v>0.55000000000000004</v>
      </c>
      <c r="H22" s="4">
        <v>12</v>
      </c>
      <c r="I22" s="26"/>
    </row>
    <row r="23" spans="1:9" ht="13.5" customHeight="1">
      <c r="A23" s="4" t="s">
        <v>468</v>
      </c>
      <c r="B23" s="4">
        <v>11</v>
      </c>
      <c r="C23" s="4">
        <v>7</v>
      </c>
      <c r="D23" s="4">
        <v>10</v>
      </c>
      <c r="E23" s="4">
        <v>1</v>
      </c>
      <c r="F23" s="4">
        <v>9.91</v>
      </c>
      <c r="G23" s="4">
        <v>3.5</v>
      </c>
      <c r="H23" s="4">
        <v>42.41</v>
      </c>
      <c r="I23" s="26"/>
    </row>
    <row r="24" spans="1:9" s="122" customFormat="1" ht="13.5" customHeight="1">
      <c r="A24" s="4" t="s">
        <v>343</v>
      </c>
      <c r="B24" s="4">
        <v>7</v>
      </c>
      <c r="C24" s="4">
        <v>11</v>
      </c>
      <c r="D24" s="4">
        <v>14</v>
      </c>
      <c r="E24" s="4">
        <v>7</v>
      </c>
      <c r="F24" s="4">
        <v>31.25</v>
      </c>
      <c r="G24" s="4"/>
      <c r="H24" s="4">
        <v>70.25</v>
      </c>
      <c r="I24" s="26"/>
    </row>
    <row r="25" spans="1:9" ht="13.5" customHeight="1">
      <c r="A25" s="4" t="s">
        <v>344</v>
      </c>
      <c r="B25" s="4">
        <v>3</v>
      </c>
      <c r="C25" s="4"/>
      <c r="D25" s="4">
        <v>5</v>
      </c>
      <c r="E25" s="4">
        <v>1</v>
      </c>
      <c r="F25" s="4">
        <v>1.3</v>
      </c>
      <c r="G25" s="4">
        <v>0.75</v>
      </c>
      <c r="H25" s="4">
        <v>11.05</v>
      </c>
      <c r="I25" s="26"/>
    </row>
    <row r="26" spans="1:9" ht="13.5" customHeight="1">
      <c r="A26" s="4" t="s">
        <v>345</v>
      </c>
      <c r="B26" s="4">
        <v>9.1</v>
      </c>
      <c r="C26" s="4"/>
      <c r="D26" s="4">
        <v>11.3</v>
      </c>
      <c r="E26" s="4"/>
      <c r="F26" s="4">
        <v>20.87</v>
      </c>
      <c r="G26" s="4">
        <v>1.7</v>
      </c>
      <c r="H26" s="4">
        <v>42.97</v>
      </c>
      <c r="I26" s="26"/>
    </row>
    <row r="27" spans="1:9" ht="13.5" customHeight="1">
      <c r="A27" s="4" t="s">
        <v>469</v>
      </c>
      <c r="B27" s="4">
        <v>5</v>
      </c>
      <c r="C27" s="4">
        <v>11</v>
      </c>
      <c r="D27" s="4">
        <v>3</v>
      </c>
      <c r="E27" s="4"/>
      <c r="F27" s="4">
        <v>9.7899999999999991</v>
      </c>
      <c r="G27" s="4"/>
      <c r="H27" s="4">
        <v>28.79</v>
      </c>
      <c r="I27" s="26"/>
    </row>
    <row r="28" spans="1:9" ht="13.5" customHeight="1">
      <c r="A28" s="4" t="s">
        <v>470</v>
      </c>
      <c r="B28" s="4">
        <v>15</v>
      </c>
      <c r="C28" s="4">
        <v>6</v>
      </c>
      <c r="D28" s="4">
        <v>9</v>
      </c>
      <c r="E28" s="4">
        <v>2</v>
      </c>
      <c r="F28" s="4">
        <v>14.05</v>
      </c>
      <c r="G28" s="4">
        <v>1.91</v>
      </c>
      <c r="H28" s="4">
        <v>47.96</v>
      </c>
      <c r="I28" s="26"/>
    </row>
    <row r="29" spans="1:9" ht="13.5" customHeight="1">
      <c r="A29" s="4" t="s">
        <v>471</v>
      </c>
      <c r="B29" s="4">
        <v>4</v>
      </c>
      <c r="C29" s="4">
        <v>4</v>
      </c>
      <c r="D29" s="4">
        <v>2</v>
      </c>
      <c r="E29" s="4">
        <v>2</v>
      </c>
      <c r="F29" s="4">
        <v>4.91</v>
      </c>
      <c r="G29" s="4"/>
      <c r="H29" s="4">
        <v>16.91</v>
      </c>
      <c r="I29" s="26"/>
    </row>
    <row r="30" spans="1:9" ht="13.5" customHeight="1">
      <c r="A30" s="4" t="s">
        <v>306</v>
      </c>
      <c r="B30" s="4">
        <v>7</v>
      </c>
      <c r="C30" s="4">
        <v>3</v>
      </c>
      <c r="D30" s="4">
        <v>6</v>
      </c>
      <c r="E30" s="4"/>
      <c r="F30" s="4">
        <v>8.41</v>
      </c>
      <c r="G30" s="4"/>
      <c r="H30" s="4">
        <v>24.41</v>
      </c>
      <c r="I30" s="26"/>
    </row>
    <row r="31" spans="1:9" ht="13.5" customHeight="1">
      <c r="A31" s="4" t="s">
        <v>307</v>
      </c>
      <c r="B31" s="4">
        <v>3</v>
      </c>
      <c r="C31" s="4">
        <v>2</v>
      </c>
      <c r="D31" s="4">
        <v>3</v>
      </c>
      <c r="E31" s="4"/>
      <c r="F31" s="4">
        <v>3.45</v>
      </c>
      <c r="G31" s="4">
        <v>0.17</v>
      </c>
      <c r="H31" s="4">
        <v>11.62</v>
      </c>
      <c r="I31" s="26"/>
    </row>
    <row r="32" spans="1:9" ht="13.5" customHeight="1">
      <c r="A32" s="4" t="s">
        <v>186</v>
      </c>
      <c r="B32" s="4">
        <v>1</v>
      </c>
      <c r="C32" s="4"/>
      <c r="D32" s="4">
        <v>1</v>
      </c>
      <c r="E32" s="4"/>
      <c r="F32" s="4">
        <v>2.3199999999999998</v>
      </c>
      <c r="G32" s="4">
        <v>0.34</v>
      </c>
      <c r="H32" s="4">
        <v>4.66</v>
      </c>
      <c r="I32" s="26"/>
    </row>
    <row r="33" spans="1:9" ht="13.5" customHeight="1">
      <c r="A33" s="4" t="s">
        <v>346</v>
      </c>
      <c r="B33" s="4">
        <v>5</v>
      </c>
      <c r="C33" s="4">
        <v>3</v>
      </c>
      <c r="D33" s="4">
        <v>1</v>
      </c>
      <c r="E33" s="4"/>
      <c r="F33" s="4">
        <v>7.48</v>
      </c>
      <c r="G33" s="4"/>
      <c r="H33" s="4">
        <v>16.48</v>
      </c>
      <c r="I33" s="26"/>
    </row>
    <row r="34" spans="1:9" ht="13.5" customHeight="1">
      <c r="A34" s="4" t="s">
        <v>473</v>
      </c>
      <c r="B34" s="4">
        <v>5</v>
      </c>
      <c r="C34" s="4">
        <v>4</v>
      </c>
      <c r="D34" s="4">
        <v>2</v>
      </c>
      <c r="E34" s="4"/>
      <c r="F34" s="4">
        <v>1.44</v>
      </c>
      <c r="G34" s="4"/>
      <c r="H34" s="4">
        <v>12.44</v>
      </c>
      <c r="I34" s="26"/>
    </row>
    <row r="35" spans="1:9" ht="13.5" customHeight="1">
      <c r="A35" s="4" t="s">
        <v>474</v>
      </c>
      <c r="B35" s="4">
        <v>18</v>
      </c>
      <c r="C35" s="4">
        <v>11</v>
      </c>
      <c r="D35" s="4">
        <v>13</v>
      </c>
      <c r="E35" s="4">
        <v>5</v>
      </c>
      <c r="F35" s="4">
        <v>14.83</v>
      </c>
      <c r="G35" s="4"/>
      <c r="H35" s="4">
        <v>61.83</v>
      </c>
      <c r="I35" s="26"/>
    </row>
    <row r="36" spans="1:9" ht="13.5" customHeight="1">
      <c r="A36" s="4" t="s">
        <v>476</v>
      </c>
      <c r="B36" s="4">
        <v>13</v>
      </c>
      <c r="C36" s="4">
        <v>7</v>
      </c>
      <c r="D36" s="4">
        <v>14</v>
      </c>
      <c r="E36" s="4">
        <v>7</v>
      </c>
      <c r="F36" s="4">
        <v>17.920000000000002</v>
      </c>
      <c r="G36" s="4"/>
      <c r="H36" s="4">
        <v>58.92</v>
      </c>
      <c r="I36" s="26"/>
    </row>
    <row r="37" spans="1:9" ht="13.5" customHeight="1">
      <c r="A37" s="4" t="s">
        <v>310</v>
      </c>
      <c r="B37" s="4">
        <v>1</v>
      </c>
      <c r="C37" s="4"/>
      <c r="D37" s="4">
        <v>2</v>
      </c>
      <c r="E37" s="4"/>
      <c r="F37" s="4">
        <v>0.66</v>
      </c>
      <c r="G37" s="4">
        <v>0.1</v>
      </c>
      <c r="H37" s="4">
        <v>3.76</v>
      </c>
      <c r="I37" s="26"/>
    </row>
    <row r="38" spans="1:9" ht="13.5" customHeight="1">
      <c r="A38" s="174" t="s">
        <v>679</v>
      </c>
      <c r="B38" s="4">
        <v>3</v>
      </c>
      <c r="C38" s="4">
        <v>1</v>
      </c>
      <c r="D38" s="4"/>
      <c r="E38" s="4"/>
      <c r="F38" s="4">
        <v>5.52</v>
      </c>
      <c r="G38" s="4"/>
      <c r="H38" s="4">
        <v>9.52</v>
      </c>
      <c r="I38" s="26"/>
    </row>
    <row r="39" spans="1:9" ht="13.5" customHeight="1">
      <c r="A39" s="4" t="s">
        <v>356</v>
      </c>
      <c r="B39" s="4"/>
      <c r="C39" s="4">
        <v>5</v>
      </c>
      <c r="D39" s="4"/>
      <c r="E39" s="4">
        <v>1</v>
      </c>
      <c r="F39" s="4">
        <v>2.21</v>
      </c>
      <c r="G39" s="4">
        <v>0.4</v>
      </c>
      <c r="H39" s="4">
        <v>8.61</v>
      </c>
      <c r="I39" s="26"/>
    </row>
    <row r="40" spans="1:9" ht="13.5" customHeight="1">
      <c r="A40" s="4" t="s">
        <v>317</v>
      </c>
      <c r="B40" s="4"/>
      <c r="C40" s="4"/>
      <c r="D40" s="4"/>
      <c r="E40" s="4"/>
      <c r="F40" s="4">
        <v>0.97</v>
      </c>
      <c r="G40" s="4"/>
      <c r="H40" s="4">
        <v>0.97</v>
      </c>
      <c r="I40" s="26"/>
    </row>
    <row r="41" spans="1:9" ht="13.5" customHeight="1">
      <c r="A41" s="4" t="s">
        <v>477</v>
      </c>
      <c r="B41" s="4">
        <v>14</v>
      </c>
      <c r="C41" s="4">
        <v>4</v>
      </c>
      <c r="D41" s="4">
        <v>8</v>
      </c>
      <c r="E41" s="4">
        <v>4</v>
      </c>
      <c r="F41" s="4">
        <v>20.36</v>
      </c>
      <c r="G41" s="4"/>
      <c r="H41" s="4">
        <v>50.36</v>
      </c>
      <c r="I41" s="26"/>
    </row>
    <row r="42" spans="1:9" ht="13.5" customHeight="1">
      <c r="A42" s="4" t="s">
        <v>478</v>
      </c>
      <c r="B42" s="4">
        <v>7</v>
      </c>
      <c r="C42" s="4">
        <v>5</v>
      </c>
      <c r="D42" s="4">
        <v>12</v>
      </c>
      <c r="E42" s="4">
        <v>3</v>
      </c>
      <c r="F42" s="4">
        <v>9.06</v>
      </c>
      <c r="G42" s="4">
        <v>1</v>
      </c>
      <c r="H42" s="4">
        <v>37.06</v>
      </c>
      <c r="I42" s="26"/>
    </row>
    <row r="43" spans="1:9" ht="13.5" customHeight="1">
      <c r="A43" s="4" t="s">
        <v>323</v>
      </c>
      <c r="B43" s="4">
        <v>1</v>
      </c>
      <c r="C43" s="4">
        <v>1</v>
      </c>
      <c r="D43" s="4"/>
      <c r="E43" s="4"/>
      <c r="F43" s="4">
        <v>1.08</v>
      </c>
      <c r="G43" s="4">
        <v>0.2</v>
      </c>
      <c r="H43" s="4">
        <v>3.28</v>
      </c>
      <c r="I43" s="26"/>
    </row>
    <row r="44" spans="1:9" ht="13.5" customHeight="1">
      <c r="A44" s="4" t="s">
        <v>348</v>
      </c>
      <c r="B44" s="4">
        <v>4</v>
      </c>
      <c r="C44" s="4"/>
      <c r="D44" s="4">
        <v>3</v>
      </c>
      <c r="E44" s="4"/>
      <c r="F44" s="4">
        <v>8.52</v>
      </c>
      <c r="G44" s="4"/>
      <c r="H44" s="4">
        <v>15.52</v>
      </c>
      <c r="I44" s="26"/>
    </row>
    <row r="45" spans="1:9" ht="13.5" customHeight="1">
      <c r="A45" s="4" t="s">
        <v>479</v>
      </c>
      <c r="B45" s="4">
        <v>15</v>
      </c>
      <c r="C45" s="4">
        <v>10</v>
      </c>
      <c r="D45" s="4">
        <v>8</v>
      </c>
      <c r="E45" s="4"/>
      <c r="F45" s="4">
        <v>8.36</v>
      </c>
      <c r="G45" s="4">
        <v>0.72</v>
      </c>
      <c r="H45" s="4">
        <v>42.08</v>
      </c>
      <c r="I45" s="26"/>
    </row>
    <row r="46" spans="1:9" ht="13.5" customHeight="1">
      <c r="A46" s="4" t="s">
        <v>324</v>
      </c>
      <c r="B46" s="4">
        <v>3</v>
      </c>
      <c r="C46" s="4">
        <v>4</v>
      </c>
      <c r="D46" s="4">
        <v>5</v>
      </c>
      <c r="E46" s="4">
        <v>1</v>
      </c>
      <c r="F46" s="4">
        <v>3.8</v>
      </c>
      <c r="G46" s="4"/>
      <c r="H46" s="4">
        <v>16.8</v>
      </c>
      <c r="I46" s="26"/>
    </row>
    <row r="47" spans="1:9" ht="13.5" customHeight="1">
      <c r="A47" s="4" t="s">
        <v>480</v>
      </c>
      <c r="B47" s="4">
        <v>2</v>
      </c>
      <c r="C47" s="4">
        <v>3</v>
      </c>
      <c r="D47" s="4">
        <v>3</v>
      </c>
      <c r="E47" s="4"/>
      <c r="F47" s="4">
        <v>2</v>
      </c>
      <c r="G47" s="4">
        <v>1.6</v>
      </c>
      <c r="H47" s="4">
        <v>11.6</v>
      </c>
      <c r="I47" s="26"/>
    </row>
    <row r="48" spans="1:9" ht="13.5" customHeight="1">
      <c r="A48" s="4" t="s">
        <v>481</v>
      </c>
      <c r="B48" s="4">
        <v>20</v>
      </c>
      <c r="C48" s="4">
        <v>20</v>
      </c>
      <c r="D48" s="4"/>
      <c r="E48" s="4">
        <v>3</v>
      </c>
      <c r="F48" s="4">
        <v>19.16</v>
      </c>
      <c r="G48" s="4"/>
      <c r="H48" s="4">
        <v>62.16</v>
      </c>
      <c r="I48" s="26"/>
    </row>
    <row r="49" spans="1:9" ht="13.5" customHeight="1">
      <c r="A49" s="4" t="s">
        <v>482</v>
      </c>
      <c r="B49" s="4">
        <v>9</v>
      </c>
      <c r="C49" s="4">
        <v>8</v>
      </c>
      <c r="D49" s="4">
        <v>1</v>
      </c>
      <c r="E49" s="4">
        <v>1</v>
      </c>
      <c r="F49" s="4">
        <v>10.5</v>
      </c>
      <c r="G49" s="4"/>
      <c r="H49" s="4">
        <v>29.5</v>
      </c>
      <c r="I49" s="26"/>
    </row>
    <row r="50" spans="1:9" ht="13.5" customHeight="1">
      <c r="A50" s="4" t="s">
        <v>483</v>
      </c>
      <c r="B50" s="4">
        <v>7</v>
      </c>
      <c r="C50" s="4">
        <v>2</v>
      </c>
      <c r="D50" s="4">
        <v>3</v>
      </c>
      <c r="E50" s="4">
        <v>14</v>
      </c>
      <c r="F50" s="4">
        <v>12</v>
      </c>
      <c r="G50" s="4"/>
      <c r="H50" s="4">
        <v>38</v>
      </c>
      <c r="I50" s="26"/>
    </row>
    <row r="51" spans="1:9" ht="11.25" customHeight="1">
      <c r="A51" s="26"/>
      <c r="B51" s="79"/>
      <c r="C51" s="79"/>
      <c r="D51" s="79"/>
      <c r="E51" s="79"/>
      <c r="F51" s="79"/>
      <c r="G51" s="79"/>
      <c r="H51" s="235"/>
    </row>
    <row r="52" spans="1:9" ht="11.25" customHeight="1">
      <c r="A52" s="26"/>
      <c r="B52" s="79"/>
      <c r="C52" s="79"/>
      <c r="D52" s="79"/>
      <c r="E52" s="79"/>
      <c r="F52" s="79"/>
      <c r="G52" s="79"/>
      <c r="H52" s="235"/>
    </row>
    <row r="53" spans="1:9" ht="13.5" customHeight="1">
      <c r="A53" s="63" t="s">
        <v>411</v>
      </c>
      <c r="B53" s="86">
        <f>MEDIAN(B4:B50,'Library staff A-L'!B4:B55)</f>
        <v>5</v>
      </c>
      <c r="C53" s="86">
        <f>MEDIAN(C4:C50,'Library staff A-L'!C4:C55)</f>
        <v>4</v>
      </c>
      <c r="D53" s="86">
        <f>MEDIAN(D4:D50,'Library staff A-L'!D4:D55)</f>
        <v>3</v>
      </c>
      <c r="E53" s="86">
        <f>MEDIAN(E4:E50,'Library staff A-L'!E4:E55)</f>
        <v>2</v>
      </c>
      <c r="F53" s="86">
        <f>MEDIAN(F4:F50,'Library staff A-L'!F4:F55)</f>
        <v>5.1449999999999996</v>
      </c>
      <c r="G53" s="86">
        <f>MEDIAN(G4:G50,'Library staff A-L'!G4:G55)</f>
        <v>0.73499999999999999</v>
      </c>
      <c r="H53" s="86">
        <f>MEDIAN(H4:H50,'Library staff A-L'!H4:H55)</f>
        <v>17.41</v>
      </c>
    </row>
    <row r="54" spans="1:9" ht="13.5" customHeight="1">
      <c r="A54" s="63" t="s">
        <v>410</v>
      </c>
      <c r="B54" s="86">
        <f>AVERAGE(B4:B50,'Library staff A-L'!B4:B55)</f>
        <v>7.046021505376344</v>
      </c>
      <c r="C54" s="86">
        <f>AVERAGE(C4:C50,'Library staff A-L'!C4:C55)</f>
        <v>6.1995774647887325</v>
      </c>
      <c r="D54" s="86">
        <f>AVERAGE(D4:D50,'Library staff A-L'!D4:D55)</f>
        <v>5.3098684210526317</v>
      </c>
      <c r="E54" s="86">
        <f>AVERAGE(E4:E50,'Library staff A-L'!E4:E55)</f>
        <v>2.7755102040816326</v>
      </c>
      <c r="F54" s="86">
        <f>AVERAGE(F4:F50,'Library staff A-L'!F4:F55)</f>
        <v>7.1424468085106385</v>
      </c>
      <c r="G54" s="86">
        <f>AVERAGE(G4:G50,'Library staff A-L'!G4:G55)</f>
        <v>1.0121999999999998</v>
      </c>
      <c r="H54" s="86">
        <f>AVERAGE(H4:H50,'Library staff A-L'!H4:H55)</f>
        <v>23.80808080808081</v>
      </c>
    </row>
    <row r="55" spans="1:9" ht="13.5" customHeight="1">
      <c r="A55" s="63" t="s">
        <v>359</v>
      </c>
      <c r="B55" s="86">
        <f>SUM(B4:B50,'Library staff A-L'!B4:B55)</f>
        <v>655.28</v>
      </c>
      <c r="C55" s="86">
        <f>SUM(C4:C50,'Library staff A-L'!C4:C55)</f>
        <v>440.17</v>
      </c>
      <c r="D55" s="86">
        <f>SUM(D4:D50,'Library staff A-L'!D4:D55)</f>
        <v>403.55</v>
      </c>
      <c r="E55" s="86">
        <f>SUM(E4:E50,'Library staff A-L'!E4:E55)</f>
        <v>136</v>
      </c>
      <c r="F55" s="86">
        <f>SUM(F4:F50,'Library staff A-L'!F4:F55)</f>
        <v>671.39</v>
      </c>
      <c r="G55" s="86">
        <f>SUM(G4:G50,'Library staff A-L'!G4:G55)</f>
        <v>50.609999999999992</v>
      </c>
      <c r="H55" s="86">
        <f>SUM(H4:H50,'Library staff A-L'!H4:H55)</f>
        <v>2357</v>
      </c>
      <c r="I55" s="333"/>
    </row>
    <row r="56" spans="1:9" ht="13.5" customHeight="1">
      <c r="A56" s="26"/>
      <c r="B56" s="26"/>
      <c r="C56" s="26"/>
      <c r="D56" s="26"/>
      <c r="E56" s="26"/>
      <c r="F56" s="26"/>
      <c r="G56" s="26"/>
      <c r="H56" s="175"/>
    </row>
    <row r="57" spans="1:9" ht="13.5" customHeight="1">
      <c r="A57" s="26"/>
      <c r="B57" s="26"/>
      <c r="C57" s="26"/>
      <c r="D57" s="26"/>
      <c r="E57" s="26"/>
      <c r="F57" s="26"/>
      <c r="G57" s="26"/>
      <c r="H57" s="175"/>
    </row>
    <row r="58" spans="1:9" ht="13.5" customHeight="1">
      <c r="A58" s="26"/>
      <c r="B58" s="26"/>
      <c r="C58" s="26"/>
      <c r="D58" s="26"/>
      <c r="E58" s="26"/>
      <c r="F58" s="26"/>
      <c r="G58" s="26"/>
      <c r="H58" s="175"/>
    </row>
    <row r="59" spans="1:9" ht="13.5" customHeight="1">
      <c r="A59" s="26"/>
      <c r="B59" s="26"/>
      <c r="C59" s="26"/>
      <c r="D59" s="26"/>
      <c r="E59" s="26"/>
      <c r="F59" s="26"/>
      <c r="G59" s="26"/>
      <c r="H59" s="175"/>
    </row>
    <row r="60" spans="1:9" ht="13.5" customHeight="1">
      <c r="A60" s="26"/>
      <c r="B60" s="26"/>
      <c r="C60" s="26"/>
      <c r="D60" s="26"/>
      <c r="E60" s="26"/>
      <c r="F60" s="26"/>
      <c r="G60" s="26"/>
      <c r="H60" s="175"/>
    </row>
    <row r="61" spans="1:9" ht="13.5" customHeight="1">
      <c r="A61" s="26"/>
      <c r="B61" s="26"/>
      <c r="C61" s="26"/>
      <c r="D61" s="26"/>
      <c r="E61" s="26"/>
      <c r="F61" s="26"/>
      <c r="G61" s="26"/>
      <c r="H61" s="175"/>
    </row>
    <row r="62" spans="1:9" ht="13.5" customHeight="1">
      <c r="A62" s="26"/>
      <c r="B62" s="26"/>
      <c r="C62" s="26"/>
      <c r="D62" s="26"/>
      <c r="E62" s="26"/>
      <c r="F62" s="26"/>
      <c r="G62" s="26"/>
      <c r="H62" s="175"/>
    </row>
    <row r="63" spans="1:9" ht="13.5" customHeight="1">
      <c r="A63" s="26"/>
      <c r="B63" s="26"/>
      <c r="C63" s="26"/>
      <c r="D63" s="26"/>
      <c r="E63" s="26"/>
      <c r="F63" s="26"/>
      <c r="G63" s="26"/>
      <c r="H63" s="175"/>
    </row>
    <row r="64" spans="1:9" ht="13.5" customHeight="1">
      <c r="A64" s="26"/>
      <c r="B64" s="26"/>
      <c r="C64" s="26"/>
      <c r="D64" s="26"/>
      <c r="E64" s="26"/>
      <c r="F64" s="26"/>
      <c r="G64" s="26"/>
      <c r="H64" s="175"/>
    </row>
    <row r="65" spans="1:8" ht="13.5" customHeight="1">
      <c r="A65" s="26"/>
      <c r="B65" s="26"/>
      <c r="C65" s="26"/>
      <c r="D65" s="26"/>
      <c r="E65" s="26"/>
      <c r="F65" s="26"/>
      <c r="G65" s="26"/>
      <c r="H65" s="175"/>
    </row>
    <row r="66" spans="1:8" ht="13.5" customHeight="1">
      <c r="A66" s="26"/>
      <c r="B66" s="26"/>
      <c r="C66" s="26"/>
      <c r="D66" s="26"/>
      <c r="E66" s="26"/>
      <c r="F66" s="26"/>
      <c r="G66" s="26"/>
      <c r="H66" s="175"/>
    </row>
    <row r="67" spans="1:8" ht="13.5" customHeight="1">
      <c r="A67" s="26"/>
      <c r="B67" s="26"/>
      <c r="C67" s="26"/>
      <c r="D67" s="26"/>
      <c r="E67" s="26"/>
      <c r="F67" s="26"/>
      <c r="G67" s="26"/>
      <c r="H67" s="175"/>
    </row>
    <row r="68" spans="1:8" ht="13.5" customHeight="1">
      <c r="A68" s="26"/>
      <c r="B68" s="26"/>
      <c r="C68" s="26"/>
      <c r="D68" s="26"/>
      <c r="E68" s="26"/>
      <c r="F68" s="26"/>
      <c r="G68" s="26"/>
      <c r="H68" s="175"/>
    </row>
    <row r="69" spans="1:8" ht="13.5" customHeight="1">
      <c r="A69" s="26"/>
      <c r="B69" s="26"/>
      <c r="C69" s="26"/>
      <c r="D69" s="26"/>
      <c r="E69" s="26"/>
      <c r="F69" s="26"/>
      <c r="G69" s="26"/>
      <c r="H69" s="175"/>
    </row>
    <row r="70" spans="1:8" ht="13.5" customHeight="1">
      <c r="A70" s="26"/>
      <c r="B70" s="26"/>
      <c r="C70" s="26"/>
      <c r="D70" s="26"/>
      <c r="E70" s="26"/>
      <c r="F70" s="26"/>
      <c r="G70" s="26"/>
      <c r="H70" s="175"/>
    </row>
    <row r="71" spans="1:8" ht="13.5" customHeight="1">
      <c r="A71" s="26"/>
      <c r="B71" s="26"/>
      <c r="C71" s="26"/>
      <c r="D71" s="26"/>
      <c r="E71" s="26"/>
      <c r="F71" s="26"/>
      <c r="G71" s="26"/>
      <c r="H71" s="175"/>
    </row>
    <row r="72" spans="1:8" ht="13.5" customHeight="1">
      <c r="A72" s="26"/>
      <c r="B72" s="26"/>
      <c r="C72" s="26"/>
      <c r="D72" s="26"/>
      <c r="E72" s="26"/>
      <c r="F72" s="26"/>
      <c r="G72" s="26"/>
      <c r="H72" s="175"/>
    </row>
    <row r="73" spans="1:8" ht="13.5" customHeight="1">
      <c r="A73" s="26"/>
      <c r="B73" s="26"/>
      <c r="C73" s="26"/>
      <c r="D73" s="26"/>
      <c r="E73" s="26"/>
      <c r="F73" s="26"/>
      <c r="G73" s="26"/>
      <c r="H73" s="175"/>
    </row>
    <row r="74" spans="1:8" ht="13.5" customHeight="1">
      <c r="A74" s="26"/>
      <c r="B74" s="26"/>
      <c r="C74" s="26"/>
      <c r="D74" s="26"/>
      <c r="E74" s="26"/>
      <c r="F74" s="26"/>
      <c r="G74" s="26"/>
      <c r="H74" s="175"/>
    </row>
    <row r="75" spans="1:8" ht="13.5" customHeight="1">
      <c r="A75" s="26"/>
      <c r="B75" s="26"/>
      <c r="C75" s="26"/>
      <c r="D75" s="26"/>
      <c r="E75" s="26"/>
      <c r="F75" s="26"/>
      <c r="G75" s="26"/>
      <c r="H75" s="175"/>
    </row>
    <row r="76" spans="1:8" ht="13.5" customHeight="1">
      <c r="A76" s="26"/>
      <c r="B76" s="26"/>
      <c r="C76" s="26"/>
      <c r="D76" s="26"/>
      <c r="E76" s="26"/>
      <c r="F76" s="26"/>
      <c r="G76" s="26"/>
      <c r="H76" s="175"/>
    </row>
    <row r="77" spans="1:8" ht="13.5" customHeight="1"/>
    <row r="78" spans="1:8" ht="13.5" customHeight="1"/>
    <row r="79" spans="1:8" ht="13.5" customHeight="1"/>
    <row r="80" spans="1:8"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row r="1010" ht="13.5" customHeight="1"/>
    <row r="1011" ht="13.5" customHeight="1"/>
    <row r="1012" ht="13.5" customHeight="1"/>
    <row r="1013" ht="13.5" customHeight="1"/>
    <row r="1014" ht="13.5" customHeight="1"/>
    <row r="1015" ht="13.5" customHeight="1"/>
    <row r="1016" ht="13.5" customHeight="1"/>
    <row r="1017" ht="13.5" customHeight="1"/>
    <row r="1018" ht="13.5" customHeight="1"/>
    <row r="1019" ht="13.5" customHeight="1"/>
    <row r="1020" ht="13.5" customHeight="1"/>
    <row r="1021" ht="13.5" customHeight="1"/>
    <row r="1022" ht="13.5" customHeight="1"/>
    <row r="1023" ht="13.5" customHeight="1"/>
    <row r="1024" ht="13.5" customHeight="1"/>
    <row r="1025" ht="13.5" customHeight="1"/>
    <row r="1026" ht="13.5" customHeight="1"/>
    <row r="1027" ht="13.5" customHeight="1"/>
    <row r="1028" ht="13.5" customHeight="1"/>
    <row r="1029" ht="13.5" customHeight="1"/>
    <row r="1030" ht="13.5" customHeight="1"/>
    <row r="1031" ht="13.5" customHeight="1"/>
    <row r="1032" ht="13.5" customHeight="1"/>
    <row r="1033" ht="13.5" customHeight="1"/>
    <row r="1034" ht="13.5" customHeight="1"/>
    <row r="1035" ht="13.5" customHeight="1"/>
    <row r="1036" ht="13.5" customHeight="1"/>
    <row r="1037" ht="13.5" customHeight="1"/>
    <row r="1038" ht="13.5" customHeight="1"/>
    <row r="1039" ht="13.5" customHeight="1"/>
    <row r="1040" ht="13.5" customHeight="1"/>
    <row r="1041" ht="13.5" customHeight="1"/>
    <row r="1042" ht="13.5" customHeight="1"/>
    <row r="1043" ht="13.5" customHeight="1"/>
    <row r="1044" ht="13.5" customHeight="1"/>
    <row r="1045" ht="13.5" customHeight="1"/>
    <row r="1046" ht="13.5" customHeight="1"/>
    <row r="1047" ht="13.5" customHeight="1"/>
    <row r="1048" ht="13.5" customHeight="1"/>
    <row r="1049" ht="13.5" customHeight="1"/>
    <row r="1050" ht="13.5" customHeight="1"/>
    <row r="1051" ht="13.5" customHeight="1"/>
    <row r="1052" ht="13.5" customHeight="1"/>
    <row r="1053" ht="13.5" customHeight="1"/>
    <row r="1054" ht="13.5" customHeight="1"/>
    <row r="1055" ht="13.5" customHeight="1"/>
    <row r="1056" ht="13.5" customHeight="1"/>
    <row r="1057" ht="13.5" customHeight="1"/>
    <row r="1058" ht="13.5" customHeight="1"/>
    <row r="1059" ht="13.5" customHeight="1"/>
    <row r="1060" ht="13.5" customHeight="1"/>
    <row r="1061" ht="13.5" customHeight="1"/>
    <row r="1062" ht="13.5" customHeight="1"/>
    <row r="1063" ht="13.5" customHeight="1"/>
    <row r="1064" ht="13.5" customHeight="1"/>
    <row r="1065" ht="13.5" customHeight="1"/>
    <row r="1066" ht="13.5" customHeight="1"/>
    <row r="1067" ht="13.5" customHeight="1"/>
    <row r="1068" ht="13.5" customHeight="1"/>
    <row r="1069" ht="13.5" customHeight="1"/>
    <row r="1070" ht="13.5" customHeight="1"/>
    <row r="1071" ht="13.5" customHeight="1"/>
    <row r="1072" ht="13.5" customHeight="1"/>
    <row r="1073" ht="13.5" customHeight="1"/>
    <row r="1074" ht="13.5" customHeight="1"/>
    <row r="1075" ht="13.5" customHeight="1"/>
    <row r="1076" ht="13.5" customHeight="1"/>
    <row r="1077" ht="13.5" customHeight="1"/>
    <row r="1078" ht="13.5" customHeight="1"/>
    <row r="1079" ht="13.5" customHeight="1"/>
    <row r="1080" ht="13.5" customHeight="1"/>
    <row r="1081" ht="13.5" customHeight="1"/>
    <row r="1082" ht="13.5" customHeight="1"/>
    <row r="1083" ht="13.5" customHeight="1"/>
    <row r="1084" ht="13.5" customHeight="1"/>
    <row r="1085" ht="13.5" customHeight="1"/>
    <row r="1086" ht="13.5" customHeight="1"/>
    <row r="1087" ht="13.5" customHeight="1"/>
    <row r="1088" ht="13.5" customHeight="1"/>
    <row r="1089" ht="13.5" customHeight="1"/>
    <row r="1090" ht="13.5" customHeight="1"/>
    <row r="1091" ht="13.5" customHeight="1"/>
    <row r="1092" ht="13.5" customHeight="1"/>
    <row r="1093" ht="13.5" customHeight="1"/>
    <row r="1094" ht="13.5" customHeight="1"/>
    <row r="1095" ht="13.5" customHeight="1"/>
    <row r="1096" ht="13.5" customHeight="1"/>
    <row r="1097" ht="13.5" customHeight="1"/>
    <row r="1098" ht="13.5" customHeight="1"/>
    <row r="1099" ht="13.5" customHeight="1"/>
    <row r="1100" ht="13.5" customHeight="1"/>
    <row r="1101" ht="13.5" customHeight="1"/>
    <row r="1102" ht="13.5" customHeight="1"/>
    <row r="1103" ht="13.5" customHeight="1"/>
    <row r="1104" ht="13.5" customHeight="1"/>
    <row r="1105" ht="13.5" customHeight="1"/>
    <row r="1106" ht="13.5" customHeight="1"/>
    <row r="1107" ht="13.5" customHeight="1"/>
    <row r="1108" ht="13.5" customHeight="1"/>
    <row r="1109" ht="13.5" customHeight="1"/>
    <row r="1110" ht="13.5" customHeight="1"/>
    <row r="1111" ht="13.5" customHeight="1"/>
    <row r="1112" ht="13.5" customHeight="1"/>
    <row r="1113" ht="13.5" customHeight="1"/>
    <row r="1114" ht="13.5" customHeight="1"/>
    <row r="1115" ht="13.5" customHeight="1"/>
    <row r="1116" ht="13.5" customHeight="1"/>
    <row r="1117" ht="13.5" customHeight="1"/>
    <row r="1118" ht="13.5" customHeight="1"/>
    <row r="1119" ht="13.5" customHeight="1"/>
    <row r="1120" ht="13.5" customHeight="1"/>
    <row r="1121" ht="13.5" customHeight="1"/>
    <row r="1122" ht="13.5" customHeight="1"/>
    <row r="1123" ht="13.5" customHeight="1"/>
    <row r="1124" ht="13.5" customHeight="1"/>
    <row r="1125" ht="13.5" customHeight="1"/>
    <row r="1126" ht="13.5" customHeight="1"/>
    <row r="1127" ht="13.5" customHeight="1"/>
    <row r="1128" ht="13.5" customHeight="1"/>
    <row r="1129" ht="13.5" customHeight="1"/>
    <row r="1130" ht="13.5" customHeight="1"/>
    <row r="1131" ht="13.5" customHeight="1"/>
    <row r="1132" ht="13.5" customHeight="1"/>
    <row r="1133" ht="13.5" customHeight="1"/>
    <row r="1134" ht="13.5" customHeight="1"/>
    <row r="1135" ht="13.5" customHeight="1"/>
    <row r="1136" ht="13.5" customHeight="1"/>
    <row r="1137" ht="13.5" customHeight="1"/>
    <row r="1138" ht="13.5" customHeight="1"/>
    <row r="1139" ht="13.5" customHeight="1"/>
    <row r="1140" ht="13.5" customHeight="1"/>
    <row r="1141" ht="13.5" customHeight="1"/>
    <row r="1142" ht="13.5" customHeight="1"/>
    <row r="1143" ht="13.5" customHeight="1"/>
    <row r="1144" ht="13.5" customHeight="1"/>
    <row r="1145" ht="13.5" customHeight="1"/>
    <row r="1146" ht="13.5" customHeight="1"/>
    <row r="1147" ht="13.5" customHeight="1"/>
    <row r="1148" ht="13.5" customHeight="1"/>
    <row r="1149" ht="13.5" customHeight="1"/>
    <row r="1150" ht="13.5" customHeight="1"/>
    <row r="1151" ht="13.5" customHeight="1"/>
    <row r="1152" ht="13.5" customHeight="1"/>
    <row r="1153" ht="13.5" customHeight="1"/>
    <row r="1154" ht="13.5" customHeight="1"/>
    <row r="1155" ht="13.5" customHeight="1"/>
    <row r="1156" ht="13.5" customHeight="1"/>
    <row r="1157" ht="13.5" customHeight="1"/>
    <row r="1158" ht="13.5" customHeight="1"/>
    <row r="1159" ht="13.5" customHeight="1"/>
    <row r="1160" ht="13.5" customHeight="1"/>
    <row r="1161" ht="13.5" customHeight="1"/>
    <row r="1162" ht="13.5" customHeight="1"/>
    <row r="1163" ht="13.5" customHeight="1"/>
    <row r="1164" ht="13.5" customHeight="1"/>
    <row r="1165" ht="13.5" customHeight="1"/>
    <row r="1166" ht="13.5" customHeight="1"/>
    <row r="1167" ht="13.5" customHeight="1"/>
    <row r="1168" ht="13.5" customHeight="1"/>
    <row r="1169" ht="13.5" customHeight="1"/>
    <row r="1170" ht="13.5" customHeight="1"/>
    <row r="1171" ht="13.5" customHeight="1"/>
    <row r="1172" ht="13.5" customHeight="1"/>
    <row r="1173" ht="13.5" customHeight="1"/>
    <row r="1174" ht="13.5" customHeight="1"/>
    <row r="1175" ht="13.5" customHeight="1"/>
    <row r="1176" ht="13.5" customHeight="1"/>
    <row r="1177" ht="13.5" customHeight="1"/>
    <row r="1178" ht="13.5" customHeight="1"/>
    <row r="1179" ht="13.5" customHeight="1"/>
    <row r="1180" ht="13.5" customHeight="1"/>
    <row r="1181" ht="13.5" customHeight="1"/>
    <row r="1182" ht="13.5" customHeight="1"/>
    <row r="1183" ht="13.5" customHeight="1"/>
    <row r="1184" ht="13.5" customHeight="1"/>
    <row r="1185" ht="13.5" customHeight="1"/>
    <row r="1186" ht="13.5" customHeight="1"/>
    <row r="1187" ht="13.5" customHeight="1"/>
    <row r="1188" ht="13.5" customHeight="1"/>
    <row r="1189" ht="13.5" customHeight="1"/>
    <row r="1190" ht="13.5" customHeight="1"/>
    <row r="1191" ht="13.5" customHeight="1"/>
    <row r="1192" ht="13.5" customHeight="1"/>
    <row r="1193" ht="13.5" customHeight="1"/>
    <row r="1194" ht="13.5" customHeight="1"/>
    <row r="1195" ht="13.5" customHeight="1"/>
    <row r="1196" ht="13.5" customHeight="1"/>
    <row r="1197" ht="13.5" customHeight="1"/>
    <row r="1198" ht="13.5" customHeight="1"/>
    <row r="1199" ht="13.5" customHeight="1"/>
    <row r="1200" ht="13.5" customHeight="1"/>
    <row r="1201" ht="13.5" customHeight="1"/>
    <row r="1202" ht="13.5" customHeight="1"/>
    <row r="1203" ht="13.5" customHeight="1"/>
    <row r="1204" ht="13.5" customHeight="1"/>
    <row r="1205" ht="13.5" customHeight="1"/>
    <row r="1206" ht="13.5" customHeight="1"/>
    <row r="1207" ht="13.5" customHeight="1"/>
    <row r="1208" ht="13.5" customHeight="1"/>
    <row r="1209" ht="13.5" customHeight="1"/>
    <row r="1210" ht="13.5" customHeight="1"/>
    <row r="1211" ht="13.5" customHeight="1"/>
    <row r="1212" ht="13.5" customHeight="1"/>
    <row r="1213" ht="13.5" customHeight="1"/>
    <row r="1214" ht="13.5" customHeight="1"/>
    <row r="1215" ht="13.5" customHeight="1"/>
    <row r="1216" ht="13.5" customHeight="1"/>
    <row r="1217" ht="13.5" customHeight="1"/>
    <row r="1218" ht="13.5" customHeight="1"/>
    <row r="1219" ht="13.5" customHeight="1"/>
    <row r="1220" ht="13.5" customHeight="1"/>
    <row r="1221" ht="13.5" customHeight="1"/>
    <row r="1222" ht="13.5" customHeight="1"/>
    <row r="1223" ht="13.5" customHeight="1"/>
    <row r="1224" ht="13.5" customHeight="1"/>
    <row r="1225" ht="13.5" customHeight="1"/>
    <row r="1226" ht="13.5" customHeight="1"/>
    <row r="1227" ht="13.5" customHeight="1"/>
    <row r="1228" ht="13.5" customHeight="1"/>
    <row r="1229" ht="13.5" customHeight="1"/>
    <row r="1230" ht="13.5" customHeight="1"/>
    <row r="1231" ht="13.5" customHeight="1"/>
    <row r="1232" ht="13.5" customHeight="1"/>
    <row r="1233" ht="13.5" customHeight="1"/>
    <row r="1234" ht="13.5" customHeight="1"/>
    <row r="1235" ht="13.5" customHeight="1"/>
    <row r="1236" ht="13.5" customHeight="1"/>
    <row r="1237" ht="13.5" customHeight="1"/>
    <row r="1238" ht="13.5" customHeight="1"/>
    <row r="1239" ht="13.5" customHeight="1"/>
    <row r="1240" ht="13.5" customHeight="1"/>
    <row r="1241" ht="13.5" customHeight="1"/>
    <row r="1242" ht="13.5" customHeight="1"/>
    <row r="1243" ht="13.5" customHeight="1"/>
    <row r="1244" ht="13.5" customHeight="1"/>
    <row r="1245" ht="13.5" customHeight="1"/>
    <row r="1246" ht="13.5" customHeight="1"/>
    <row r="1247" ht="13.5" customHeight="1"/>
    <row r="1248" ht="13.5" customHeight="1"/>
    <row r="1249" ht="13.5" customHeight="1"/>
    <row r="1250" ht="13.5" customHeight="1"/>
    <row r="1251" ht="13.5" customHeight="1"/>
    <row r="1252" ht="13.5" customHeight="1"/>
    <row r="1253" ht="13.5" customHeight="1"/>
    <row r="1254" ht="13.5" customHeight="1"/>
    <row r="1255" ht="13.5" customHeight="1"/>
    <row r="1256" ht="13.5" customHeight="1"/>
    <row r="1257" ht="13.5" customHeight="1"/>
    <row r="1258" ht="13.5" customHeight="1"/>
    <row r="1259" ht="13.5" customHeight="1"/>
    <row r="1260" ht="13.5" customHeight="1"/>
    <row r="1261" ht="13.5" customHeight="1"/>
    <row r="1262" ht="13.5" customHeight="1"/>
    <row r="1263" ht="13.5" customHeight="1"/>
    <row r="1264" ht="13.5" customHeight="1"/>
    <row r="1265" ht="13.5" customHeight="1"/>
    <row r="1266" ht="13.5" customHeight="1"/>
    <row r="1267" ht="13.5" customHeight="1"/>
    <row r="1268" ht="13.5" customHeight="1"/>
    <row r="1269" ht="13.5" customHeight="1"/>
    <row r="1270" ht="13.5" customHeight="1"/>
    <row r="1271" ht="13.5" customHeight="1"/>
    <row r="1272" ht="13.5" customHeight="1"/>
    <row r="1273" ht="13.5" customHeight="1"/>
    <row r="1274" ht="13.5" customHeight="1"/>
    <row r="1275" ht="13.5" customHeight="1"/>
    <row r="1276" ht="13.5" customHeight="1"/>
    <row r="1277" ht="13.5" customHeight="1"/>
    <row r="1278" ht="13.5" customHeight="1"/>
    <row r="1279" ht="13.5" customHeight="1"/>
    <row r="1280" ht="13.5" customHeight="1"/>
    <row r="1281" ht="13.5" customHeight="1"/>
    <row r="1282" ht="13.5" customHeight="1"/>
    <row r="1283" ht="13.5" customHeight="1"/>
    <row r="1284" ht="13.5" customHeight="1"/>
    <row r="1285" ht="13.5" customHeight="1"/>
    <row r="1286" ht="13.5" customHeight="1"/>
    <row r="1287" ht="13.5" customHeight="1"/>
    <row r="1288" ht="13.5" customHeight="1"/>
    <row r="1289" ht="13.5" customHeight="1"/>
    <row r="1290" ht="13.5" customHeight="1"/>
    <row r="1291" ht="13.5" customHeight="1"/>
    <row r="1292" ht="13.5" customHeight="1"/>
    <row r="1293" ht="13.5" customHeight="1"/>
    <row r="1294" ht="13.5" customHeight="1"/>
    <row r="1295" ht="13.5" customHeight="1"/>
    <row r="1296" ht="13.5" customHeight="1"/>
    <row r="1297" ht="13.5" customHeight="1"/>
    <row r="1298" ht="13.5" customHeight="1"/>
    <row r="1299" ht="13.5" customHeight="1"/>
    <row r="1300" ht="13.5" customHeight="1"/>
    <row r="1301" ht="13.5" customHeight="1"/>
    <row r="1302" ht="13.5" customHeight="1"/>
    <row r="1303" ht="13.5" customHeight="1"/>
    <row r="1304" ht="13.5" customHeight="1"/>
    <row r="1305" ht="13.5" customHeight="1"/>
    <row r="1306" ht="13.5" customHeight="1"/>
    <row r="1307" ht="13.5" customHeight="1"/>
    <row r="1308" ht="13.5" customHeight="1"/>
    <row r="1309" ht="13.5" customHeight="1"/>
    <row r="1310" ht="13.5" customHeight="1"/>
    <row r="1311" ht="13.5" customHeight="1"/>
    <row r="1312" ht="13.5" customHeight="1"/>
    <row r="1313" ht="13.5" customHeight="1"/>
    <row r="1314" ht="13.5" customHeight="1"/>
    <row r="1315" ht="13.5" customHeight="1"/>
    <row r="1316" ht="13.5" customHeight="1"/>
    <row r="1317" ht="13.5" customHeight="1"/>
    <row r="1318" ht="13.5" customHeight="1"/>
    <row r="1319" ht="13.5" customHeight="1"/>
    <row r="1320" ht="13.5" customHeight="1"/>
    <row r="1321" ht="13.5" customHeight="1"/>
    <row r="1322" ht="13.5" customHeight="1"/>
    <row r="1323" ht="13.5" customHeight="1"/>
    <row r="1324" ht="13.5" customHeight="1"/>
    <row r="1325" ht="13.5" customHeight="1"/>
    <row r="1326" ht="13.5" customHeight="1"/>
    <row r="1327" ht="13.5" customHeight="1"/>
    <row r="1328" ht="13.5" customHeight="1"/>
    <row r="1329" ht="13.5" customHeight="1"/>
    <row r="1330" ht="13.5" customHeight="1"/>
    <row r="1331" ht="13.5" customHeight="1"/>
    <row r="1332" ht="13.5" customHeight="1"/>
    <row r="1333" ht="13.5" customHeight="1"/>
    <row r="1334" ht="13.5" customHeight="1"/>
    <row r="1335" ht="13.5" customHeight="1"/>
    <row r="1336" ht="13.5" customHeight="1"/>
    <row r="1337" ht="13.5" customHeight="1"/>
    <row r="1338" ht="13.5" customHeight="1"/>
    <row r="1339" ht="13.5" customHeight="1"/>
    <row r="1340" ht="13.5" customHeight="1"/>
    <row r="1341" ht="13.5" customHeight="1"/>
    <row r="1342" ht="13.5" customHeight="1"/>
    <row r="1343" ht="13.5" customHeight="1"/>
    <row r="1344" ht="13.5" customHeight="1"/>
    <row r="1345" ht="13.5" customHeight="1"/>
    <row r="1346" ht="13.5" customHeight="1"/>
    <row r="1347" ht="13.5" customHeight="1"/>
    <row r="1348" ht="13.5" customHeight="1"/>
    <row r="1349" ht="13.5" customHeight="1"/>
    <row r="1350" ht="13.5" customHeight="1"/>
    <row r="1351" ht="13.5" customHeight="1"/>
    <row r="1352" ht="13.5" customHeight="1"/>
    <row r="1353" ht="13.5" customHeight="1"/>
    <row r="1354" ht="13.5" customHeight="1"/>
    <row r="1355" ht="13.5" customHeight="1"/>
    <row r="1356" ht="13.5" customHeight="1"/>
    <row r="1357" ht="13.5" customHeight="1"/>
    <row r="1358" ht="13.5" customHeight="1"/>
    <row r="1359" ht="13.5" customHeight="1"/>
    <row r="1360" ht="13.5" customHeight="1"/>
    <row r="1361" ht="13.5" customHeight="1"/>
    <row r="1362" ht="13.5" customHeight="1"/>
    <row r="1363" ht="13.5" customHeight="1"/>
    <row r="1364" ht="13.5" customHeight="1"/>
    <row r="1365" ht="13.5" customHeight="1"/>
    <row r="1366" ht="13.5" customHeight="1"/>
    <row r="1367" ht="13.5" customHeight="1"/>
    <row r="1368" ht="13.5" customHeight="1"/>
    <row r="1369" ht="13.5" customHeight="1"/>
    <row r="1370" ht="13.5" customHeight="1"/>
    <row r="1371" ht="13.5" customHeight="1"/>
    <row r="1372" ht="13.5" customHeight="1"/>
    <row r="1373" ht="13.5" customHeight="1"/>
    <row r="1374" ht="13.5" customHeight="1"/>
    <row r="1375" ht="13.5" customHeight="1"/>
    <row r="1376" ht="13.5" customHeight="1"/>
    <row r="1377" ht="13.5" customHeight="1"/>
    <row r="1378" ht="13.5" customHeight="1"/>
    <row r="1379" ht="13.5" customHeight="1"/>
    <row r="1380" ht="13.5" customHeight="1"/>
    <row r="1381" ht="13.5" customHeight="1"/>
    <row r="1382" ht="13.5" customHeight="1"/>
    <row r="1383" ht="13.5" customHeight="1"/>
    <row r="1384" ht="13.5" customHeight="1"/>
    <row r="1385" ht="13.5" customHeight="1"/>
    <row r="1386" ht="13.5" customHeight="1"/>
    <row r="1387" ht="13.5" customHeight="1"/>
    <row r="1388" ht="13.5" customHeight="1"/>
    <row r="1389" ht="13.5" customHeight="1"/>
    <row r="1390" ht="13.5" customHeight="1"/>
    <row r="1391" ht="13.5" customHeight="1"/>
    <row r="1392" ht="13.5" customHeight="1"/>
    <row r="1393" ht="13.5" customHeight="1"/>
    <row r="1394" ht="13.5" customHeight="1"/>
    <row r="1395" ht="13.5" customHeight="1"/>
    <row r="1396" ht="13.5" customHeight="1"/>
    <row r="1397" ht="13.5" customHeight="1"/>
    <row r="1398" ht="13.5" customHeight="1"/>
    <row r="1399" ht="13.5" customHeight="1"/>
    <row r="1400" ht="13.5" customHeight="1"/>
    <row r="1401" ht="13.5" customHeight="1"/>
    <row r="1402" ht="13.5" customHeight="1"/>
    <row r="1403" ht="13.5" customHeight="1"/>
    <row r="1404" ht="13.5" customHeight="1"/>
    <row r="1405" ht="13.5" customHeight="1"/>
    <row r="1406" ht="13.5" customHeight="1"/>
    <row r="1407" ht="13.5" customHeight="1"/>
    <row r="1408" ht="13.5" customHeight="1"/>
    <row r="1409" ht="13.5" customHeight="1"/>
    <row r="1410" ht="13.5" customHeight="1"/>
    <row r="1411" ht="13.5" customHeight="1"/>
    <row r="1412" ht="13.5" customHeight="1"/>
    <row r="1413" ht="13.5" customHeight="1"/>
    <row r="1414" ht="13.5" customHeight="1"/>
    <row r="1415" ht="13.5" customHeight="1"/>
    <row r="1416" ht="13.5" customHeight="1"/>
    <row r="1417" ht="13.5" customHeight="1"/>
    <row r="1418" ht="13.5" customHeight="1"/>
    <row r="1419" ht="13.5" customHeight="1"/>
    <row r="1420" ht="13.5" customHeight="1"/>
    <row r="1421" ht="13.5" customHeight="1"/>
    <row r="1422" ht="13.5" customHeight="1"/>
    <row r="1423" ht="13.5" customHeight="1"/>
    <row r="1424" ht="13.5" customHeight="1"/>
    <row r="1425" ht="13.5" customHeight="1"/>
    <row r="1426" ht="13.5" customHeight="1"/>
    <row r="1427" ht="13.5" customHeight="1"/>
    <row r="1428" ht="13.5" customHeight="1"/>
    <row r="1429" ht="13.5" customHeight="1"/>
    <row r="1430" ht="13.5" customHeight="1"/>
    <row r="1431" ht="13.5" customHeight="1"/>
    <row r="1432" ht="13.5" customHeight="1"/>
    <row r="1433" ht="13.5" customHeight="1"/>
    <row r="1434" ht="13.5" customHeight="1"/>
    <row r="1435" ht="13.5" customHeight="1"/>
    <row r="1436" ht="13.5" customHeight="1"/>
    <row r="1437" ht="13.5" customHeight="1"/>
    <row r="1438" ht="13.5" customHeight="1"/>
    <row r="1439" ht="13.5" customHeight="1"/>
    <row r="1440" ht="13.5" customHeight="1"/>
    <row r="1441" ht="13.5" customHeight="1"/>
    <row r="1442" ht="13.5" customHeight="1"/>
    <row r="1443" ht="13.5" customHeight="1"/>
    <row r="1444" ht="13.5" customHeight="1"/>
    <row r="1445" ht="13.5" customHeight="1"/>
    <row r="1446" ht="13.5" customHeight="1"/>
    <row r="1447" ht="13.5" customHeight="1"/>
    <row r="1448" ht="13.5" customHeight="1"/>
    <row r="1449" ht="13.5" customHeight="1"/>
    <row r="1450" ht="13.5" customHeight="1"/>
    <row r="1451" ht="13.5" customHeight="1"/>
    <row r="1452" ht="13.5" customHeight="1"/>
    <row r="1453" ht="13.5" customHeight="1"/>
    <row r="1454" ht="13.5" customHeight="1"/>
    <row r="1455" ht="13.5" customHeight="1"/>
    <row r="1456" ht="13.5" customHeight="1"/>
    <row r="1457" ht="13.5" customHeight="1"/>
    <row r="1458" ht="13.5" customHeight="1"/>
    <row r="1459" ht="13.5" customHeight="1"/>
    <row r="1460" ht="13.5" customHeight="1"/>
    <row r="1461" ht="13.5" customHeight="1"/>
    <row r="1462" ht="13.5" customHeight="1"/>
    <row r="1463" ht="13.5" customHeight="1"/>
    <row r="1464" ht="13.5" customHeight="1"/>
    <row r="1465" ht="13.5" customHeight="1"/>
    <row r="1466" ht="13.5" customHeight="1"/>
    <row r="1467" ht="13.5" customHeight="1"/>
    <row r="1468" ht="13.5" customHeight="1"/>
    <row r="1469" ht="13.5" customHeight="1"/>
    <row r="1470" ht="13.5" customHeight="1"/>
    <row r="1471" ht="13.5" customHeight="1"/>
    <row r="1472" ht="13.5" customHeight="1"/>
    <row r="1473" ht="13.5" customHeight="1"/>
    <row r="1474" ht="13.5" customHeight="1"/>
    <row r="1475" ht="13.5" customHeight="1"/>
    <row r="1476" ht="13.5" customHeight="1"/>
    <row r="1477" ht="13.5" customHeight="1"/>
    <row r="1478" ht="13.5" customHeight="1"/>
    <row r="1479" ht="13.5" customHeight="1"/>
    <row r="1480" ht="13.5" customHeight="1"/>
    <row r="1481" ht="13.5" customHeight="1"/>
    <row r="1482" ht="13.5" customHeight="1"/>
    <row r="1483" ht="13.5" customHeight="1"/>
    <row r="1484" ht="13.5" customHeight="1"/>
    <row r="1485" ht="13.5" customHeight="1"/>
    <row r="1486" ht="13.5" customHeight="1"/>
    <row r="1487" ht="13.5" customHeight="1"/>
    <row r="1488" ht="13.5" customHeight="1"/>
    <row r="1489" ht="13.5" customHeight="1"/>
    <row r="1490" ht="13.5" customHeight="1"/>
    <row r="1491" ht="13.5" customHeight="1"/>
    <row r="1492" ht="13.5" customHeight="1"/>
    <row r="1493" ht="13.5" customHeight="1"/>
    <row r="1494" ht="13.5" customHeight="1"/>
    <row r="1495" ht="13.5" customHeight="1"/>
    <row r="1496" ht="13.5" customHeight="1"/>
    <row r="1497" ht="13.5" customHeight="1"/>
    <row r="1498" ht="13.5" customHeight="1"/>
    <row r="1499" ht="13.5" customHeight="1"/>
    <row r="1500" ht="13.5" customHeight="1"/>
    <row r="1501" ht="13.5" customHeight="1"/>
    <row r="1502" ht="13.5" customHeight="1"/>
    <row r="1503" ht="13.5" customHeight="1"/>
    <row r="1504" ht="13.5" customHeight="1"/>
    <row r="1505" ht="13.5" customHeight="1"/>
    <row r="1506" ht="13.5" customHeight="1"/>
    <row r="1507" ht="13.5" customHeight="1"/>
    <row r="1508" ht="13.5" customHeight="1"/>
    <row r="1509" ht="13.5" customHeight="1"/>
    <row r="1510" ht="13.5" customHeight="1"/>
    <row r="1511" ht="13.5" customHeight="1"/>
    <row r="1512" ht="13.5" customHeight="1"/>
    <row r="1513" ht="13.5" customHeight="1"/>
    <row r="1514" ht="13.5" customHeight="1"/>
    <row r="1515" ht="13.5" customHeight="1"/>
    <row r="1516" ht="13.5" customHeight="1"/>
    <row r="1517" ht="13.5" customHeight="1"/>
    <row r="1518" ht="13.5" customHeight="1"/>
    <row r="1519" ht="13.5" customHeight="1"/>
    <row r="1520" ht="13.5" customHeight="1"/>
    <row r="1521" ht="13.5" customHeight="1"/>
    <row r="1522" ht="13.5" customHeight="1"/>
    <row r="1523" ht="13.5" customHeight="1"/>
    <row r="1524" ht="13.5" customHeight="1"/>
    <row r="1525" ht="13.5" customHeight="1"/>
    <row r="1526" ht="13.5" customHeight="1"/>
    <row r="1527" ht="13.5" customHeight="1"/>
    <row r="1528" ht="13.5" customHeight="1"/>
    <row r="1529" ht="13.5" customHeight="1"/>
    <row r="1530" ht="13.5" customHeight="1"/>
    <row r="1531" ht="13.5" customHeight="1"/>
    <row r="1532" ht="13.5" customHeight="1"/>
    <row r="1533" ht="13.5" customHeight="1"/>
    <row r="1534" ht="13.5" customHeight="1"/>
    <row r="1535" ht="13.5" customHeight="1"/>
    <row r="1536" ht="13.5" customHeight="1"/>
    <row r="1537" ht="13.5" customHeight="1"/>
    <row r="1538" ht="13.5" customHeight="1"/>
    <row r="1539" ht="13.5" customHeight="1"/>
    <row r="1540" ht="13.5" customHeight="1"/>
    <row r="1541" ht="13.5" customHeight="1"/>
    <row r="1542" ht="13.5" customHeight="1"/>
    <row r="1543" ht="13.5" customHeight="1"/>
    <row r="1544" ht="13.5" customHeight="1"/>
    <row r="1545" ht="13.5" customHeight="1"/>
    <row r="1546" ht="13.5" customHeight="1"/>
    <row r="1547" ht="13.5" customHeight="1"/>
    <row r="1548" ht="13.5" customHeight="1"/>
    <row r="1549" ht="13.5" customHeight="1"/>
    <row r="1550" ht="13.5" customHeight="1"/>
    <row r="1551" ht="13.5" customHeight="1"/>
    <row r="1552" ht="13.5" customHeight="1"/>
    <row r="1553" ht="13.5" customHeight="1"/>
    <row r="1554" ht="13.5" customHeight="1"/>
    <row r="1555" ht="13.5" customHeight="1"/>
    <row r="1556" ht="13.5" customHeight="1"/>
    <row r="1557" ht="13.5" customHeight="1"/>
    <row r="1558" ht="13.5" customHeight="1"/>
    <row r="1559" ht="13.5" customHeight="1"/>
    <row r="1560" ht="13.5" customHeight="1"/>
    <row r="1561" ht="13.5" customHeight="1"/>
    <row r="1562" ht="13.5" customHeight="1"/>
    <row r="1563" ht="13.5" customHeight="1"/>
    <row r="1564" ht="13.5" customHeight="1"/>
    <row r="1565" ht="13.5" customHeight="1"/>
    <row r="1566" ht="13.5" customHeight="1"/>
    <row r="1567" ht="13.5" customHeight="1"/>
    <row r="1568" ht="13.5" customHeight="1"/>
    <row r="1569" ht="13.5" customHeight="1"/>
    <row r="1570" ht="13.5" customHeight="1"/>
    <row r="1571" ht="13.5" customHeight="1"/>
    <row r="1572" ht="13.5" customHeight="1"/>
    <row r="1573" ht="13.5" customHeight="1"/>
    <row r="1574" ht="13.5" customHeight="1"/>
    <row r="1575" ht="13.5" customHeight="1"/>
    <row r="1576" ht="13.5" customHeight="1"/>
    <row r="1577" ht="13.5" customHeight="1"/>
    <row r="1578" ht="13.5" customHeight="1"/>
    <row r="1579" ht="13.5" customHeight="1"/>
    <row r="1580" ht="13.5" customHeight="1"/>
    <row r="1581" ht="13.5" customHeight="1"/>
    <row r="1582" ht="13.5" customHeight="1"/>
    <row r="1583" ht="13.5" customHeight="1"/>
    <row r="1584" ht="13.5" customHeight="1"/>
    <row r="1585" ht="13.5" customHeight="1"/>
    <row r="1586" ht="13.5" customHeight="1"/>
    <row r="1587" ht="13.5" customHeight="1"/>
    <row r="1588" ht="13.5" customHeight="1"/>
    <row r="1589" ht="13.5" customHeight="1"/>
    <row r="1590" ht="13.5" customHeight="1"/>
    <row r="1591" ht="13.5" customHeight="1"/>
    <row r="1592" ht="13.5" customHeight="1"/>
    <row r="1593" ht="13.5" customHeight="1"/>
    <row r="1594" ht="13.5" customHeight="1"/>
    <row r="1595" ht="13.5" customHeight="1"/>
    <row r="1596" ht="13.5" customHeight="1"/>
    <row r="1597" ht="13.5" customHeight="1"/>
    <row r="1598" ht="13.5" customHeight="1"/>
    <row r="1599" ht="13.5" customHeight="1"/>
    <row r="1600" ht="13.5" customHeight="1"/>
    <row r="1601" ht="13.5" customHeight="1"/>
    <row r="1602" ht="13.5" customHeight="1"/>
    <row r="1603" ht="13.5" customHeight="1"/>
    <row r="1604" ht="13.5" customHeight="1"/>
    <row r="1605" ht="13.5" customHeight="1"/>
    <row r="1606" ht="13.5" customHeight="1"/>
    <row r="1607" ht="13.5" customHeight="1"/>
    <row r="1608" ht="13.5" customHeight="1"/>
    <row r="1609" ht="13.5" customHeight="1"/>
    <row r="1610" ht="13.5" customHeight="1"/>
    <row r="1611" ht="13.5" customHeight="1"/>
    <row r="1612" ht="13.5" customHeight="1"/>
    <row r="1613" ht="13.5" customHeight="1"/>
    <row r="1614" ht="13.5" customHeight="1"/>
    <row r="1615" ht="13.5" customHeight="1"/>
    <row r="1616" ht="13.5" customHeight="1"/>
    <row r="1617" ht="13.5" customHeight="1"/>
    <row r="1618" ht="13.5" customHeight="1"/>
    <row r="1619" ht="13.5" customHeight="1"/>
    <row r="1620" ht="13.5" customHeight="1"/>
    <row r="1621" ht="13.5" customHeight="1"/>
    <row r="1622" ht="13.5" customHeight="1"/>
    <row r="1623" ht="13.5" customHeight="1"/>
    <row r="1624" ht="13.5" customHeight="1"/>
    <row r="1625" ht="13.5" customHeight="1"/>
    <row r="1626" ht="13.5" customHeight="1"/>
    <row r="1627" ht="13.5" customHeight="1"/>
    <row r="1628" ht="13.5" customHeight="1"/>
    <row r="1629" ht="13.5" customHeight="1"/>
    <row r="1630" ht="13.5" customHeight="1"/>
    <row r="1631" ht="13.5" customHeight="1"/>
    <row r="1632" ht="13.5" customHeight="1"/>
    <row r="1633" ht="13.5" customHeight="1"/>
    <row r="1634" ht="13.5" customHeight="1"/>
    <row r="1635" ht="13.5" customHeight="1"/>
    <row r="1636" ht="13.5" customHeight="1"/>
    <row r="1637" ht="13.5" customHeight="1"/>
    <row r="1638" ht="13.5" customHeight="1"/>
    <row r="1639" ht="13.5" customHeight="1"/>
    <row r="1640" ht="13.5" customHeight="1"/>
    <row r="1641" ht="13.5" customHeight="1"/>
    <row r="1642" ht="13.5" customHeight="1"/>
    <row r="1643" ht="13.5" customHeight="1"/>
    <row r="1644" ht="13.5" customHeight="1"/>
    <row r="1645" ht="13.5" customHeight="1"/>
    <row r="1646" ht="13.5" customHeight="1"/>
    <row r="1647" ht="13.5" customHeight="1"/>
    <row r="1648" ht="13.5" customHeight="1"/>
    <row r="1649" ht="13.5" customHeight="1"/>
    <row r="1650" ht="13.5" customHeight="1"/>
    <row r="1651" ht="13.5" customHeight="1"/>
    <row r="1652" ht="13.5" customHeight="1"/>
    <row r="1653" ht="13.5" customHeight="1"/>
    <row r="1654" ht="13.5" customHeight="1"/>
    <row r="1655" ht="13.5" customHeight="1"/>
    <row r="1656" ht="13.5" customHeight="1"/>
    <row r="1657" ht="13.5" customHeight="1"/>
    <row r="1658" ht="13.5" customHeight="1"/>
    <row r="1659" ht="13.5" customHeight="1"/>
    <row r="1660" ht="13.5" customHeight="1"/>
    <row r="1661" ht="13.5" customHeight="1"/>
    <row r="1662" ht="13.5" customHeight="1"/>
    <row r="1663" ht="13.5" customHeight="1"/>
    <row r="1664" ht="13.5" customHeight="1"/>
    <row r="1665" ht="13.5" customHeight="1"/>
    <row r="1666" ht="13.5" customHeight="1"/>
    <row r="1667" ht="13.5" customHeight="1"/>
    <row r="1668" ht="13.5" customHeight="1"/>
    <row r="1669" ht="13.5" customHeight="1"/>
    <row r="1670" ht="13.5" customHeight="1"/>
    <row r="1671" ht="13.5" customHeight="1"/>
    <row r="1672" ht="13.5" customHeight="1"/>
    <row r="1673" ht="13.5" customHeight="1"/>
    <row r="1674" ht="13.5" customHeight="1"/>
    <row r="1675" ht="13.5" customHeight="1"/>
    <row r="1676" ht="13.5" customHeight="1"/>
    <row r="1677" ht="13.5" customHeight="1"/>
    <row r="1678" ht="13.5" customHeight="1"/>
    <row r="1679" ht="13.5" customHeight="1"/>
    <row r="1680" ht="13.5" customHeight="1"/>
    <row r="1681" ht="13.5" customHeight="1"/>
    <row r="1682" ht="13.5" customHeight="1"/>
    <row r="1683" ht="13.5" customHeight="1"/>
    <row r="1684" ht="13.5" customHeight="1"/>
    <row r="1685" ht="13.5" customHeight="1"/>
    <row r="1686" ht="13.5" customHeight="1"/>
    <row r="1687" ht="13.5" customHeight="1"/>
    <row r="1688" ht="13.5" customHeight="1"/>
    <row r="1689" ht="13.5" customHeight="1"/>
    <row r="1690" ht="13.5" customHeight="1"/>
    <row r="1691" ht="13.5" customHeight="1"/>
    <row r="1692" ht="13.5" customHeight="1"/>
    <row r="1693" ht="13.5" customHeight="1"/>
    <row r="1694" ht="13.5" customHeight="1"/>
    <row r="1695" ht="13.5" customHeight="1"/>
    <row r="1696" ht="13.5" customHeight="1"/>
    <row r="1697" ht="13.5" customHeight="1"/>
    <row r="1698" ht="13.5" customHeight="1"/>
    <row r="1699" ht="13.5" customHeight="1"/>
    <row r="1700" ht="13.5" customHeight="1"/>
    <row r="1701" ht="13.5" customHeight="1"/>
    <row r="1702" ht="13.5" customHeight="1"/>
    <row r="1703" ht="13.5" customHeight="1"/>
    <row r="1704" ht="13.5" customHeight="1"/>
    <row r="1705" ht="13.5" customHeight="1"/>
    <row r="1706" ht="13.5" customHeight="1"/>
    <row r="1707" ht="13.5" customHeight="1"/>
    <row r="1708" ht="13.5" customHeight="1"/>
    <row r="1709" ht="13.5" customHeight="1"/>
    <row r="1710" ht="13.5" customHeight="1"/>
    <row r="1711" ht="13.5" customHeight="1"/>
    <row r="1712" ht="13.5" customHeight="1"/>
    <row r="1713" ht="13.5" customHeight="1"/>
    <row r="1714" ht="13.5" customHeight="1"/>
    <row r="1715" ht="13.5" customHeight="1"/>
    <row r="1716" ht="13.5" customHeight="1"/>
    <row r="1717" ht="13.5" customHeight="1"/>
    <row r="1718" ht="13.5" customHeight="1"/>
    <row r="1719" ht="13.5" customHeight="1"/>
    <row r="1720" ht="13.5" customHeight="1"/>
    <row r="1721" ht="13.5" customHeight="1"/>
    <row r="1722" ht="13.5" customHeight="1"/>
    <row r="1723" ht="13.5" customHeight="1"/>
    <row r="1724" ht="13.5" customHeight="1"/>
    <row r="1725" ht="13.5" customHeight="1"/>
    <row r="1726" ht="13.5" customHeight="1"/>
    <row r="1727" ht="13.5" customHeight="1"/>
    <row r="1728" ht="13.5" customHeight="1"/>
    <row r="1729" ht="13.5" customHeight="1"/>
    <row r="1730" ht="13.5" customHeight="1"/>
    <row r="1731" ht="13.5" customHeight="1"/>
    <row r="1732" ht="13.5" customHeight="1"/>
    <row r="1733" ht="13.5" customHeight="1"/>
    <row r="1734" ht="13.5" customHeight="1"/>
    <row r="1735" ht="13.5" customHeight="1"/>
    <row r="1736" ht="13.5" customHeight="1"/>
    <row r="1737" ht="13.5" customHeight="1"/>
    <row r="1738" ht="13.5" customHeight="1"/>
    <row r="1739" ht="13.5" customHeight="1"/>
    <row r="1740" ht="13.5" customHeight="1"/>
    <row r="1741" ht="13.5" customHeight="1"/>
    <row r="1742" ht="13.5" customHeight="1"/>
    <row r="1743" ht="13.5" customHeight="1"/>
    <row r="1744" ht="13.5" customHeight="1"/>
    <row r="1745" ht="13.5" customHeight="1"/>
    <row r="1746" ht="13.5" customHeight="1"/>
    <row r="1747" ht="13.5" customHeight="1"/>
    <row r="1748" ht="13.5" customHeight="1"/>
    <row r="1749" ht="13.5" customHeight="1"/>
    <row r="1750" ht="13.5" customHeight="1"/>
    <row r="1751" ht="13.5" customHeight="1"/>
    <row r="1752" ht="13.5" customHeight="1"/>
    <row r="1753" ht="13.5" customHeight="1"/>
    <row r="1754" ht="13.5" customHeight="1"/>
    <row r="1755" ht="13.5" customHeight="1"/>
    <row r="1756" ht="13.5" customHeight="1"/>
    <row r="1757" ht="13.5" customHeight="1"/>
    <row r="1758" ht="13.5" customHeight="1"/>
    <row r="1759" ht="13.5" customHeight="1"/>
    <row r="1760" ht="13.5" customHeight="1"/>
    <row r="1761" ht="13.5" customHeight="1"/>
    <row r="1762" ht="13.5" customHeight="1"/>
    <row r="1763" ht="13.5" customHeight="1"/>
    <row r="1764" ht="13.5" customHeight="1"/>
    <row r="1765" ht="13.5" customHeight="1"/>
    <row r="1766" ht="13.5" customHeight="1"/>
    <row r="1767" ht="13.5" customHeight="1"/>
    <row r="1768" ht="13.5" customHeight="1"/>
    <row r="1769" ht="13.5" customHeight="1"/>
    <row r="1770" ht="13.5" customHeight="1"/>
    <row r="1771" ht="13.5" customHeight="1"/>
    <row r="1772" ht="13.5" customHeight="1"/>
    <row r="1773" ht="13.5" customHeight="1"/>
    <row r="1774" ht="13.5" customHeight="1"/>
    <row r="1775" ht="13.5" customHeight="1"/>
    <row r="1776" ht="13.5" customHeight="1"/>
    <row r="1777" ht="13.5" customHeight="1"/>
    <row r="1778" ht="13.5" customHeight="1"/>
    <row r="1779" ht="13.5" customHeight="1"/>
    <row r="1780" ht="13.5" customHeight="1"/>
    <row r="1781" ht="13.5" customHeight="1"/>
    <row r="1782" ht="13.5" customHeight="1"/>
    <row r="1783" ht="13.5" customHeight="1"/>
    <row r="1784" ht="13.5" customHeight="1"/>
    <row r="1785" ht="13.5" customHeight="1"/>
    <row r="1786" ht="13.5" customHeight="1"/>
    <row r="1787" ht="13.5" customHeight="1"/>
    <row r="1788" ht="13.5" customHeight="1"/>
    <row r="1789" ht="13.5" customHeight="1"/>
    <row r="1790" ht="13.5" customHeight="1"/>
    <row r="1791" ht="13.5" customHeight="1"/>
    <row r="1792" ht="13.5" customHeight="1"/>
    <row r="1793" ht="13.5" customHeight="1"/>
    <row r="1794" ht="13.5" customHeight="1"/>
    <row r="1795" ht="13.5" customHeight="1"/>
    <row r="1796" ht="13.5" customHeight="1"/>
    <row r="1797" ht="13.5" customHeight="1"/>
    <row r="1798" ht="13.5" customHeight="1"/>
    <row r="1799" ht="13.5" customHeight="1"/>
    <row r="1800" ht="13.5" customHeight="1"/>
    <row r="1801" ht="13.5" customHeight="1"/>
    <row r="1802" ht="13.5" customHeight="1"/>
    <row r="1803" ht="13.5" customHeight="1"/>
    <row r="1804" ht="13.5" customHeight="1"/>
    <row r="1805" ht="13.5" customHeight="1"/>
    <row r="1806" ht="13.5" customHeight="1"/>
    <row r="1807" ht="13.5" customHeight="1"/>
    <row r="1808" ht="13.5" customHeight="1"/>
    <row r="1809" ht="13.5" customHeight="1"/>
    <row r="1810" ht="13.5" customHeight="1"/>
    <row r="1811" ht="13.5" customHeight="1"/>
    <row r="1812" ht="13.5" customHeight="1"/>
    <row r="1813" ht="13.5" customHeight="1"/>
    <row r="1814" ht="13.5" customHeight="1"/>
    <row r="1815" ht="13.5" customHeight="1"/>
    <row r="1816" ht="13.5" customHeight="1"/>
    <row r="1817" ht="13.5" customHeight="1"/>
    <row r="1818" ht="13.5" customHeight="1"/>
    <row r="1819" ht="13.5" customHeight="1"/>
    <row r="1820" ht="13.5" customHeight="1"/>
    <row r="1821" ht="13.5" customHeight="1"/>
    <row r="1822" ht="13.5" customHeight="1"/>
    <row r="1823" ht="13.5" customHeight="1"/>
    <row r="1824" ht="13.5" customHeight="1"/>
    <row r="1825" ht="13.5" customHeight="1"/>
    <row r="1826" ht="13.5" customHeight="1"/>
    <row r="1827" ht="13.5" customHeight="1"/>
    <row r="1828" ht="13.5" customHeight="1"/>
    <row r="1829" ht="13.5" customHeight="1"/>
    <row r="1830" ht="13.5" customHeight="1"/>
    <row r="1831" ht="13.5" customHeight="1"/>
    <row r="1832" ht="13.5" customHeight="1"/>
    <row r="1833" ht="13.5" customHeight="1"/>
    <row r="1834" ht="13.5" customHeight="1"/>
    <row r="1835" ht="13.5" customHeight="1"/>
    <row r="1836" ht="13.5" customHeight="1"/>
    <row r="1837" ht="13.5" customHeight="1"/>
    <row r="1838" ht="13.5" customHeight="1"/>
    <row r="1839" ht="13.5" customHeight="1"/>
    <row r="1840" ht="13.5" customHeight="1"/>
    <row r="1841" ht="13.5" customHeight="1"/>
    <row r="1842" ht="13.5" customHeight="1"/>
    <row r="1843" ht="13.5" customHeight="1"/>
    <row r="1844" ht="13.5" customHeight="1"/>
    <row r="1845" ht="13.5" customHeight="1"/>
    <row r="1846" ht="13.5" customHeight="1"/>
    <row r="1847" ht="13.5" customHeight="1"/>
    <row r="1848" ht="13.5" customHeight="1"/>
    <row r="1849" ht="13.5" customHeight="1"/>
    <row r="1850" ht="13.5" customHeight="1"/>
    <row r="1851" ht="13.5" customHeight="1"/>
    <row r="1852" ht="13.5" customHeight="1"/>
    <row r="1853" ht="13.5" customHeight="1"/>
    <row r="1854" ht="13.5" customHeight="1"/>
    <row r="1855" ht="13.5" customHeight="1"/>
    <row r="1856" ht="13.5" customHeight="1"/>
    <row r="1857" ht="13.5" customHeight="1"/>
    <row r="1858" ht="13.5" customHeight="1"/>
    <row r="1859" ht="13.5" customHeight="1"/>
    <row r="1860" ht="13.5" customHeight="1"/>
    <row r="1861" ht="13.5" customHeight="1"/>
    <row r="1862" ht="13.5" customHeight="1"/>
    <row r="1863" ht="13.5" customHeight="1"/>
    <row r="1864" ht="13.5" customHeight="1"/>
    <row r="1865" ht="13.5" customHeight="1"/>
    <row r="1866" ht="13.5" customHeight="1"/>
    <row r="1867" ht="13.5" customHeight="1"/>
    <row r="1868" ht="13.5" customHeight="1"/>
    <row r="1869" ht="13.5" customHeight="1"/>
    <row r="1870" ht="13.5" customHeight="1"/>
    <row r="1871" ht="13.5" customHeight="1"/>
    <row r="1872" ht="13.5" customHeight="1"/>
    <row r="1873" ht="13.5" customHeight="1"/>
    <row r="1874" ht="13.5" customHeight="1"/>
    <row r="1875" ht="13.5" customHeight="1"/>
    <row r="1876" ht="13.5" customHeight="1"/>
    <row r="1877" ht="13.5" customHeight="1"/>
    <row r="1878" ht="13.5" customHeight="1"/>
    <row r="1879" ht="13.5" customHeight="1"/>
    <row r="1880" ht="13.5" customHeight="1"/>
    <row r="1881" ht="13.5" customHeight="1"/>
    <row r="1882" ht="13.5" customHeight="1"/>
    <row r="1883" ht="13.5" customHeight="1"/>
    <row r="1884" ht="13.5" customHeight="1"/>
    <row r="1885" ht="13.5" customHeight="1"/>
    <row r="1886" ht="13.5" customHeight="1"/>
    <row r="1887" ht="13.5" customHeight="1"/>
    <row r="1888" ht="13.5" customHeight="1"/>
    <row r="1889" ht="13.5" customHeight="1"/>
    <row r="1890" ht="13.5" customHeight="1"/>
    <row r="1891" ht="13.5" customHeight="1"/>
    <row r="1892" ht="13.5" customHeight="1"/>
    <row r="1893" ht="13.5" customHeight="1"/>
    <row r="1894" ht="13.5" customHeight="1"/>
    <row r="1895" ht="13.5" customHeight="1"/>
    <row r="1896" ht="13.5" customHeight="1"/>
    <row r="1897" ht="13.5" customHeight="1"/>
    <row r="1898" ht="13.5" customHeight="1"/>
    <row r="1899" ht="13.5" customHeight="1"/>
    <row r="1900" ht="13.5" customHeight="1"/>
    <row r="1901" ht="13.5" customHeight="1"/>
    <row r="1902" ht="13.5" customHeight="1"/>
    <row r="1903" ht="13.5" customHeight="1"/>
    <row r="1904" ht="13.5" customHeight="1"/>
    <row r="1905" ht="13.5" customHeight="1"/>
    <row r="1906" ht="13.5" customHeight="1"/>
    <row r="1907" ht="13.5" customHeight="1"/>
    <row r="1908" ht="13.5" customHeight="1"/>
    <row r="1909" ht="13.5" customHeight="1"/>
    <row r="1910" ht="13.5" customHeight="1"/>
    <row r="1911" ht="13.5" customHeight="1"/>
    <row r="1912" ht="13.5" customHeight="1"/>
    <row r="1913" ht="13.5" customHeight="1"/>
    <row r="1914" ht="13.5" customHeight="1"/>
    <row r="1915" ht="13.5" customHeight="1"/>
    <row r="1916" ht="13.5" customHeight="1"/>
    <row r="1917" ht="13.5" customHeight="1"/>
    <row r="1918" ht="13.5" customHeight="1"/>
    <row r="1919" ht="13.5" customHeight="1"/>
    <row r="1920" ht="13.5" customHeight="1"/>
    <row r="1921" ht="13.5" customHeight="1"/>
    <row r="1922" ht="13.5" customHeight="1"/>
    <row r="1923" ht="13.5" customHeight="1"/>
    <row r="1924" ht="13.5" customHeight="1"/>
    <row r="1925" ht="13.5" customHeight="1"/>
    <row r="1926" ht="13.5" customHeight="1"/>
    <row r="1927" ht="13.5" customHeight="1"/>
    <row r="1928" ht="13.5" customHeight="1"/>
    <row r="1929" ht="13.5" customHeight="1"/>
    <row r="1930" ht="13.5" customHeight="1"/>
    <row r="1931" ht="13.5" customHeight="1"/>
    <row r="1932" ht="13.5" customHeight="1"/>
    <row r="1933" ht="13.5" customHeight="1"/>
    <row r="1934" ht="13.5" customHeight="1"/>
    <row r="1935" ht="13.5" customHeight="1"/>
    <row r="1936" ht="13.5" customHeight="1"/>
    <row r="1937" ht="13.5" customHeight="1"/>
    <row r="1938" ht="13.5" customHeight="1"/>
    <row r="1939" ht="13.5" customHeight="1"/>
    <row r="1940" ht="13.5" customHeight="1"/>
    <row r="1941" ht="13.5" customHeight="1"/>
    <row r="1942" ht="13.5" customHeight="1"/>
    <row r="1943" ht="13.5" customHeight="1"/>
    <row r="1944" ht="13.5" customHeight="1"/>
    <row r="1945" ht="13.5" customHeight="1"/>
    <row r="1946" ht="13.5" customHeight="1"/>
    <row r="1947" ht="13.5" customHeight="1"/>
    <row r="1948" ht="13.5" customHeight="1"/>
    <row r="1949" ht="13.5" customHeight="1"/>
    <row r="1950" ht="13.5" customHeight="1"/>
    <row r="1951" ht="13.5" customHeight="1"/>
    <row r="1952" ht="13.5" customHeight="1"/>
    <row r="1953" ht="13.5" customHeight="1"/>
    <row r="1954" ht="13.5" customHeight="1"/>
    <row r="1955" ht="13.5" customHeight="1"/>
    <row r="1956" ht="13.5" customHeight="1"/>
    <row r="1957" ht="13.5" customHeight="1"/>
    <row r="1958" ht="13.5" customHeight="1"/>
    <row r="1959" ht="13.5" customHeight="1"/>
    <row r="1960" ht="13.5" customHeight="1"/>
    <row r="1961" ht="13.5" customHeight="1"/>
    <row r="1962" ht="13.5" customHeight="1"/>
    <row r="1963" ht="13.5" customHeight="1"/>
    <row r="1964" ht="13.5" customHeight="1"/>
    <row r="1965" ht="13.5" customHeight="1"/>
    <row r="1966" ht="13.5" customHeight="1"/>
    <row r="1967" ht="13.5" customHeight="1"/>
    <row r="1968" ht="13.5" customHeight="1"/>
    <row r="1969" ht="13.5" customHeight="1"/>
    <row r="1970" ht="13.5" customHeight="1"/>
    <row r="1971" ht="13.5" customHeight="1"/>
    <row r="1972" ht="13.5" customHeight="1"/>
    <row r="1973" ht="13.5" customHeight="1"/>
    <row r="1974" ht="13.5" customHeight="1"/>
    <row r="1975" ht="13.5" customHeight="1"/>
    <row r="1976" ht="13.5" customHeight="1"/>
    <row r="1977" ht="13.5" customHeight="1"/>
    <row r="1978" ht="13.5" customHeight="1"/>
    <row r="1979" ht="13.5" customHeight="1"/>
    <row r="1980" ht="13.5" customHeight="1"/>
    <row r="1981" ht="13.5" customHeight="1"/>
    <row r="1982" ht="13.5" customHeight="1"/>
    <row r="1983" ht="13.5" customHeight="1"/>
    <row r="1984" ht="13.5" customHeight="1"/>
    <row r="1985" ht="13.5" customHeight="1"/>
    <row r="1986" ht="13.5" customHeight="1"/>
    <row r="1987" ht="13.5" customHeight="1"/>
    <row r="1988" ht="13.5" customHeight="1"/>
    <row r="1989" ht="13.5" customHeight="1"/>
    <row r="1990" ht="13.5" customHeight="1"/>
    <row r="1991" ht="13.5" customHeight="1"/>
    <row r="1992" ht="13.5" customHeight="1"/>
    <row r="1993" ht="13.5" customHeight="1"/>
    <row r="1994" ht="13.5" customHeight="1"/>
    <row r="1995" ht="13.5" customHeight="1"/>
    <row r="1996" ht="13.5" customHeight="1"/>
    <row r="1997" ht="13.5" customHeight="1"/>
    <row r="1998" ht="13.5" customHeight="1"/>
    <row r="1999" ht="13.5" customHeight="1"/>
    <row r="2000" ht="13.5" customHeight="1"/>
    <row r="2001" ht="13.5" customHeight="1"/>
    <row r="2002" ht="13.5" customHeight="1"/>
    <row r="2003" ht="13.5" customHeight="1"/>
    <row r="2004" ht="13.5" customHeight="1"/>
    <row r="2005" ht="13.5" customHeight="1"/>
    <row r="2006" ht="13.5" customHeight="1"/>
    <row r="2007" ht="13.5" customHeight="1"/>
    <row r="2008" ht="13.5" customHeight="1"/>
    <row r="2009" ht="13.5" customHeight="1"/>
    <row r="2010" ht="13.5" customHeight="1"/>
    <row r="2011" ht="13.5" customHeight="1"/>
    <row r="2012" ht="13.5" customHeight="1"/>
    <row r="2013" ht="13.5" customHeight="1"/>
    <row r="2014" ht="13.5" customHeight="1"/>
    <row r="2015" ht="13.5" customHeight="1"/>
    <row r="2016" ht="13.5" customHeight="1"/>
    <row r="2017" ht="13.5" customHeight="1"/>
    <row r="2018" ht="13.5" customHeight="1"/>
    <row r="2019" ht="13.5" customHeight="1"/>
    <row r="2020" ht="13.5" customHeight="1"/>
    <row r="2021" ht="13.5" customHeight="1"/>
    <row r="2022" ht="13.5" customHeight="1"/>
    <row r="2023" ht="13.5" customHeight="1"/>
    <row r="2024" ht="13.5" customHeight="1"/>
    <row r="2025" ht="13.5" customHeight="1"/>
    <row r="2026" ht="13.5" customHeight="1"/>
    <row r="2027" ht="13.5" customHeight="1"/>
    <row r="2028" ht="13.5" customHeight="1"/>
    <row r="2029" ht="13.5" customHeight="1"/>
    <row r="2030" ht="13.5" customHeight="1"/>
    <row r="2031" ht="13.5" customHeight="1"/>
    <row r="2032" ht="13.5" customHeight="1"/>
    <row r="2033" ht="13.5" customHeight="1"/>
    <row r="2034" ht="13.5" customHeight="1"/>
    <row r="2035" ht="13.5" customHeight="1"/>
    <row r="2036" ht="13.5" customHeight="1"/>
    <row r="2037" ht="13.5" customHeight="1"/>
    <row r="2038" ht="13.5" customHeight="1"/>
    <row r="2039" ht="13.5" customHeight="1"/>
    <row r="2040" ht="13.5" customHeight="1"/>
    <row r="2041" ht="13.5" customHeight="1"/>
    <row r="2042" ht="13.5" customHeight="1"/>
    <row r="2043" ht="13.5" customHeight="1"/>
    <row r="2044" ht="13.5" customHeight="1"/>
    <row r="2045" ht="13.5" customHeight="1"/>
    <row r="2046" ht="13.5" customHeight="1"/>
    <row r="2047" ht="13.5" customHeight="1"/>
    <row r="2048" ht="13.5" customHeight="1"/>
    <row r="2049" ht="13.5" customHeight="1"/>
    <row r="2050" ht="13.5" customHeight="1"/>
    <row r="2051" ht="13.5" customHeight="1"/>
    <row r="2052" ht="13.5" customHeight="1"/>
    <row r="2053" ht="13.5" customHeight="1"/>
    <row r="2054" ht="13.5" customHeight="1"/>
    <row r="2055" ht="13.5" customHeight="1"/>
    <row r="2056" ht="13.5" customHeight="1"/>
    <row r="2057" ht="13.5" customHeight="1"/>
    <row r="2058" ht="13.5" customHeight="1"/>
    <row r="2059" ht="13.5" customHeight="1"/>
    <row r="2060" ht="13.5" customHeight="1"/>
    <row r="2061" ht="13.5" customHeight="1"/>
    <row r="2062" ht="13.5" customHeight="1"/>
    <row r="2063" ht="13.5" customHeight="1"/>
    <row r="2064" ht="13.5" customHeight="1"/>
    <row r="2065" ht="13.5" customHeight="1"/>
    <row r="2066" ht="13.5" customHeight="1"/>
    <row r="2067" ht="13.5" customHeight="1"/>
    <row r="2068" ht="13.5" customHeight="1"/>
    <row r="2069" ht="13.5" customHeight="1"/>
    <row r="2070" ht="13.5" customHeight="1"/>
    <row r="2071" ht="13.5" customHeight="1"/>
    <row r="2072" ht="13.5" customHeight="1"/>
    <row r="2073" ht="13.5" customHeight="1"/>
    <row r="2074" ht="13.5" customHeight="1"/>
    <row r="2075" ht="13.5" customHeight="1"/>
    <row r="2076" ht="13.5" customHeight="1"/>
    <row r="2077" ht="13.5" customHeight="1"/>
    <row r="2078" ht="13.5" customHeight="1"/>
    <row r="2079" ht="13.5" customHeight="1"/>
    <row r="2080" ht="13.5" customHeight="1"/>
    <row r="2081" ht="13.5" customHeight="1"/>
    <row r="2082" ht="13.5" customHeight="1"/>
    <row r="2083" ht="13.5" customHeight="1"/>
    <row r="2084" ht="13.5" customHeight="1"/>
    <row r="2085" ht="13.5" customHeight="1"/>
    <row r="2086" ht="13.5" customHeight="1"/>
    <row r="2087" ht="13.5" customHeight="1"/>
    <row r="2088" ht="13.5" customHeight="1"/>
    <row r="2089" ht="13.5" customHeight="1"/>
    <row r="2090" ht="13.5" customHeight="1"/>
    <row r="2091" ht="13.5" customHeight="1"/>
    <row r="2092" ht="13.5" customHeight="1"/>
    <row r="2093" ht="13.5" customHeight="1"/>
    <row r="2094" ht="13.5" customHeight="1"/>
    <row r="2095" ht="13.5" customHeight="1"/>
    <row r="2096" ht="13.5" customHeight="1"/>
    <row r="2097" ht="13.5" customHeight="1"/>
    <row r="2098" ht="13.5" customHeight="1"/>
    <row r="2099" ht="13.5" customHeight="1"/>
    <row r="2100" ht="13.5" customHeight="1"/>
    <row r="2101" ht="13.5" customHeight="1"/>
    <row r="2102" ht="13.5" customHeight="1"/>
    <row r="2103" ht="13.5" customHeight="1"/>
    <row r="2104" ht="13.5" customHeight="1"/>
    <row r="2105" ht="13.5" customHeight="1"/>
    <row r="2106" ht="13.5" customHeight="1"/>
    <row r="2107" ht="13.5" customHeight="1"/>
    <row r="2108" ht="13.5" customHeight="1"/>
    <row r="2109" ht="13.5" customHeight="1"/>
    <row r="2110" ht="13.5" customHeight="1"/>
    <row r="2111" ht="13.5" customHeight="1"/>
    <row r="2112" ht="13.5" customHeight="1"/>
    <row r="2113" ht="13.5" customHeight="1"/>
    <row r="2114" ht="13.5" customHeight="1"/>
    <row r="2115" ht="13.5" customHeight="1"/>
    <row r="2116" ht="13.5" customHeight="1"/>
    <row r="2117" ht="13.5" customHeight="1"/>
    <row r="2118" ht="13.5" customHeight="1"/>
    <row r="2119" ht="13.5" customHeight="1"/>
    <row r="2120" ht="13.5" customHeight="1"/>
    <row r="2121" ht="13.5" customHeight="1"/>
    <row r="2122" ht="13.5" customHeight="1"/>
    <row r="2123" ht="13.5" customHeight="1"/>
    <row r="2124" ht="13.5" customHeight="1"/>
    <row r="2125" ht="13.5" customHeight="1"/>
    <row r="2126" ht="13.5" customHeight="1"/>
    <row r="2127" ht="13.5" customHeight="1"/>
    <row r="2128" ht="13.5" customHeight="1"/>
    <row r="2129" ht="13.5" customHeight="1"/>
    <row r="2130" ht="13.5" customHeight="1"/>
    <row r="2131" ht="13.5" customHeight="1"/>
    <row r="2132" ht="13.5" customHeight="1"/>
    <row r="2133" ht="13.5" customHeight="1"/>
    <row r="2134" ht="13.5" customHeight="1"/>
    <row r="2135" ht="13.5" customHeight="1"/>
    <row r="2136" ht="13.5" customHeight="1"/>
    <row r="2137" ht="13.5" customHeight="1"/>
    <row r="2138" ht="13.5" customHeight="1"/>
    <row r="2139" ht="13.5" customHeight="1"/>
    <row r="2140" ht="13.5" customHeight="1"/>
    <row r="2141" ht="13.5" customHeight="1"/>
    <row r="2142" ht="13.5" customHeight="1"/>
    <row r="2143" ht="13.5" customHeight="1"/>
    <row r="2144" ht="13.5" customHeight="1"/>
    <row r="2145" ht="13.5" customHeight="1"/>
    <row r="2146" ht="13.5" customHeight="1"/>
    <row r="2147" ht="13.5" customHeight="1"/>
    <row r="2148" ht="13.5" customHeight="1"/>
    <row r="2149" ht="13.5" customHeight="1"/>
    <row r="2150" ht="13.5" customHeight="1"/>
    <row r="2151" ht="13.5" customHeight="1"/>
    <row r="2152" ht="13.5" customHeight="1"/>
    <row r="2153" ht="13.5" customHeight="1"/>
    <row r="2154" ht="13.5" customHeight="1"/>
    <row r="2155" ht="13.5" customHeight="1"/>
    <row r="2156" ht="13.5" customHeight="1"/>
    <row r="2157" ht="13.5" customHeight="1"/>
    <row r="2158" ht="13.5" customHeight="1"/>
    <row r="2159" ht="13.5" customHeight="1"/>
    <row r="2160" ht="13.5" customHeight="1"/>
    <row r="2161" ht="13.5" customHeight="1"/>
    <row r="2162" ht="13.5" customHeight="1"/>
    <row r="2163" ht="13.5" customHeight="1"/>
    <row r="2164" ht="13.5" customHeight="1"/>
    <row r="2165" ht="13.5" customHeight="1"/>
    <row r="2166" ht="13.5" customHeight="1"/>
    <row r="2167" ht="13.5" customHeight="1"/>
    <row r="2168" ht="13.5" customHeight="1"/>
    <row r="2169" ht="13.5" customHeight="1"/>
    <row r="2170" ht="13.5" customHeight="1"/>
    <row r="2171" ht="13.5" customHeight="1"/>
    <row r="2172" ht="13.5" customHeight="1"/>
    <row r="2173" ht="13.5" customHeight="1"/>
    <row r="2174" ht="13.5" customHeight="1"/>
    <row r="2175" ht="13.5" customHeight="1"/>
    <row r="2176" ht="13.5" customHeight="1"/>
    <row r="2177" ht="13.5" customHeight="1"/>
    <row r="2178" ht="13.5" customHeight="1"/>
    <row r="2179" ht="13.5" customHeight="1"/>
    <row r="2180" ht="13.5" customHeight="1"/>
    <row r="2181" ht="13.5" customHeight="1"/>
    <row r="2182" ht="13.5" customHeight="1"/>
    <row r="2183" ht="13.5" customHeight="1"/>
    <row r="2184" ht="13.5" customHeight="1"/>
    <row r="2185" ht="13.5" customHeight="1"/>
    <row r="2186" ht="13.5" customHeight="1"/>
    <row r="2187" ht="13.5" customHeight="1"/>
    <row r="2188" ht="13.5" customHeight="1"/>
    <row r="2189" ht="13.5" customHeight="1"/>
    <row r="2190" ht="13.5" customHeight="1"/>
    <row r="2191" ht="13.5" customHeight="1"/>
    <row r="2192" ht="13.5" customHeight="1"/>
    <row r="2193" ht="13.5" customHeight="1"/>
    <row r="2194" ht="13.5" customHeight="1"/>
    <row r="2195" ht="13.5" customHeight="1"/>
    <row r="2196" ht="13.5" customHeight="1"/>
    <row r="2197" ht="13.5" customHeight="1"/>
    <row r="2198" ht="13.5" customHeight="1"/>
    <row r="2199" ht="13.5" customHeight="1"/>
    <row r="2200" ht="13.5" customHeight="1"/>
    <row r="2201" ht="13.5" customHeight="1"/>
    <row r="2202" ht="13.5" customHeight="1"/>
    <row r="2203" ht="13.5" customHeight="1"/>
    <row r="2204" ht="13.5" customHeight="1"/>
    <row r="2205" ht="13.5" customHeight="1"/>
    <row r="2206" ht="13.5" customHeight="1"/>
    <row r="2207" ht="13.5" customHeight="1"/>
    <row r="2208" ht="13.5" customHeight="1"/>
    <row r="2209" ht="13.5" customHeight="1"/>
    <row r="2210" ht="13.5" customHeight="1"/>
    <row r="2211" ht="13.5" customHeight="1"/>
    <row r="2212" ht="13.5" customHeight="1"/>
    <row r="2213" ht="13.5" customHeight="1"/>
    <row r="2214" ht="13.5" customHeight="1"/>
    <row r="2215" ht="13.5" customHeight="1"/>
    <row r="2216" ht="13.5" customHeight="1"/>
    <row r="2217" ht="13.5" customHeight="1"/>
    <row r="2218" ht="13.5" customHeight="1"/>
    <row r="2219" ht="13.5" customHeight="1"/>
    <row r="2220" ht="13.5" customHeight="1"/>
    <row r="2221" ht="13.5" customHeight="1"/>
    <row r="2222" ht="13.5" customHeight="1"/>
    <row r="2223" ht="13.5" customHeight="1"/>
    <row r="2224" ht="13.5" customHeight="1"/>
    <row r="2225" ht="13.5" customHeight="1"/>
    <row r="2226" ht="13.5" customHeight="1"/>
    <row r="2227" ht="13.5" customHeight="1"/>
    <row r="2228" ht="13.5" customHeight="1"/>
    <row r="2229" ht="13.5" customHeight="1"/>
    <row r="2230" ht="13.5" customHeight="1"/>
    <row r="2231" ht="13.5" customHeight="1"/>
    <row r="2232" ht="13.5" customHeight="1"/>
    <row r="2233" ht="13.5" customHeight="1"/>
    <row r="2234" ht="13.5" customHeight="1"/>
    <row r="2235" ht="13.5" customHeight="1"/>
    <row r="2236" ht="13.5" customHeight="1"/>
    <row r="2237" ht="13.5" customHeight="1"/>
    <row r="2238" ht="13.5" customHeight="1"/>
    <row r="2239" ht="13.5" customHeight="1"/>
    <row r="2240" ht="13.5" customHeight="1"/>
    <row r="2241" ht="13.5" customHeight="1"/>
    <row r="2242" ht="13.5" customHeight="1"/>
    <row r="2243" ht="13.5" customHeight="1"/>
    <row r="2244" ht="13.5" customHeight="1"/>
    <row r="2245" ht="13.5" customHeight="1"/>
    <row r="2246" ht="13.5" customHeight="1"/>
    <row r="2247" ht="13.5" customHeight="1"/>
    <row r="2248" ht="13.5" customHeight="1"/>
    <row r="2249" ht="13.5" customHeight="1"/>
    <row r="2250" ht="13.5" customHeight="1"/>
    <row r="2251" ht="13.5" customHeight="1"/>
    <row r="2252" ht="13.5" customHeight="1"/>
    <row r="2253" ht="13.5" customHeight="1"/>
    <row r="2254" ht="13.5" customHeight="1"/>
    <row r="2255" ht="13.5" customHeight="1"/>
    <row r="2256" ht="13.5" customHeight="1"/>
    <row r="2257" ht="13.5" customHeight="1"/>
    <row r="2258" ht="13.5" customHeight="1"/>
    <row r="2259" ht="13.5" customHeight="1"/>
    <row r="2260" ht="13.5" customHeight="1"/>
    <row r="2261" ht="13.5" customHeight="1"/>
    <row r="2262" ht="13.5" customHeight="1"/>
    <row r="2263" ht="13.5" customHeight="1"/>
    <row r="2264" ht="13.5" customHeight="1"/>
    <row r="2265" ht="13.5" customHeight="1"/>
    <row r="2266" ht="13.5" customHeight="1"/>
    <row r="2267" ht="13.5" customHeight="1"/>
    <row r="2268" ht="13.5" customHeight="1"/>
    <row r="2269" ht="13.5" customHeight="1"/>
    <row r="2270" ht="13.5" customHeight="1"/>
    <row r="2271" ht="13.5" customHeight="1"/>
    <row r="2272" ht="13.5" customHeight="1"/>
    <row r="2273" ht="13.5" customHeight="1"/>
    <row r="2274" ht="13.5" customHeight="1"/>
    <row r="2275" ht="13.5" customHeight="1"/>
    <row r="2276" ht="13.5" customHeight="1"/>
    <row r="2277" ht="13.5" customHeight="1"/>
    <row r="2278" ht="13.5" customHeight="1"/>
    <row r="2279" ht="13.5" customHeight="1"/>
    <row r="2280" ht="13.5" customHeight="1"/>
    <row r="2281" ht="13.5" customHeight="1"/>
    <row r="2282" ht="13.5" customHeight="1"/>
    <row r="2283" ht="13.5" customHeight="1"/>
    <row r="2284" ht="13.5" customHeight="1"/>
    <row r="2285" ht="13.5" customHeight="1"/>
    <row r="2286" ht="13.5" customHeight="1"/>
    <row r="2287" ht="13.5" customHeight="1"/>
    <row r="2288" ht="13.5" customHeight="1"/>
    <row r="2289" ht="13.5" customHeight="1"/>
    <row r="2290" ht="13.5" customHeight="1"/>
    <row r="2291" ht="13.5" customHeight="1"/>
    <row r="2292" ht="13.5" customHeight="1"/>
    <row r="2293" ht="13.5" customHeight="1"/>
    <row r="2294" ht="13.5" customHeight="1"/>
    <row r="2295" ht="13.5" customHeight="1"/>
    <row r="2296" ht="13.5" customHeight="1"/>
    <row r="2297" ht="13.5" customHeight="1"/>
    <row r="2298" ht="13.5" customHeight="1"/>
    <row r="2299" ht="13.5" customHeight="1"/>
    <row r="2300" ht="13.5" customHeight="1"/>
    <row r="2301" ht="13.5" customHeight="1"/>
    <row r="2302" ht="13.5" customHeight="1"/>
    <row r="2303" ht="13.5" customHeight="1"/>
    <row r="2304" ht="13.5" customHeight="1"/>
    <row r="2305" ht="13.5" customHeight="1"/>
    <row r="2306" ht="13.5" customHeight="1"/>
    <row r="2307" ht="13.5" customHeight="1"/>
    <row r="2308" ht="13.5" customHeight="1"/>
    <row r="2309" ht="13.5" customHeight="1"/>
    <row r="2310" ht="13.5" customHeight="1"/>
    <row r="2311" ht="13.5" customHeight="1"/>
    <row r="2312" ht="13.5" customHeight="1"/>
    <row r="2313" ht="13.5" customHeight="1"/>
    <row r="2314" ht="13.5" customHeight="1"/>
    <row r="2315" ht="13.5" customHeight="1"/>
    <row r="2316" ht="13.5" customHeight="1"/>
    <row r="2317" ht="13.5" customHeight="1"/>
    <row r="2318" ht="13.5" customHeight="1"/>
    <row r="2319" ht="13.5" customHeight="1"/>
    <row r="2320" ht="13.5" customHeight="1"/>
    <row r="2321" ht="13.5" customHeight="1"/>
    <row r="2322" ht="13.5" customHeight="1"/>
    <row r="2323" ht="13.5" customHeight="1"/>
    <row r="2324" ht="13.5" customHeight="1"/>
    <row r="2325" ht="13.5" customHeight="1"/>
    <row r="2326" ht="13.5" customHeight="1"/>
    <row r="2327" ht="13.5" customHeight="1"/>
    <row r="2328" ht="13.5" customHeight="1"/>
    <row r="2329" ht="13.5" customHeight="1"/>
    <row r="2330" ht="13.5" customHeight="1"/>
    <row r="2331" ht="13.5" customHeight="1"/>
    <row r="2332" ht="13.5" customHeight="1"/>
    <row r="2333" ht="13.5" customHeight="1"/>
    <row r="2334" ht="13.5" customHeight="1"/>
    <row r="2335" ht="13.5" customHeight="1"/>
    <row r="2336" ht="13.5" customHeight="1"/>
    <row r="2337" ht="13.5" customHeight="1"/>
    <row r="2338" ht="13.5" customHeight="1"/>
    <row r="2339" ht="13.5" customHeight="1"/>
    <row r="2340" ht="13.5" customHeight="1"/>
    <row r="2341" ht="13.5" customHeight="1"/>
    <row r="2342" ht="13.5" customHeight="1"/>
    <row r="2343" ht="13.5" customHeight="1"/>
    <row r="2344" ht="13.5" customHeight="1"/>
    <row r="2345" ht="13.5" customHeight="1"/>
    <row r="2346" ht="13.5" customHeight="1"/>
    <row r="2347" ht="13.5" customHeight="1"/>
    <row r="2348" ht="13.5" customHeight="1"/>
    <row r="2349" ht="13.5" customHeight="1"/>
    <row r="2350" ht="13.5" customHeight="1"/>
    <row r="2351" ht="13.5" customHeight="1"/>
    <row r="2352" ht="13.5" customHeight="1"/>
    <row r="2353" ht="13.5" customHeight="1"/>
    <row r="2354" ht="13.5" customHeight="1"/>
    <row r="2355" ht="13.5" customHeight="1"/>
    <row r="2356" ht="13.5" customHeight="1"/>
    <row r="2357" ht="13.5" customHeight="1"/>
    <row r="2358" ht="13.5" customHeight="1"/>
    <row r="2359" ht="13.5" customHeight="1"/>
    <row r="2360" ht="13.5" customHeight="1"/>
    <row r="2361" ht="13.5" customHeight="1"/>
    <row r="2362" ht="13.5" customHeight="1"/>
    <row r="2363" ht="13.5" customHeight="1"/>
    <row r="2364" ht="13.5" customHeight="1"/>
    <row r="2365" ht="13.5" customHeight="1"/>
    <row r="2366" ht="13.5" customHeight="1"/>
    <row r="2367" ht="13.5" customHeight="1"/>
    <row r="2368" ht="13.5" customHeight="1"/>
    <row r="2369" ht="13.5" customHeight="1"/>
    <row r="2370" ht="13.5" customHeight="1"/>
    <row r="2371" ht="13.5" customHeight="1"/>
    <row r="2372" ht="13.5" customHeight="1"/>
    <row r="2373" ht="13.5" customHeight="1"/>
    <row r="2374" ht="13.5" customHeight="1"/>
    <row r="2375" ht="13.5" customHeight="1"/>
    <row r="2376" ht="13.5" customHeight="1"/>
    <row r="2377" ht="13.5" customHeight="1"/>
    <row r="2378" ht="13.5" customHeight="1"/>
    <row r="2379" ht="13.5" customHeight="1"/>
    <row r="2380" ht="13.5" customHeight="1"/>
    <row r="2381" ht="13.5" customHeight="1"/>
    <row r="2382" ht="13.5" customHeight="1"/>
    <row r="2383" ht="13.5" customHeight="1"/>
    <row r="2384" ht="13.5" customHeight="1"/>
    <row r="2385" ht="13.5" customHeight="1"/>
    <row r="2386" ht="13.5" customHeight="1"/>
    <row r="2387" ht="13.5" customHeight="1"/>
    <row r="2388" ht="13.5" customHeight="1"/>
    <row r="2389" ht="13.5" customHeight="1"/>
    <row r="2390" ht="13.5" customHeight="1"/>
    <row r="2391" ht="13.5" customHeight="1"/>
    <row r="2392" ht="13.5" customHeight="1"/>
    <row r="2393" ht="13.5" customHeight="1"/>
    <row r="2394" ht="13.5" customHeight="1"/>
    <row r="2395" ht="13.5" customHeight="1"/>
    <row r="2396" ht="13.5" customHeight="1"/>
    <row r="2397" ht="13.5" customHeight="1"/>
    <row r="2398" ht="13.5" customHeight="1"/>
    <row r="2399" ht="13.5" customHeight="1"/>
    <row r="2400" ht="13.5" customHeight="1"/>
    <row r="2401" ht="13.5" customHeight="1"/>
    <row r="2402" ht="13.5" customHeight="1"/>
    <row r="2403" ht="13.5" customHeight="1"/>
    <row r="2404" ht="13.5" customHeight="1"/>
    <row r="2405" ht="13.5" customHeight="1"/>
    <row r="2406" ht="13.5" customHeight="1"/>
    <row r="2407" ht="13.5" customHeight="1"/>
    <row r="2408" ht="13.5" customHeight="1"/>
    <row r="2409" ht="13.5" customHeight="1"/>
    <row r="2410" ht="13.5" customHeight="1"/>
    <row r="2411" ht="13.5" customHeight="1"/>
    <row r="2412" ht="13.5" customHeight="1"/>
    <row r="2413" ht="13.5" customHeight="1"/>
    <row r="2414" ht="13.5" customHeight="1"/>
    <row r="2415" ht="13.5" customHeight="1"/>
    <row r="2416" ht="13.5" customHeight="1"/>
    <row r="2417" ht="13.5" customHeight="1"/>
    <row r="2418" ht="13.5" customHeight="1"/>
    <row r="2419" ht="13.5" customHeight="1"/>
    <row r="2420" ht="13.5" customHeight="1"/>
    <row r="2421" ht="13.5" customHeight="1"/>
    <row r="2422" ht="13.5" customHeight="1"/>
    <row r="2423" ht="13.5" customHeight="1"/>
    <row r="2424" ht="13.5" customHeight="1"/>
    <row r="2425" ht="13.5" customHeight="1"/>
    <row r="2426" ht="13.5" customHeight="1"/>
    <row r="2427" ht="13.5" customHeight="1"/>
    <row r="2428" ht="13.5" customHeight="1"/>
    <row r="2429" ht="13.5" customHeight="1"/>
    <row r="2430" ht="13.5" customHeight="1"/>
    <row r="2431" ht="13.5" customHeight="1"/>
    <row r="2432" ht="13.5" customHeight="1"/>
    <row r="2433" ht="13.5" customHeight="1"/>
    <row r="2434" ht="13.5" customHeight="1"/>
    <row r="2435" ht="13.5" customHeight="1"/>
    <row r="2436" ht="13.5" customHeight="1"/>
    <row r="2437" ht="13.5" customHeight="1"/>
    <row r="2438" ht="13.5" customHeight="1"/>
    <row r="2439" ht="13.5" customHeight="1"/>
    <row r="2440" ht="13.5" customHeight="1"/>
    <row r="2441" ht="13.5" customHeight="1"/>
    <row r="2442" ht="13.5" customHeight="1"/>
    <row r="2443" ht="13.5" customHeight="1"/>
    <row r="2444" ht="13.5" customHeight="1"/>
    <row r="2445" ht="13.5" customHeight="1"/>
    <row r="2446" ht="13.5" customHeight="1"/>
    <row r="2447" ht="13.5" customHeight="1"/>
    <row r="2448" ht="13.5" customHeight="1"/>
    <row r="2449" ht="13.5" customHeight="1"/>
    <row r="2450" ht="13.5" customHeight="1"/>
    <row r="2451" ht="13.5" customHeight="1"/>
    <row r="2452" ht="13.5" customHeight="1"/>
    <row r="2453" ht="13.5" customHeight="1"/>
    <row r="2454" ht="13.5" customHeight="1"/>
    <row r="2455" ht="13.5" customHeight="1"/>
    <row r="2456" ht="13.5" customHeight="1"/>
    <row r="2457" ht="13.5" customHeight="1"/>
    <row r="2458" ht="13.5" customHeight="1"/>
    <row r="2459" ht="13.5" customHeight="1"/>
    <row r="2460" ht="13.5" customHeight="1"/>
    <row r="2461" ht="13.5" customHeight="1"/>
    <row r="2462" ht="13.5" customHeight="1"/>
    <row r="2463" ht="13.5" customHeight="1"/>
    <row r="2464" ht="13.5" customHeight="1"/>
    <row r="2465" ht="13.5" customHeight="1"/>
    <row r="2466" ht="13.5" customHeight="1"/>
    <row r="2467" ht="13.5" customHeight="1"/>
    <row r="2468" ht="13.5" customHeight="1"/>
    <row r="2469" ht="13.5" customHeight="1"/>
    <row r="2470" ht="13.5" customHeight="1"/>
    <row r="2471" ht="13.5" customHeight="1"/>
    <row r="2472" ht="13.5" customHeight="1"/>
    <row r="2473" ht="13.5" customHeight="1"/>
    <row r="2474" ht="13.5" customHeight="1"/>
    <row r="2475" ht="13.5" customHeight="1"/>
    <row r="2476" ht="13.5" customHeight="1"/>
    <row r="2477" ht="13.5" customHeight="1"/>
    <row r="2478" ht="13.5" customHeight="1"/>
    <row r="2479" ht="13.5" customHeight="1"/>
    <row r="2480" ht="13.5" customHeight="1"/>
    <row r="2481" ht="13.5" customHeight="1"/>
    <row r="2482" ht="13.5" customHeight="1"/>
    <row r="2483" ht="13.5" customHeight="1"/>
    <row r="2484" ht="13.5" customHeight="1"/>
    <row r="2485" ht="13.5" customHeight="1"/>
    <row r="2486" ht="13.5" customHeight="1"/>
    <row r="2487" ht="13.5" customHeight="1"/>
    <row r="2488" ht="13.5" customHeight="1"/>
    <row r="2489" ht="13.5" customHeight="1"/>
    <row r="2490" ht="13.5" customHeight="1"/>
    <row r="2491" ht="13.5" customHeight="1"/>
    <row r="2492" ht="13.5" customHeight="1"/>
    <row r="2493" ht="13.5" customHeight="1"/>
    <row r="2494" ht="13.5" customHeight="1"/>
    <row r="2495" ht="13.5" customHeight="1"/>
    <row r="2496" ht="13.5" customHeight="1"/>
    <row r="2497" ht="13.5" customHeight="1"/>
    <row r="2498" ht="13.5" customHeight="1"/>
    <row r="2499" ht="13.5" customHeight="1"/>
    <row r="2500" ht="13.5" customHeight="1"/>
    <row r="2501" ht="13.5" customHeight="1"/>
    <row r="2502" ht="13.5" customHeight="1"/>
    <row r="2503" ht="13.5" customHeight="1"/>
    <row r="2504" ht="13.5" customHeight="1"/>
    <row r="2505" ht="13.5" customHeight="1"/>
    <row r="2506" ht="13.5" customHeight="1"/>
    <row r="2507" ht="13.5" customHeight="1"/>
    <row r="2508" ht="13.5" customHeight="1"/>
    <row r="2509" ht="13.5" customHeight="1"/>
    <row r="2510" ht="13.5" customHeight="1"/>
    <row r="2511" ht="13.5" customHeight="1"/>
    <row r="2512" ht="13.5" customHeight="1"/>
    <row r="2513" ht="13.5" customHeight="1"/>
    <row r="2514" ht="13.5" customHeight="1"/>
    <row r="2515" ht="13.5" customHeight="1"/>
    <row r="2516" ht="13.5" customHeight="1"/>
    <row r="2517" ht="13.5" customHeight="1"/>
    <row r="2518" ht="13.5" customHeight="1"/>
    <row r="2519" ht="13.5" customHeight="1"/>
    <row r="2520" ht="13.5" customHeight="1"/>
    <row r="2521" ht="13.5" customHeight="1"/>
    <row r="2522" ht="13.5" customHeight="1"/>
    <row r="2523" ht="13.5" customHeight="1"/>
    <row r="2524" ht="13.5" customHeight="1"/>
    <row r="2525" ht="13.5" customHeight="1"/>
    <row r="2526" ht="13.5" customHeight="1"/>
    <row r="2527" ht="13.5" customHeight="1"/>
    <row r="2528" ht="13.5" customHeight="1"/>
    <row r="2529" ht="13.5" customHeight="1"/>
    <row r="2530" ht="13.5" customHeight="1"/>
    <row r="2531" ht="13.5" customHeight="1"/>
    <row r="2532" ht="13.5" customHeight="1"/>
    <row r="2533" ht="13.5" customHeight="1"/>
    <row r="2534" ht="13.5" customHeight="1"/>
    <row r="2535" ht="13.5" customHeight="1"/>
    <row r="2536" ht="13.5" customHeight="1"/>
    <row r="2537" ht="13.5" customHeight="1"/>
    <row r="2538" ht="13.5" customHeight="1"/>
    <row r="2539" ht="13.5" customHeight="1"/>
    <row r="2540" ht="13.5" customHeight="1"/>
    <row r="2541" ht="13.5" customHeight="1"/>
    <row r="2542" ht="13.5" customHeight="1"/>
    <row r="2543" ht="13.5" customHeight="1"/>
    <row r="2544" ht="13.5" customHeight="1"/>
    <row r="2545" ht="13.5" customHeight="1"/>
    <row r="2546" ht="13.5" customHeight="1"/>
    <row r="2547" ht="13.5" customHeight="1"/>
    <row r="2548" ht="13.5" customHeight="1"/>
    <row r="2549" ht="13.5" customHeight="1"/>
    <row r="2550" ht="13.5" customHeight="1"/>
    <row r="2551" ht="13.5" customHeight="1"/>
    <row r="2552" ht="13.5" customHeight="1"/>
    <row r="2553" ht="13.5" customHeight="1"/>
    <row r="2554" ht="13.5" customHeight="1"/>
    <row r="2555" ht="13.5" customHeight="1"/>
    <row r="2556" ht="13.5" customHeight="1"/>
    <row r="2557" ht="13.5" customHeight="1"/>
    <row r="2558" ht="13.5" customHeight="1"/>
    <row r="2559" ht="13.5" customHeight="1"/>
    <row r="2560" ht="13.5" customHeight="1"/>
    <row r="2561" ht="13.5" customHeight="1"/>
    <row r="2562" ht="13.5" customHeight="1"/>
    <row r="2563" ht="13.5" customHeight="1"/>
    <row r="2564" ht="13.5" customHeight="1"/>
    <row r="2565" ht="13.5" customHeight="1"/>
    <row r="2566" ht="13.5" customHeight="1"/>
    <row r="2567" ht="13.5" customHeight="1"/>
    <row r="2568" ht="13.5" customHeight="1"/>
    <row r="2569" ht="13.5" customHeight="1"/>
    <row r="2570" ht="13.5" customHeight="1"/>
    <row r="2571" ht="13.5" customHeight="1"/>
    <row r="2572" ht="13.5" customHeight="1"/>
    <row r="2573" ht="13.5" customHeight="1"/>
    <row r="2574" ht="13.5" customHeight="1"/>
    <row r="2575" ht="13.5" customHeight="1"/>
    <row r="2576" ht="13.5" customHeight="1"/>
    <row r="2577" ht="13.5" customHeight="1"/>
    <row r="2578" ht="13.5" customHeight="1"/>
    <row r="2579" ht="13.5" customHeight="1"/>
    <row r="2580" ht="13.5" customHeight="1"/>
    <row r="2581" ht="13.5" customHeight="1"/>
    <row r="2582" ht="13.5" customHeight="1"/>
    <row r="2583" ht="13.5" customHeight="1"/>
    <row r="2584" ht="13.5" customHeight="1"/>
    <row r="2585" ht="13.5" customHeight="1"/>
    <row r="2586" ht="13.5" customHeight="1"/>
    <row r="2587" ht="13.5" customHeight="1"/>
    <row r="2588" ht="13.5" customHeight="1"/>
    <row r="2589" ht="13.5" customHeight="1"/>
    <row r="2590" ht="13.5" customHeight="1"/>
    <row r="2591" ht="13.5" customHeight="1"/>
    <row r="2592" ht="13.5" customHeight="1"/>
    <row r="2593" ht="13.5" customHeight="1"/>
    <row r="2594" ht="13.5" customHeight="1"/>
    <row r="2595" ht="13.5" customHeight="1"/>
    <row r="2596" ht="13.5" customHeight="1"/>
    <row r="2597" ht="13.5" customHeight="1"/>
    <row r="2598" ht="13.5" customHeight="1"/>
    <row r="2599" ht="13.5" customHeight="1"/>
    <row r="2600" ht="13.5" customHeight="1"/>
    <row r="2601" ht="13.5" customHeight="1"/>
    <row r="2602" ht="13.5" customHeight="1"/>
    <row r="2603" ht="13.5" customHeight="1"/>
    <row r="2604" ht="13.5" customHeight="1"/>
    <row r="2605" ht="13.5" customHeight="1"/>
    <row r="2606" ht="13.5" customHeight="1"/>
    <row r="2607" ht="13.5" customHeight="1"/>
    <row r="2608" ht="13.5" customHeight="1"/>
    <row r="2609" ht="13.5" customHeight="1"/>
    <row r="2610" ht="13.5" customHeight="1"/>
    <row r="2611" ht="13.5" customHeight="1"/>
    <row r="2612" ht="13.5" customHeight="1"/>
    <row r="2613" ht="13.5" customHeight="1"/>
    <row r="2614" ht="13.5" customHeight="1"/>
    <row r="2615" ht="13.5" customHeight="1"/>
    <row r="2616" ht="13.5" customHeight="1"/>
    <row r="2617" ht="13.5" customHeight="1"/>
    <row r="2618" ht="13.5" customHeight="1"/>
    <row r="2619" ht="13.5" customHeight="1"/>
    <row r="2620" ht="13.5" customHeight="1"/>
    <row r="2621" ht="13.5" customHeight="1"/>
    <row r="2622" ht="13.5" customHeight="1"/>
    <row r="2623" ht="13.5" customHeight="1"/>
    <row r="2624" ht="13.5" customHeight="1"/>
    <row r="2625" ht="13.5" customHeight="1"/>
    <row r="2626" ht="13.5" customHeight="1"/>
    <row r="2627" ht="13.5" customHeight="1"/>
    <row r="2628" ht="13.5" customHeight="1"/>
    <row r="2629" ht="13.5" customHeight="1"/>
    <row r="2630" ht="13.5" customHeight="1"/>
    <row r="2631" ht="13.5" customHeight="1"/>
    <row r="2632" ht="13.5" customHeight="1"/>
    <row r="2633" ht="13.5" customHeight="1"/>
    <row r="2634" ht="13.5" customHeight="1"/>
    <row r="2635" ht="13.5" customHeight="1"/>
    <row r="2636" ht="13.5" customHeight="1"/>
    <row r="2637" ht="13.5" customHeight="1"/>
    <row r="2638" ht="13.5" customHeight="1"/>
    <row r="2639" ht="13.5" customHeight="1"/>
    <row r="2640" ht="13.5" customHeight="1"/>
    <row r="2641" ht="13.5" customHeight="1"/>
    <row r="2642" ht="13.5" customHeight="1"/>
    <row r="2643" ht="13.5" customHeight="1"/>
    <row r="2644" ht="13.5" customHeight="1"/>
    <row r="2645" ht="13.5" customHeight="1"/>
    <row r="2646" ht="13.5" customHeight="1"/>
    <row r="2647" ht="13.5" customHeight="1"/>
    <row r="2648" ht="13.5" customHeight="1"/>
    <row r="2649" ht="13.5" customHeight="1"/>
    <row r="2650" ht="13.5" customHeight="1"/>
    <row r="2651" ht="13.5" customHeight="1"/>
    <row r="2652" ht="13.5" customHeight="1"/>
    <row r="2653" ht="13.5" customHeight="1"/>
    <row r="2654" ht="13.5" customHeight="1"/>
    <row r="2655" ht="13.5" customHeight="1"/>
    <row r="2656" ht="13.5" customHeight="1"/>
    <row r="2657" ht="13.5" customHeight="1"/>
    <row r="2658" ht="13.5" customHeight="1"/>
    <row r="2659" ht="13.5" customHeight="1"/>
    <row r="2660" ht="13.5" customHeight="1"/>
    <row r="2661" ht="13.5" customHeight="1"/>
    <row r="2662" ht="13.5" customHeight="1"/>
    <row r="2663" ht="13.5" customHeight="1"/>
    <row r="2664" ht="13.5" customHeight="1"/>
    <row r="2665" ht="13.5" customHeight="1"/>
    <row r="2666" ht="13.5" customHeight="1"/>
    <row r="2667" ht="13.5" customHeight="1"/>
    <row r="2668" ht="13.5" customHeight="1"/>
    <row r="2669" ht="13.5" customHeight="1"/>
    <row r="2670" ht="13.5" customHeight="1"/>
    <row r="2671" ht="13.5" customHeight="1"/>
    <row r="2672" ht="13.5" customHeight="1"/>
    <row r="2673" ht="13.5" customHeight="1"/>
    <row r="2674" ht="13.5" customHeight="1"/>
    <row r="2675" ht="13.5" customHeight="1"/>
    <row r="2676" ht="13.5" customHeight="1"/>
    <row r="2677" ht="13.5" customHeight="1"/>
    <row r="2678" ht="13.5" customHeight="1"/>
    <row r="2679" ht="13.5" customHeight="1"/>
    <row r="2680" ht="13.5" customHeight="1"/>
    <row r="2681" ht="13.5" customHeight="1"/>
    <row r="2682" ht="13.5" customHeight="1"/>
    <row r="2683" ht="13.5" customHeight="1"/>
    <row r="2684" ht="13.5" customHeight="1"/>
    <row r="2685" ht="13.5" customHeight="1"/>
    <row r="2686" ht="13.5" customHeight="1"/>
    <row r="2687" ht="13.5" customHeight="1"/>
    <row r="2688" ht="13.5" customHeight="1"/>
    <row r="2689" ht="13.5" customHeight="1"/>
    <row r="2690" ht="13.5" customHeight="1"/>
    <row r="2691" ht="13.5" customHeight="1"/>
    <row r="2692" ht="13.5" customHeight="1"/>
    <row r="2693" ht="13.5" customHeight="1"/>
    <row r="2694" ht="13.5" customHeight="1"/>
    <row r="2695" ht="13.5" customHeight="1"/>
    <row r="2696" ht="13.5" customHeight="1"/>
    <row r="2697" ht="13.5" customHeight="1"/>
    <row r="2698" ht="13.5" customHeight="1"/>
    <row r="2699" ht="13.5" customHeight="1"/>
    <row r="2700" ht="13.5" customHeight="1"/>
    <row r="2701" ht="13.5" customHeight="1"/>
    <row r="2702" ht="13.5" customHeight="1"/>
    <row r="2703" ht="13.5" customHeight="1"/>
    <row r="2704" ht="13.5" customHeight="1"/>
    <row r="2705" ht="13.5" customHeight="1"/>
    <row r="2706" ht="13.5" customHeight="1"/>
    <row r="2707" ht="13.5" customHeight="1"/>
    <row r="2708" ht="13.5" customHeight="1"/>
    <row r="2709" ht="13.5" customHeight="1"/>
    <row r="2710" ht="13.5" customHeight="1"/>
    <row r="2711" ht="13.5" customHeight="1"/>
    <row r="2712" ht="13.5" customHeight="1"/>
    <row r="2713" ht="13.5" customHeight="1"/>
    <row r="2714" ht="13.5" customHeight="1"/>
    <row r="2715" ht="13.5" customHeight="1"/>
    <row r="2716" ht="13.5" customHeight="1"/>
    <row r="2717" ht="13.5" customHeight="1"/>
    <row r="2718" ht="13.5" customHeight="1"/>
    <row r="2719" ht="13.5" customHeight="1"/>
    <row r="2720" ht="13.5" customHeight="1"/>
    <row r="2721" ht="13.5" customHeight="1"/>
    <row r="2722" ht="13.5" customHeight="1"/>
    <row r="2723" ht="13.5" customHeight="1"/>
    <row r="2724" ht="13.5" customHeight="1"/>
    <row r="2725" ht="13.5" customHeight="1"/>
    <row r="2726" ht="13.5" customHeight="1"/>
    <row r="2727" ht="13.5" customHeight="1"/>
    <row r="2728" ht="13.5" customHeight="1"/>
    <row r="2729" ht="13.5" customHeight="1"/>
    <row r="2730" ht="13.5" customHeight="1"/>
    <row r="2731" ht="13.5" customHeight="1"/>
    <row r="2732" ht="13.5" customHeight="1"/>
    <row r="2733" ht="13.5" customHeight="1"/>
    <row r="2734" ht="13.5" customHeight="1"/>
    <row r="2735" ht="13.5" customHeight="1"/>
    <row r="2736" ht="13.5" customHeight="1"/>
    <row r="2737" ht="13.5" customHeight="1"/>
    <row r="2738" ht="13.5" customHeight="1"/>
    <row r="2739" ht="13.5" customHeight="1"/>
    <row r="2740" ht="13.5" customHeight="1"/>
    <row r="2741" ht="13.5" customHeight="1"/>
    <row r="2742" ht="13.5" customHeight="1"/>
    <row r="2743" ht="13.5" customHeight="1"/>
    <row r="2744" ht="13.5" customHeight="1"/>
    <row r="2745" ht="13.5" customHeight="1"/>
    <row r="2746" ht="13.5" customHeight="1"/>
    <row r="2747" ht="13.5" customHeight="1"/>
    <row r="2748" ht="13.5" customHeight="1"/>
    <row r="2749" ht="13.5" customHeight="1"/>
    <row r="2750" ht="13.5" customHeight="1"/>
    <row r="2751" ht="13.5" customHeight="1"/>
    <row r="2752" ht="13.5" customHeight="1"/>
    <row r="2753" ht="13.5" customHeight="1"/>
    <row r="2754" ht="13.5" customHeight="1"/>
    <row r="2755" ht="13.5" customHeight="1"/>
    <row r="2756" ht="13.5" customHeight="1"/>
    <row r="2757" ht="13.5" customHeight="1"/>
    <row r="2758" ht="13.5" customHeight="1"/>
    <row r="2759" ht="13.5" customHeight="1"/>
    <row r="2760" ht="13.5" customHeight="1"/>
    <row r="2761" ht="13.5" customHeight="1"/>
    <row r="2762" ht="13.5" customHeight="1"/>
    <row r="2763" ht="13.5" customHeight="1"/>
    <row r="2764" ht="13.5" customHeight="1"/>
    <row r="2765" ht="13.5" customHeight="1"/>
    <row r="2766" ht="13.5" customHeight="1"/>
    <row r="2767" ht="13.5" customHeight="1"/>
    <row r="2768" ht="13.5" customHeight="1"/>
    <row r="2769" ht="13.5" customHeight="1"/>
    <row r="2770" ht="13.5" customHeight="1"/>
    <row r="2771" ht="13.5" customHeight="1"/>
    <row r="2772" ht="13.5" customHeight="1"/>
    <row r="2773" ht="13.5" customHeight="1"/>
    <row r="2774" ht="13.5" customHeight="1"/>
    <row r="2775" ht="13.5" customHeight="1"/>
    <row r="2776" ht="13.5" customHeight="1"/>
    <row r="2777" ht="13.5" customHeight="1"/>
    <row r="2778" ht="13.5" customHeight="1"/>
    <row r="2779" ht="13.5" customHeight="1"/>
    <row r="2780" ht="13.5" customHeight="1"/>
    <row r="2781" ht="13.5" customHeight="1"/>
    <row r="2782" ht="13.5" customHeight="1"/>
    <row r="2783" ht="13.5" customHeight="1"/>
    <row r="2784" ht="13.5" customHeight="1"/>
    <row r="2785" ht="13.5" customHeight="1"/>
    <row r="2786" ht="13.5" customHeight="1"/>
    <row r="2787" ht="13.5" customHeight="1"/>
    <row r="2788" ht="13.5" customHeight="1"/>
    <row r="2789" ht="13.5" customHeight="1"/>
    <row r="2790" ht="13.5" customHeight="1"/>
    <row r="2791" ht="13.5" customHeight="1"/>
    <row r="2792" ht="13.5" customHeight="1"/>
    <row r="2793" ht="13.5" customHeight="1"/>
    <row r="2794" ht="13.5" customHeight="1"/>
    <row r="2795" ht="13.5" customHeight="1"/>
    <row r="2796" ht="13.5" customHeight="1"/>
    <row r="2797" ht="13.5" customHeight="1"/>
    <row r="2798" ht="13.5" customHeight="1"/>
    <row r="2799" ht="13.5" customHeight="1"/>
    <row r="2800" ht="13.5" customHeight="1"/>
    <row r="2801" ht="13.5" customHeight="1"/>
    <row r="2802" ht="13.5" customHeight="1"/>
    <row r="2803" ht="13.5" customHeight="1"/>
    <row r="2804" ht="13.5" customHeight="1"/>
    <row r="2805" ht="13.5" customHeight="1"/>
    <row r="2806" ht="13.5" customHeight="1"/>
    <row r="2807" ht="13.5" customHeight="1"/>
    <row r="2808" ht="13.5" customHeight="1"/>
    <row r="2809" ht="13.5" customHeight="1"/>
    <row r="2810" ht="13.5" customHeight="1"/>
    <row r="2811" ht="13.5" customHeight="1"/>
    <row r="2812" ht="13.5" customHeight="1"/>
    <row r="2813" ht="13.5" customHeight="1"/>
    <row r="2814" ht="13.5" customHeight="1"/>
    <row r="2815" ht="13.5" customHeight="1"/>
    <row r="2816" ht="13.5" customHeight="1"/>
    <row r="2817" ht="13.5" customHeight="1"/>
    <row r="2818" ht="13.5" customHeight="1"/>
    <row r="2819" ht="13.5" customHeight="1"/>
    <row r="2820" ht="13.5" customHeight="1"/>
    <row r="2821" ht="13.5" customHeight="1"/>
    <row r="2822" ht="13.5" customHeight="1"/>
    <row r="2823" ht="13.5" customHeight="1"/>
    <row r="2824" ht="13.5" customHeight="1"/>
    <row r="2825" ht="13.5" customHeight="1"/>
    <row r="2826" ht="13.5" customHeight="1"/>
    <row r="2827" ht="13.5" customHeight="1"/>
    <row r="2828" ht="13.5" customHeight="1"/>
    <row r="2829" ht="13.5" customHeight="1"/>
    <row r="2830" ht="13.5" customHeight="1"/>
    <row r="2831" ht="13.5" customHeight="1"/>
    <row r="2832" ht="13.5" customHeight="1"/>
    <row r="2833" ht="13.5" customHeight="1"/>
    <row r="2834" ht="13.5" customHeight="1"/>
    <row r="2835" ht="13.5" customHeight="1"/>
    <row r="2836" ht="13.5" customHeight="1"/>
    <row r="2837" ht="13.5" customHeight="1"/>
    <row r="2838" ht="13.5" customHeight="1"/>
    <row r="2839" ht="13.5" customHeight="1"/>
    <row r="2840" ht="13.5" customHeight="1"/>
    <row r="2841" ht="13.5" customHeight="1"/>
    <row r="2842" ht="13.5" customHeight="1"/>
    <row r="2843" ht="13.5" customHeight="1"/>
    <row r="2844" ht="13.5" customHeight="1"/>
    <row r="2845" ht="13.5" customHeight="1"/>
    <row r="2846" ht="13.5" customHeight="1"/>
    <row r="2847" ht="13.5" customHeight="1"/>
    <row r="2848" ht="13.5" customHeight="1"/>
    <row r="2849" ht="13.5" customHeight="1"/>
    <row r="2850" ht="13.5" customHeight="1"/>
    <row r="2851" ht="13.5" customHeight="1"/>
    <row r="2852" ht="13.5" customHeight="1"/>
    <row r="2853" ht="13.5" customHeight="1"/>
    <row r="2854" ht="13.5" customHeight="1"/>
    <row r="2855" ht="13.5" customHeight="1"/>
    <row r="2856" ht="13.5" customHeight="1"/>
    <row r="2857" ht="13.5" customHeight="1"/>
    <row r="2858" ht="13.5" customHeight="1"/>
    <row r="2859" ht="13.5" customHeight="1"/>
    <row r="2860" ht="13.5" customHeight="1"/>
    <row r="2861" ht="13.5" customHeight="1"/>
    <row r="2862" ht="13.5" customHeight="1"/>
    <row r="2863" ht="13.5" customHeight="1"/>
    <row r="2864" ht="13.5" customHeight="1"/>
    <row r="2865" ht="13.5" customHeight="1"/>
    <row r="2866" ht="13.5" customHeight="1"/>
    <row r="2867" ht="13.5" customHeight="1"/>
    <row r="2868" ht="13.5" customHeight="1"/>
    <row r="2869" ht="13.5" customHeight="1"/>
    <row r="2870" ht="13.5" customHeight="1"/>
    <row r="2871" ht="13.5" customHeight="1"/>
    <row r="2872" ht="13.5" customHeight="1"/>
    <row r="2873" ht="13.5" customHeight="1"/>
    <row r="2874" ht="13.5" customHeight="1"/>
    <row r="2875" ht="13.5" customHeight="1"/>
    <row r="2876" ht="13.5" customHeight="1"/>
    <row r="2877" ht="13.5" customHeight="1"/>
    <row r="2878" ht="13.5" customHeight="1"/>
    <row r="2879" ht="13.5" customHeight="1"/>
    <row r="2880" ht="13.5" customHeight="1"/>
    <row r="2881" ht="13.5" customHeight="1"/>
    <row r="2882" ht="13.5" customHeight="1"/>
    <row r="2883" ht="13.5" customHeight="1"/>
    <row r="2884" ht="13.5" customHeight="1"/>
    <row r="2885" ht="13.5" customHeight="1"/>
    <row r="2886" ht="13.5" customHeight="1"/>
    <row r="2887" ht="13.5" customHeight="1"/>
    <row r="2888" ht="13.5" customHeight="1"/>
    <row r="2889" ht="13.5" customHeight="1"/>
    <row r="2890" ht="13.5" customHeight="1"/>
    <row r="2891" ht="13.5" customHeight="1"/>
    <row r="2892" ht="13.5" customHeight="1"/>
    <row r="2893" ht="13.5" customHeight="1"/>
    <row r="2894" ht="13.5" customHeight="1"/>
    <row r="2895" ht="13.5" customHeight="1"/>
    <row r="2896" ht="13.5" customHeight="1"/>
    <row r="2897" ht="13.5" customHeight="1"/>
    <row r="2898" ht="13.5" customHeight="1"/>
    <row r="2899" ht="13.5" customHeight="1"/>
    <row r="2900" ht="13.5" customHeight="1"/>
    <row r="2901" ht="13.5" customHeight="1"/>
    <row r="2902" ht="13.5" customHeight="1"/>
    <row r="2903" ht="13.5" customHeight="1"/>
    <row r="2904" ht="13.5" customHeight="1"/>
    <row r="2905" ht="13.5" customHeight="1"/>
    <row r="2906" ht="13.5" customHeight="1"/>
    <row r="2907" ht="13.5" customHeight="1"/>
    <row r="2908" ht="13.5" customHeight="1"/>
    <row r="2909" ht="13.5" customHeight="1"/>
    <row r="2910" ht="13.5" customHeight="1"/>
    <row r="2911" ht="13.5" customHeight="1"/>
    <row r="2912" ht="13.5" customHeight="1"/>
    <row r="2913" ht="13.5" customHeight="1"/>
    <row r="2914" ht="13.5" customHeight="1"/>
    <row r="2915" ht="13.5" customHeight="1"/>
    <row r="2916" ht="13.5" customHeight="1"/>
    <row r="2917" ht="13.5" customHeight="1"/>
    <row r="2918" ht="13.5" customHeight="1"/>
    <row r="2919" ht="13.5" customHeight="1"/>
    <row r="2920" ht="13.5" customHeight="1"/>
    <row r="2921" ht="13.5" customHeight="1"/>
    <row r="2922" ht="13.5" customHeight="1"/>
    <row r="2923" ht="13.5" customHeight="1"/>
    <row r="2924" ht="13.5" customHeight="1"/>
    <row r="2925" ht="13.5" customHeight="1"/>
    <row r="2926" ht="13.5" customHeight="1"/>
    <row r="2927" ht="13.5" customHeight="1"/>
    <row r="2928" ht="13.5" customHeight="1"/>
    <row r="2929" ht="13.5" customHeight="1"/>
    <row r="2930" ht="13.5" customHeight="1"/>
    <row r="2931" ht="13.5" customHeight="1"/>
    <row r="2932" ht="13.5" customHeight="1"/>
    <row r="2933" ht="13.5" customHeight="1"/>
    <row r="2934" ht="13.5" customHeight="1"/>
    <row r="2935" ht="13.5" customHeight="1"/>
    <row r="2936" ht="13.5" customHeight="1"/>
    <row r="2937" ht="13.5" customHeight="1"/>
    <row r="2938" ht="13.5" customHeight="1"/>
    <row r="2939" ht="13.5" customHeight="1"/>
    <row r="2940" ht="13.5" customHeight="1"/>
    <row r="2941" ht="13.5" customHeight="1"/>
    <row r="2942" ht="13.5" customHeight="1"/>
    <row r="2943" ht="13.5" customHeight="1"/>
    <row r="2944" ht="13.5" customHeight="1"/>
    <row r="2945" ht="13.5" customHeight="1"/>
    <row r="2946" ht="13.5" customHeight="1"/>
    <row r="2947" ht="13.5" customHeight="1"/>
    <row r="2948" ht="13.5" customHeight="1"/>
    <row r="2949" ht="13.5" customHeight="1"/>
    <row r="2950" ht="13.5" customHeight="1"/>
    <row r="2951" ht="13.5" customHeight="1"/>
    <row r="2952" ht="13.5" customHeight="1"/>
    <row r="2953" ht="13.5" customHeight="1"/>
    <row r="2954" ht="13.5" customHeight="1"/>
    <row r="2955" ht="13.5" customHeight="1"/>
    <row r="2956" ht="13.5" customHeight="1"/>
    <row r="2957" ht="13.5" customHeight="1"/>
    <row r="2958" ht="13.5" customHeight="1"/>
    <row r="2959" ht="13.5" customHeight="1"/>
    <row r="2960" ht="13.5" customHeight="1"/>
    <row r="2961" ht="13.5" customHeight="1"/>
    <row r="2962" ht="13.5" customHeight="1"/>
    <row r="2963" ht="13.5" customHeight="1"/>
    <row r="2964" ht="13.5" customHeight="1"/>
    <row r="2965" ht="13.5" customHeight="1"/>
    <row r="2966" ht="13.5" customHeight="1"/>
    <row r="2967" ht="13.5" customHeight="1"/>
    <row r="2968" ht="13.5" customHeight="1"/>
    <row r="2969" ht="13.5" customHeight="1"/>
    <row r="2970" ht="13.5" customHeight="1"/>
    <row r="2971" ht="13.5" customHeight="1"/>
    <row r="2972" ht="13.5" customHeight="1"/>
    <row r="2973" ht="13.5" customHeight="1"/>
    <row r="2974" ht="13.5" customHeight="1"/>
    <row r="2975" ht="13.5" customHeight="1"/>
    <row r="2976" ht="13.5" customHeight="1"/>
    <row r="2977" ht="13.5" customHeight="1"/>
    <row r="2978" ht="13.5" customHeight="1"/>
    <row r="2979" ht="13.5" customHeight="1"/>
    <row r="2980" ht="13.5" customHeight="1"/>
    <row r="2981" ht="13.5" customHeight="1"/>
    <row r="2982" ht="13.5" customHeight="1"/>
    <row r="2983" ht="13.5" customHeight="1"/>
    <row r="2984" ht="13.5" customHeight="1"/>
    <row r="2985" ht="13.5" customHeight="1"/>
    <row r="2986" ht="13.5" customHeight="1"/>
    <row r="2987" ht="13.5" customHeight="1"/>
    <row r="2988" ht="13.5" customHeight="1"/>
    <row r="2989" ht="13.5" customHeight="1"/>
    <row r="2990" ht="13.5" customHeight="1"/>
    <row r="2991" ht="13.5" customHeight="1"/>
    <row r="2992" ht="13.5" customHeight="1"/>
    <row r="2993" ht="13.5" customHeight="1"/>
    <row r="2994" ht="13.5" customHeight="1"/>
    <row r="2995" ht="13.5" customHeight="1"/>
    <row r="2996" ht="13.5" customHeight="1"/>
    <row r="2997" ht="13.5" customHeight="1"/>
    <row r="2998" ht="13.5" customHeight="1"/>
    <row r="2999" ht="13.5" customHeight="1"/>
    <row r="3000" ht="13.5" customHeight="1"/>
    <row r="3001" ht="13.5" customHeight="1"/>
    <row r="3002" ht="13.5" customHeight="1"/>
    <row r="3003" ht="13.5" customHeight="1"/>
    <row r="3004" ht="13.5" customHeight="1"/>
    <row r="3005" ht="13.5" customHeight="1"/>
    <row r="3006" ht="13.5" customHeight="1"/>
    <row r="3007" ht="13.5" customHeight="1"/>
    <row r="3008" ht="13.5" customHeight="1"/>
    <row r="3009" ht="13.5" customHeight="1"/>
    <row r="3010" ht="13.5" customHeight="1"/>
    <row r="3011" ht="13.5" customHeight="1"/>
    <row r="3012" ht="13.5" customHeight="1"/>
    <row r="3013" ht="13.5" customHeight="1"/>
    <row r="3014" ht="13.5" customHeight="1"/>
    <row r="3015" ht="13.5" customHeight="1"/>
    <row r="3016" ht="13.5" customHeight="1"/>
    <row r="3017" ht="13.5" customHeight="1"/>
    <row r="3018" ht="13.5" customHeight="1"/>
    <row r="3019" ht="13.5" customHeight="1"/>
    <row r="3020" ht="13.5" customHeight="1"/>
    <row r="3021" ht="13.5" customHeight="1"/>
    <row r="3022" ht="13.5" customHeight="1"/>
    <row r="3023" ht="13.5" customHeight="1"/>
    <row r="3024" ht="13.5" customHeight="1"/>
    <row r="3025" ht="13.5" customHeight="1"/>
    <row r="3026" ht="13.5" customHeight="1"/>
    <row r="3027" ht="13.5" customHeight="1"/>
    <row r="3028" ht="13.5" customHeight="1"/>
    <row r="3029" ht="13.5" customHeight="1"/>
    <row r="3030" ht="13.5" customHeight="1"/>
    <row r="3031" ht="13.5" customHeight="1"/>
    <row r="3032" ht="13.5" customHeight="1"/>
  </sheetData>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2011/12&amp;C&amp;9&amp;P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I56"/>
  <sheetViews>
    <sheetView zoomScaleNormal="100" workbookViewId="0">
      <pane ySplit="7" topLeftCell="A11" activePane="bottomLeft" state="frozen"/>
      <selection activeCell="B24" sqref="B24"/>
      <selection pane="bottomLeft" activeCell="I39" sqref="I39"/>
    </sheetView>
  </sheetViews>
  <sheetFormatPr defaultRowHeight="12.75"/>
  <cols>
    <col min="1" max="1" width="22" style="122" customWidth="1"/>
    <col min="2" max="2" width="1.7109375" style="122" bestFit="1" customWidth="1"/>
    <col min="3" max="3" width="14.42578125" style="122" customWidth="1"/>
    <col min="4" max="4" width="27" style="122" customWidth="1"/>
    <col min="5" max="5" width="16.85546875" style="122" customWidth="1"/>
    <col min="6" max="6" width="7.5703125" style="122" customWidth="1"/>
    <col min="7" max="7" width="0.28515625" style="122" hidden="1" customWidth="1"/>
    <col min="8" max="8" width="9.140625" style="122"/>
    <col min="9" max="9" width="25.85546875" style="122" customWidth="1"/>
    <col min="10" max="10" width="25.140625" style="122" customWidth="1"/>
    <col min="11" max="11" width="27.85546875" style="122" customWidth="1"/>
    <col min="12" max="16384" width="9.140625" style="122"/>
  </cols>
  <sheetData>
    <row r="1" spans="1:9" ht="15">
      <c r="A1" s="39" t="s">
        <v>373</v>
      </c>
      <c r="B1" s="39"/>
      <c r="I1" s="39"/>
    </row>
    <row r="2" spans="1:9">
      <c r="A2" s="78" t="s">
        <v>202</v>
      </c>
      <c r="B2" s="78"/>
      <c r="I2" s="78"/>
    </row>
    <row r="3" spans="1:9">
      <c r="A3" s="78" t="s">
        <v>567</v>
      </c>
      <c r="B3" s="78"/>
      <c r="I3" s="78"/>
    </row>
    <row r="5" spans="1:9" ht="13.5" customHeight="1">
      <c r="A5" s="279"/>
      <c r="B5" s="279"/>
      <c r="C5" s="104" t="s">
        <v>403</v>
      </c>
      <c r="D5" s="104" t="s">
        <v>374</v>
      </c>
      <c r="E5" s="104" t="s">
        <v>420</v>
      </c>
      <c r="I5" s="279"/>
    </row>
    <row r="6" spans="1:9" ht="13.5" customHeight="1">
      <c r="A6" s="279"/>
      <c r="B6" s="279"/>
      <c r="C6" s="524">
        <v>2011</v>
      </c>
      <c r="D6" s="700" t="s">
        <v>626</v>
      </c>
      <c r="E6" s="104" t="s">
        <v>375</v>
      </c>
    </row>
    <row r="7" spans="1:9" ht="13.5" customHeight="1">
      <c r="A7" s="279"/>
      <c r="B7" s="279"/>
      <c r="C7" s="524"/>
      <c r="D7" s="525" t="s">
        <v>408</v>
      </c>
      <c r="E7" s="525" t="s">
        <v>408</v>
      </c>
    </row>
    <row r="8" spans="1:9" ht="13.5" customHeight="1">
      <c r="A8" s="78" t="s">
        <v>182</v>
      </c>
      <c r="B8" s="78"/>
      <c r="C8" s="527">
        <f>SUM(C9:C11)</f>
        <v>16616</v>
      </c>
      <c r="D8" s="527">
        <f>SUM(D9:D11)</f>
        <v>764785</v>
      </c>
      <c r="E8" s="528">
        <f>AVERAGE(D8/C8)</f>
        <v>46.027022147327877</v>
      </c>
    </row>
    <row r="9" spans="1:9" ht="13.5" customHeight="1">
      <c r="A9" s="26" t="s">
        <v>376</v>
      </c>
      <c r="B9" s="26"/>
      <c r="C9" s="25">
        <f>'Voted Exp, Subsidy &amp; LPG A-G'!B47</f>
        <v>7591</v>
      </c>
      <c r="D9" s="25">
        <f>'Voted Exp, Subsidy &amp; LPG A-G'!C47</f>
        <v>525612</v>
      </c>
      <c r="E9" s="84">
        <f>AVERAGE(D9/C9)</f>
        <v>69.241470162033991</v>
      </c>
    </row>
    <row r="10" spans="1:9" ht="13.5" customHeight="1">
      <c r="A10" s="26" t="s">
        <v>377</v>
      </c>
      <c r="B10" s="26"/>
      <c r="C10" s="25">
        <f>'Voted Exp, Subsidy &amp; LPG A-G'!B40</f>
        <v>1678</v>
      </c>
      <c r="D10" s="25">
        <f>'Voted Exp, Subsidy &amp; LPG A-G'!C40</f>
        <v>69580</v>
      </c>
      <c r="E10" s="84">
        <f>AVERAGE(D10/C10)</f>
        <v>41.466030989272944</v>
      </c>
    </row>
    <row r="11" spans="1:9" ht="13.5" customHeight="1">
      <c r="A11" s="26" t="s">
        <v>378</v>
      </c>
      <c r="B11" s="26"/>
      <c r="C11" s="25">
        <f>'Voted Exp, Subsidy &amp; LPG G-P'!B45</f>
        <v>7347</v>
      </c>
      <c r="D11" s="25">
        <f>'Voted Exp, Subsidy &amp; LPG G-P'!C45</f>
        <v>169593</v>
      </c>
      <c r="E11" s="84">
        <f>AVERAGE(D11/C11)</f>
        <v>23.08329930583912</v>
      </c>
    </row>
    <row r="12" spans="1:9" ht="13.5" customHeight="1">
      <c r="A12" s="26"/>
      <c r="B12" s="26"/>
      <c r="C12" s="25"/>
      <c r="D12" s="25"/>
      <c r="E12" s="84"/>
    </row>
    <row r="13" spans="1:9" ht="13.5" customHeight="1">
      <c r="A13" s="279"/>
      <c r="B13" s="279"/>
      <c r="C13" s="27"/>
      <c r="D13" s="27"/>
      <c r="E13" s="27"/>
    </row>
    <row r="14" spans="1:9" ht="13.5" customHeight="1">
      <c r="A14" s="78" t="s">
        <v>379</v>
      </c>
      <c r="B14" s="78"/>
      <c r="C14" s="527">
        <f>SUM(C15:C20)</f>
        <v>96918</v>
      </c>
      <c r="D14" s="527">
        <f>SUM(D15:D20)</f>
        <v>4107778</v>
      </c>
      <c r="E14" s="528">
        <f t="shared" ref="E14:E20" si="0">AVERAGE(D14/C14)</f>
        <v>42.3840566251883</v>
      </c>
    </row>
    <row r="15" spans="1:9" ht="13.5" customHeight="1">
      <c r="A15" s="26" t="s">
        <v>172</v>
      </c>
      <c r="B15" s="26"/>
      <c r="C15" s="25">
        <f>'Voted Exp, Subs &amp; LPG P-Y'!B21</f>
        <v>60167</v>
      </c>
      <c r="D15" s="55">
        <f>'Voted Exp, Subs &amp; LPG P-Y'!C21</f>
        <v>2381821</v>
      </c>
      <c r="E15" s="84">
        <f t="shared" si="0"/>
        <v>39.586833313942861</v>
      </c>
    </row>
    <row r="16" spans="1:9" ht="13.5" customHeight="1">
      <c r="A16" s="26" t="s">
        <v>176</v>
      </c>
      <c r="B16" s="26"/>
      <c r="C16" s="16">
        <f>'Voted Exp, Subsidy &amp; LPG G-P'!B12</f>
        <v>5391</v>
      </c>
      <c r="D16" s="25">
        <f>'Voted Exp, Subsidy &amp; LPG G-P'!C12</f>
        <v>181983</v>
      </c>
      <c r="E16" s="18">
        <f>AVERAGE(D16/C16)</f>
        <v>33.756816917084031</v>
      </c>
    </row>
    <row r="17" spans="1:5" ht="13.5" customHeight="1">
      <c r="A17" s="26" t="s">
        <v>173</v>
      </c>
      <c r="B17" s="26"/>
      <c r="C17" s="25">
        <f>'Voted Exp, Subsidy &amp; LPG G-P'!B37</f>
        <v>7997</v>
      </c>
      <c r="D17" s="55">
        <f>'Voted Exp, Subsidy &amp; LPG G-P'!C37</f>
        <v>395620</v>
      </c>
      <c r="E17" s="84">
        <f t="shared" si="0"/>
        <v>49.471051644366639</v>
      </c>
    </row>
    <row r="18" spans="1:5" ht="13.5" customHeight="1">
      <c r="A18" s="26" t="s">
        <v>380</v>
      </c>
      <c r="B18" s="26"/>
      <c r="C18" s="25">
        <f>'Voted Exp, Subsidy &amp; LPG G-P'!B49</f>
        <v>13769</v>
      </c>
      <c r="D18" s="55">
        <f>'Voted Exp, Subsidy &amp; LPG G-P'!C49</f>
        <v>761733</v>
      </c>
      <c r="E18" s="84">
        <f t="shared" si="0"/>
        <v>55.322318251143876</v>
      </c>
    </row>
    <row r="19" spans="1:5" ht="13.5" customHeight="1">
      <c r="A19" s="26" t="s">
        <v>381</v>
      </c>
      <c r="B19" s="26"/>
      <c r="C19" s="25">
        <f>'Voted Exp, Subs &amp; LPG P-Y'!B29</f>
        <v>6315</v>
      </c>
      <c r="D19" s="484">
        <f>'Voted Exp, Subs &amp; LPG P-Y'!C29</f>
        <v>247621</v>
      </c>
      <c r="E19" s="84">
        <f t="shared" si="0"/>
        <v>39.21155977830562</v>
      </c>
    </row>
    <row r="20" spans="1:5" ht="13.5" customHeight="1">
      <c r="A20" s="26" t="s">
        <v>382</v>
      </c>
      <c r="B20" s="26"/>
      <c r="C20" s="25">
        <f>'Voted Exp, Subs &amp; LPG P-Y'!B33</f>
        <v>3279</v>
      </c>
      <c r="D20" s="484">
        <f>'Voted Exp, Subs &amp; LPG P-Y'!C33</f>
        <v>139000</v>
      </c>
      <c r="E20" s="84">
        <f t="shared" si="0"/>
        <v>42.390972857578532</v>
      </c>
    </row>
    <row r="21" spans="1:5" ht="13.5" customHeight="1">
      <c r="A21" s="26"/>
      <c r="B21" s="279"/>
      <c r="C21" s="27"/>
      <c r="D21" s="27"/>
      <c r="E21" s="84"/>
    </row>
    <row r="22" spans="1:5" ht="13.5" customHeight="1">
      <c r="A22" s="279"/>
      <c r="B22" s="78"/>
      <c r="C22" s="527"/>
      <c r="D22" s="527"/>
      <c r="E22" s="528"/>
    </row>
    <row r="23" spans="1:5" ht="13.5" customHeight="1">
      <c r="A23" s="78" t="s">
        <v>210</v>
      </c>
      <c r="B23" s="26"/>
      <c r="C23" s="527">
        <f>SUM(C24:C28)</f>
        <v>83588</v>
      </c>
      <c r="D23" s="527">
        <f>SUM(D24:D28)</f>
        <v>2704933</v>
      </c>
      <c r="E23" s="528">
        <f t="shared" ref="E23:E28" si="1">AVERAGE(D23/C23)</f>
        <v>32.360302914293918</v>
      </c>
    </row>
    <row r="24" spans="1:5" ht="13.5" customHeight="1">
      <c r="A24" s="26" t="s">
        <v>383</v>
      </c>
      <c r="B24" s="26"/>
      <c r="C24" s="25">
        <f>'Voted Exp, Subsidy &amp; LPG G-P'!B55</f>
        <v>40062</v>
      </c>
      <c r="D24" s="25">
        <f>'Voted Exp, Subsidy &amp; LPG G-P'!C55</f>
        <v>1701410</v>
      </c>
      <c r="E24" s="84">
        <f t="shared" si="1"/>
        <v>42.469422395287303</v>
      </c>
    </row>
    <row r="25" spans="1:5" ht="13.5" customHeight="1">
      <c r="A25" s="26" t="s">
        <v>384</v>
      </c>
      <c r="B25" s="26"/>
      <c r="C25" s="25">
        <f>'Voted Exp, Subsidy &amp; LPG A-G'!B19</f>
        <v>7322</v>
      </c>
      <c r="D25" s="25">
        <f>'Voted Exp, Subsidy &amp; LPG A-G'!C19</f>
        <v>148905</v>
      </c>
      <c r="E25" s="84">
        <f t="shared" si="1"/>
        <v>20.3366566511882</v>
      </c>
    </row>
    <row r="26" spans="1:5" ht="13.5" customHeight="1">
      <c r="A26" s="26" t="s">
        <v>385</v>
      </c>
      <c r="B26" s="26"/>
      <c r="C26" s="25">
        <f>'Voted Exp, Subsidy &amp; LPG A-G'!B30</f>
        <v>13446</v>
      </c>
      <c r="D26" s="25">
        <f>'Voted Exp, Subsidy &amp; LPG A-G'!C30</f>
        <v>271891</v>
      </c>
      <c r="E26" s="84">
        <f t="shared" si="1"/>
        <v>20.22095790569686</v>
      </c>
    </row>
    <row r="27" spans="1:5" ht="13.5" customHeight="1">
      <c r="A27" s="26" t="s">
        <v>386</v>
      </c>
      <c r="B27" s="26"/>
      <c r="C27" s="25">
        <f>'Voted Exp, Subsidy &amp; LPG A-G'!B46</f>
        <v>12940</v>
      </c>
      <c r="D27" s="25">
        <f>'Voted Exp, Subsidy &amp; LPG A-G'!C46</f>
        <v>318899</v>
      </c>
      <c r="E27" s="84">
        <f t="shared" si="1"/>
        <v>24.644435857805256</v>
      </c>
    </row>
    <row r="28" spans="1:5" ht="13.5" customHeight="1">
      <c r="A28" s="26" t="s">
        <v>387</v>
      </c>
      <c r="B28" s="26"/>
      <c r="C28" s="25">
        <f>'Voted Exp, Subsidy &amp; LPG A-G'!B52</f>
        <v>9818</v>
      </c>
      <c r="D28" s="25">
        <f>'Voted Exp, Subsidy &amp; LPG A-G'!C52</f>
        <v>263828</v>
      </c>
      <c r="E28" s="84">
        <f t="shared" si="1"/>
        <v>26.871867997555512</v>
      </c>
    </row>
    <row r="29" spans="1:5" ht="13.5" customHeight="1">
      <c r="A29" s="26"/>
      <c r="B29" s="279"/>
      <c r="C29" s="27"/>
      <c r="D29" s="27"/>
      <c r="E29" s="84"/>
    </row>
    <row r="30" spans="1:5" ht="13.5" customHeight="1">
      <c r="A30" s="279"/>
      <c r="B30" s="78"/>
      <c r="C30" s="527"/>
      <c r="D30" s="527"/>
      <c r="E30" s="528"/>
    </row>
    <row r="31" spans="1:5" ht="13.5" customHeight="1">
      <c r="A31" s="78" t="s">
        <v>131</v>
      </c>
      <c r="B31" s="26"/>
      <c r="C31" s="527">
        <f>SUM(C32:C33)</f>
        <v>66306</v>
      </c>
      <c r="D31" s="527">
        <f>SUM(D32:D33)</f>
        <v>1410935</v>
      </c>
      <c r="E31" s="528">
        <f>AVERAGE(D31/C31)</f>
        <v>21.279145175398909</v>
      </c>
    </row>
    <row r="32" spans="1:5" ht="13.5" customHeight="1">
      <c r="A32" s="26" t="s">
        <v>174</v>
      </c>
      <c r="B32" s="26"/>
      <c r="C32" s="25">
        <f>'Voted Exp, Subsidy &amp; LPG A-G'!B37</f>
        <v>52816</v>
      </c>
      <c r="D32" s="25">
        <f>'Voted Exp, Subsidy &amp; LPG A-G'!C37</f>
        <v>779452</v>
      </c>
      <c r="E32" s="84">
        <f>AVERAGE(D32/C32)</f>
        <v>14.757876401090579</v>
      </c>
    </row>
    <row r="33" spans="1:5" ht="13.5" customHeight="1">
      <c r="A33" s="26" t="s">
        <v>388</v>
      </c>
      <c r="B33" s="26"/>
      <c r="C33" s="25">
        <f>'Voted Exp, Subsidy &amp; LPG A-G'!B15</f>
        <v>13490</v>
      </c>
      <c r="D33" s="25">
        <f>'Voted Exp, Subsidy &amp; LPG A-G'!C15</f>
        <v>631483</v>
      </c>
      <c r="E33" s="84">
        <f>AVERAGE(D33/C33)</f>
        <v>46.811193476649372</v>
      </c>
    </row>
    <row r="34" spans="1:5" ht="13.5" customHeight="1">
      <c r="A34" s="26"/>
      <c r="B34" s="26"/>
      <c r="C34" s="25"/>
      <c r="D34" s="25"/>
      <c r="E34" s="84"/>
    </row>
    <row r="35" spans="1:5" ht="13.5" customHeight="1">
      <c r="A35" s="279"/>
      <c r="B35" s="279"/>
      <c r="C35" s="27"/>
      <c r="D35" s="27"/>
      <c r="E35" s="84"/>
    </row>
    <row r="36" spans="1:5" ht="13.5" customHeight="1">
      <c r="A36" s="78" t="s">
        <v>390</v>
      </c>
      <c r="B36" s="78"/>
      <c r="C36" s="527">
        <f>SUM(C37:C40)</f>
        <v>67958</v>
      </c>
      <c r="D36" s="527">
        <f>SUM(D37:D40)</f>
        <v>2936129</v>
      </c>
      <c r="E36" s="528">
        <f>AVERAGE(D36/C36)</f>
        <v>43.205053121045353</v>
      </c>
    </row>
    <row r="37" spans="1:5" ht="13.5" customHeight="1">
      <c r="A37" s="26" t="s">
        <v>391</v>
      </c>
      <c r="B37" s="26"/>
      <c r="C37" s="25">
        <f>'Voted Exp, Subsidy &amp; LPG A-G'!B48</f>
        <v>42108</v>
      </c>
      <c r="D37" s="25">
        <f>'Voted Exp, Subsidy &amp; LPG A-G'!C48</f>
        <v>1723233</v>
      </c>
      <c r="E37" s="84">
        <f>AVERAGE(D37/C37)</f>
        <v>40.924123681960673</v>
      </c>
    </row>
    <row r="38" spans="1:5" ht="13.5" customHeight="1">
      <c r="A38" s="26" t="s">
        <v>392</v>
      </c>
      <c r="B38" s="26"/>
      <c r="C38" s="25">
        <f>'Voted Exp, Subsidy &amp; LPG G-P'!B51</f>
        <v>6830</v>
      </c>
      <c r="D38" s="25">
        <f>'Voted Exp, Subsidy &amp; LPG G-P'!C51</f>
        <v>400479</v>
      </c>
      <c r="E38" s="84">
        <f>AVERAGE(D38/C38)</f>
        <v>58.63528550512445</v>
      </c>
    </row>
    <row r="39" spans="1:5" ht="13.5" customHeight="1">
      <c r="A39" s="26" t="s">
        <v>175</v>
      </c>
      <c r="B39" s="26"/>
      <c r="C39" s="25">
        <f>'Voted Exp, Subs &amp; LPG P-Y'!B37</f>
        <v>10295</v>
      </c>
      <c r="D39" s="25">
        <f>'Voted Exp, Subs &amp; LPG P-Y'!C37</f>
        <v>490096</v>
      </c>
      <c r="E39" s="84">
        <f>AVERAGE(D39/C39)</f>
        <v>47.605245264691597</v>
      </c>
    </row>
    <row r="40" spans="1:5" ht="13.5" customHeight="1">
      <c r="A40" s="26" t="s">
        <v>393</v>
      </c>
      <c r="B40" s="26"/>
      <c r="C40" s="25">
        <f>'Voted Exp, Subs &amp; LPG P-Y'!B40</f>
        <v>8725</v>
      </c>
      <c r="D40" s="25">
        <f>'Voted Exp, Subs &amp; LPG P-Y'!C40</f>
        <v>322321</v>
      </c>
      <c r="E40" s="84">
        <f>AVERAGE(D40/C40)</f>
        <v>36.942234957020055</v>
      </c>
    </row>
    <row r="41" spans="1:5" ht="13.5" customHeight="1">
      <c r="A41" s="279"/>
      <c r="B41" s="279"/>
      <c r="C41" s="25"/>
      <c r="D41" s="25"/>
      <c r="E41" s="84"/>
    </row>
    <row r="42" spans="1:5" ht="13.5" customHeight="1">
      <c r="A42" s="279"/>
      <c r="B42" s="279"/>
      <c r="C42" s="27"/>
      <c r="D42" s="27"/>
      <c r="E42" s="84"/>
    </row>
    <row r="43" spans="1:5" ht="13.5" customHeight="1">
      <c r="A43" s="78" t="s">
        <v>394</v>
      </c>
      <c r="B43" s="78"/>
      <c r="C43" s="527">
        <f>SUM(C44:C46)</f>
        <v>21391</v>
      </c>
      <c r="D43" s="527">
        <f>SUM(D44:D46)</f>
        <v>479738</v>
      </c>
      <c r="E43" s="528">
        <f>AVERAGE(D43/C43)</f>
        <v>22.427095507456407</v>
      </c>
    </row>
    <row r="44" spans="1:5" ht="13.5" customHeight="1">
      <c r="A44" s="26" t="s">
        <v>395</v>
      </c>
      <c r="B44" s="26"/>
      <c r="C44" s="25">
        <f>'Voted Exp, Subsidy &amp; LPG A-G'!B42</f>
        <v>10524</v>
      </c>
      <c r="D44" s="25">
        <f>'Voted Exp, Subsidy &amp; LPG A-G'!C42</f>
        <v>202474</v>
      </c>
      <c r="E44" s="84">
        <f>AVERAGE(D44/C44)</f>
        <v>19.23926263778031</v>
      </c>
    </row>
    <row r="45" spans="1:5" ht="13.5" customHeight="1">
      <c r="A45" s="26" t="s">
        <v>396</v>
      </c>
      <c r="B45" s="26"/>
      <c r="C45" s="25">
        <f>'Voted Exp, Subsidy &amp; LPG A-G'!B22</f>
        <v>2612</v>
      </c>
      <c r="D45" s="25">
        <f>'Voted Exp, Subsidy &amp; LPG A-G'!C22</f>
        <v>89303</v>
      </c>
      <c r="E45" s="84">
        <f>AVERAGE(D45/C45)</f>
        <v>34.189509954058195</v>
      </c>
    </row>
    <row r="46" spans="1:5" ht="13.5" customHeight="1">
      <c r="A46" s="26" t="s">
        <v>397</v>
      </c>
      <c r="B46" s="26"/>
      <c r="C46" s="25">
        <f>'Voted Exp, Subs &amp; LPG P-Y'!B17</f>
        <v>8255</v>
      </c>
      <c r="D46" s="25">
        <f>'Voted Exp, Subs &amp; LPG P-Y'!C17</f>
        <v>187961</v>
      </c>
      <c r="E46" s="84">
        <f>AVERAGE(D46/C46)</f>
        <v>22.769351907934585</v>
      </c>
    </row>
    <row r="47" spans="1:5" ht="13.5" customHeight="1">
      <c r="A47" s="26"/>
      <c r="B47" s="26"/>
    </row>
    <row r="48" spans="1:5" ht="13.5" customHeight="1"/>
    <row r="49" spans="1:5" ht="13.5" customHeight="1">
      <c r="A49" s="5" t="s">
        <v>398</v>
      </c>
      <c r="B49" s="5"/>
      <c r="C49" s="292">
        <f>SUM(C50:C53)</f>
        <v>240200</v>
      </c>
      <c r="D49" s="292">
        <f>SUM(D50:D53)</f>
        <v>11199379</v>
      </c>
      <c r="E49" s="526">
        <f>AVERAGE(D49/C49)</f>
        <v>46.625224812656121</v>
      </c>
    </row>
    <row r="50" spans="1:5" ht="13.5" customHeight="1">
      <c r="A50" s="4" t="s">
        <v>220</v>
      </c>
      <c r="B50" s="4"/>
      <c r="C50" s="16">
        <f>'Voted Exp, Subsidy &amp; LPG G-P'!B52</f>
        <v>157663</v>
      </c>
      <c r="D50" s="412">
        <f>'Voted Exp, Subsidy &amp; LPG G-P'!C52</f>
        <v>8435717</v>
      </c>
      <c r="E50" s="18">
        <f>AVERAGE(D50/C50)</f>
        <v>53.50473478241566</v>
      </c>
    </row>
    <row r="51" spans="1:5" ht="13.5" customHeight="1">
      <c r="A51" s="4" t="s">
        <v>221</v>
      </c>
      <c r="B51" s="4"/>
      <c r="C51" s="16">
        <f>'Voted Exp, Subsidy &amp; LPG A-G'!B49</f>
        <v>8762</v>
      </c>
      <c r="D51" s="412">
        <f>'Voted Exp, Subsidy &amp; LPG A-G'!C49</f>
        <v>193338</v>
      </c>
      <c r="E51" s="18">
        <f>AVERAGE(D51/C51)</f>
        <v>22.065510157498288</v>
      </c>
    </row>
    <row r="52" spans="1:5" ht="13.5" customHeight="1">
      <c r="A52" s="4" t="s">
        <v>222</v>
      </c>
      <c r="B52" s="4"/>
      <c r="C52" s="16">
        <f>'Voted Exp, Subsidy &amp; LPG A-G'!B55</f>
        <v>5272</v>
      </c>
      <c r="D52" s="412">
        <f>'Voted Exp, Subsidy &amp; LPG A-G'!C55</f>
        <v>159186</v>
      </c>
      <c r="E52" s="18">
        <f>AVERAGE(D52/C52)</f>
        <v>30.194613050075873</v>
      </c>
    </row>
    <row r="53" spans="1:5" ht="13.5" customHeight="1">
      <c r="A53" s="4" t="s">
        <v>223</v>
      </c>
      <c r="B53" s="4"/>
      <c r="C53" s="16">
        <f>'Voted Exp, Subs &amp; LPG P-Y'!B8</f>
        <v>68503</v>
      </c>
      <c r="D53" s="412">
        <f>'Voted Exp, Subs &amp; LPG P-Y'!C8</f>
        <v>2411138</v>
      </c>
      <c r="E53" s="18">
        <f>AVERAGE(D53/C53)</f>
        <v>35.197553391822254</v>
      </c>
    </row>
    <row r="54" spans="1:5" ht="13.5" customHeight="1"/>
    <row r="55" spans="1:5" ht="13.5" customHeight="1">
      <c r="A55" s="26"/>
      <c r="B55" s="26"/>
    </row>
    <row r="56" spans="1:5">
      <c r="A56" s="613"/>
      <c r="B56" s="613"/>
    </row>
  </sheetData>
  <phoneticPr fontId="25" type="noConversion"/>
  <pageMargins left="0.59055118110236227" right="0.51181102362204722" top="0.51181102362204722" bottom="0.51181102362204722" header="0" footer="0.23622047244094491"/>
  <pageSetup paperSize="9" orientation="portrait" r:id="rId1"/>
  <headerFooter alignWithMargins="0">
    <oddFooter>&amp;L&amp;9Public Library Statistics 2011/12&amp;C&amp;9&amp;P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D54"/>
  <sheetViews>
    <sheetView zoomScaleNormal="100" workbookViewId="0">
      <pane ySplit="3" topLeftCell="A4" activePane="bottomLeft" state="frozen"/>
      <selection activeCell="B24" sqref="B24"/>
      <selection pane="bottomLeft" activeCell="C36" sqref="C36"/>
    </sheetView>
  </sheetViews>
  <sheetFormatPr defaultRowHeight="13.5" customHeight="1"/>
  <cols>
    <col min="1" max="1" width="30.7109375" style="208" customWidth="1"/>
    <col min="2" max="2" width="14.5703125" style="208" customWidth="1"/>
    <col min="3" max="3" width="25.85546875" style="122" customWidth="1"/>
    <col min="4" max="4" width="19.7109375" style="208" customWidth="1"/>
    <col min="5" max="16384" width="9.140625" style="208"/>
  </cols>
  <sheetData>
    <row r="1" spans="1:4" ht="13.5" customHeight="1">
      <c r="B1" s="104" t="s">
        <v>403</v>
      </c>
      <c r="C1" s="104" t="s">
        <v>374</v>
      </c>
      <c r="D1" s="104" t="s">
        <v>420</v>
      </c>
    </row>
    <row r="2" spans="1:4" ht="13.5" customHeight="1">
      <c r="B2" s="524">
        <v>2011</v>
      </c>
      <c r="C2" s="700" t="s">
        <v>626</v>
      </c>
      <c r="D2" s="104" t="s">
        <v>375</v>
      </c>
    </row>
    <row r="3" spans="1:4" ht="13.5" customHeight="1">
      <c r="B3" s="524"/>
      <c r="C3" s="525" t="s">
        <v>408</v>
      </c>
      <c r="D3" s="525" t="s">
        <v>408</v>
      </c>
    </row>
    <row r="4" spans="1:4" ht="13.5" customHeight="1">
      <c r="A4" s="5" t="s">
        <v>686</v>
      </c>
      <c r="B4" s="292">
        <f>SUM(B5:B7)</f>
        <v>23547</v>
      </c>
      <c r="C4" s="292">
        <f>SUM(C5:C7)</f>
        <v>1090879</v>
      </c>
      <c r="D4" s="526">
        <f>AVERAGE(C4/B4)</f>
        <v>46.327727523676053</v>
      </c>
    </row>
    <row r="5" spans="1:4" ht="13.5" customHeight="1">
      <c r="A5" s="4" t="s">
        <v>229</v>
      </c>
      <c r="B5" s="16">
        <f>'Voted Exp, Subsidy &amp; LPG G-P'!B43</f>
        <v>14465</v>
      </c>
      <c r="C5" s="25">
        <f>'Voted Exp, Subsidy &amp; LPG G-P'!C43</f>
        <v>807475</v>
      </c>
      <c r="D5" s="18">
        <f>AVERAGE(C5/B5)</f>
        <v>55.822675423435882</v>
      </c>
    </row>
    <row r="6" spans="1:4" ht="13.5" customHeight="1">
      <c r="A6" s="4" t="s">
        <v>230</v>
      </c>
      <c r="B6" s="16">
        <f>'Voted Exp, Subsidy &amp; LPG A-G'!B26</f>
        <v>1911</v>
      </c>
      <c r="C6" s="25">
        <f>'Voted Exp, Subsidy &amp; LPG A-G'!C26</f>
        <v>57632</v>
      </c>
      <c r="D6" s="18">
        <f>AVERAGE(C6/B6)</f>
        <v>30.15803244374673</v>
      </c>
    </row>
    <row r="7" spans="1:4" ht="13.5" customHeight="1">
      <c r="A7" s="4" t="s">
        <v>231</v>
      </c>
      <c r="B7" s="16">
        <f>'Voted Exp, Subs &amp; LPG P-Y'!B34</f>
        <v>7171</v>
      </c>
      <c r="C7" s="25">
        <f>'Voted Exp, Subs &amp; LPG P-Y'!C34</f>
        <v>225772</v>
      </c>
      <c r="D7" s="18">
        <f>AVERAGE(C7/B7)</f>
        <v>31.484032910333287</v>
      </c>
    </row>
    <row r="10" spans="1:4" ht="13.5" customHeight="1">
      <c r="A10" s="5" t="s">
        <v>224</v>
      </c>
      <c r="B10" s="292">
        <f>SUM(B11:B14)</f>
        <v>14810</v>
      </c>
      <c r="C10" s="292">
        <f>SUM(C11:C14)</f>
        <v>946004</v>
      </c>
      <c r="D10" s="526">
        <f>AVERAGE(C10/B10)</f>
        <v>63.87602970965564</v>
      </c>
    </row>
    <row r="11" spans="1:4" ht="13.5" customHeight="1">
      <c r="A11" s="4" t="s">
        <v>225</v>
      </c>
      <c r="B11" s="16">
        <f>'Voted Exp, Subs &amp; LPG P-Y'!B35</f>
        <v>2844</v>
      </c>
      <c r="C11" s="25">
        <f>'Voted Exp, Subs &amp; LPG P-Y'!C35</f>
        <v>259344</v>
      </c>
      <c r="D11" s="18">
        <f>AVERAGE(C11/B11)</f>
        <v>91.189873417721515</v>
      </c>
    </row>
    <row r="12" spans="1:4" ht="13.5" customHeight="1">
      <c r="A12" s="4" t="s">
        <v>226</v>
      </c>
      <c r="B12" s="16">
        <f>'Voted Exp, Subsidy &amp; LPG A-G'!B21</f>
        <v>2995</v>
      </c>
      <c r="C12" s="25">
        <f>'Voted Exp, Subsidy &amp; LPG A-G'!C21</f>
        <v>183273</v>
      </c>
      <c r="D12" s="18">
        <f>AVERAGE(C12/B12)</f>
        <v>61.192988313856425</v>
      </c>
    </row>
    <row r="13" spans="1:4" ht="13.5" customHeight="1">
      <c r="A13" s="4" t="s">
        <v>227</v>
      </c>
      <c r="B13" s="16">
        <f>'Voted Exp, Subsidy &amp; LPG A-G'!B43</f>
        <v>4291</v>
      </c>
      <c r="C13" s="25">
        <f>'Voted Exp, Subsidy &amp; LPG A-G'!C43</f>
        <v>218420</v>
      </c>
      <c r="D13" s="18">
        <f>AVERAGE(C13/B13)</f>
        <v>50.901887671871357</v>
      </c>
    </row>
    <row r="14" spans="1:4" ht="13.5" customHeight="1">
      <c r="A14" s="4" t="s">
        <v>228</v>
      </c>
      <c r="B14" s="16">
        <f>'Voted Exp, Subsidy &amp; LPG A-G'!B53</f>
        <v>4680</v>
      </c>
      <c r="C14" s="25">
        <f>'Voted Exp, Subsidy &amp; LPG A-G'!C53</f>
        <v>284967</v>
      </c>
      <c r="D14" s="18">
        <f>AVERAGE(C14/B14)</f>
        <v>60.890384615384619</v>
      </c>
    </row>
    <row r="15" spans="1:4" ht="13.5" customHeight="1">
      <c r="A15" s="2"/>
      <c r="B15" s="190"/>
      <c r="C15" s="27"/>
      <c r="D15" s="18"/>
    </row>
    <row r="16" spans="1:4" ht="13.5" customHeight="1">
      <c r="A16" s="2"/>
      <c r="B16" s="190"/>
      <c r="C16" s="27"/>
      <c r="D16" s="18"/>
    </row>
    <row r="17" spans="1:4" ht="13.5" customHeight="1">
      <c r="A17" s="591" t="s">
        <v>6</v>
      </c>
      <c r="B17" s="592">
        <f>SUM(B18:B19)</f>
        <v>56520</v>
      </c>
      <c r="C17" s="593">
        <f>SUM(C18:C19)</f>
        <v>1698249</v>
      </c>
      <c r="D17" s="594">
        <f>AVERAGE(C17/B17)</f>
        <v>30.046868365180465</v>
      </c>
    </row>
    <row r="18" spans="1:4" ht="13.5" customHeight="1">
      <c r="A18" s="174" t="s">
        <v>5</v>
      </c>
      <c r="B18" s="398">
        <f>'Voted Exp, Subs &amp; LPG P-Y'!B9</f>
        <v>41686</v>
      </c>
      <c r="C18" s="396">
        <f>'Voted Exp, Subs &amp; LPG P-Y'!C9</f>
        <v>1402255</v>
      </c>
      <c r="D18" s="410">
        <f>AVERAGE(C18/B18)</f>
        <v>33.63851173055702</v>
      </c>
    </row>
    <row r="19" spans="1:4" ht="13.5" customHeight="1">
      <c r="A19" s="174" t="s">
        <v>183</v>
      </c>
      <c r="B19" s="595">
        <f>'Voted Exp, Subsidy &amp; LPG G-P'!B56</f>
        <v>14834</v>
      </c>
      <c r="C19" s="486">
        <f>'Voted Exp, Subsidy &amp; LPG G-P'!C56</f>
        <v>295994</v>
      </c>
      <c r="D19" s="410">
        <f>AVERAGE(C19/B19)</f>
        <v>19.953754887420789</v>
      </c>
    </row>
    <row r="20" spans="1:4" ht="13.5" customHeight="1">
      <c r="A20" s="2"/>
      <c r="B20" s="190"/>
      <c r="C20" s="527"/>
      <c r="D20" s="18"/>
    </row>
    <row r="21" spans="1:4" ht="13.5" customHeight="1">
      <c r="A21" s="5" t="s">
        <v>232</v>
      </c>
      <c r="B21" s="292">
        <f>SUM(B22:B25)</f>
        <v>212216</v>
      </c>
      <c r="C21" s="292">
        <f>SUM(C22:C25)</f>
        <v>6476848</v>
      </c>
      <c r="D21" s="526">
        <f>AVERAGE(C21/B21)</f>
        <v>30.520073886983074</v>
      </c>
    </row>
    <row r="22" spans="1:4" ht="13.5" customHeight="1">
      <c r="A22" s="4" t="s">
        <v>233</v>
      </c>
      <c r="B22" s="16">
        <f>'Voted Exp, Subsidy &amp; LPG G-P'!B34</f>
        <v>46091</v>
      </c>
      <c r="C22" s="486">
        <f>'Voted Exp, Subsidy &amp; LPG G-P'!C34</f>
        <v>1687200</v>
      </c>
      <c r="D22" s="18">
        <f>AVERAGE(C22/B22)</f>
        <v>36.605844958885683</v>
      </c>
    </row>
    <row r="23" spans="1:4" ht="13.5" customHeight="1">
      <c r="A23" s="4" t="s">
        <v>234</v>
      </c>
      <c r="B23" s="16">
        <f>'Voted Exp, Subsidy &amp; LPG A-G'!B10</f>
        <v>42922</v>
      </c>
      <c r="C23" s="25">
        <f>'Voted Exp, Subsidy &amp; LPG A-G'!C10</f>
        <v>1494300</v>
      </c>
      <c r="D23" s="18">
        <f>AVERAGE(C23/B23)</f>
        <v>34.814314337635714</v>
      </c>
    </row>
    <row r="24" spans="1:4" ht="13.5" customHeight="1">
      <c r="A24" s="4" t="s">
        <v>235</v>
      </c>
      <c r="B24" s="16">
        <f>'Voted Exp, Subsidy &amp; LPG A-G'!B29</f>
        <v>32661</v>
      </c>
      <c r="C24" s="25">
        <f>'Voted Exp, Subsidy &amp; LPG A-G'!C29</f>
        <v>1133000</v>
      </c>
      <c r="D24" s="18">
        <f>AVERAGE(C24/B24)</f>
        <v>34.689691068858885</v>
      </c>
    </row>
    <row r="25" spans="1:4" ht="13.5" customHeight="1">
      <c r="A25" s="4" t="s">
        <v>236</v>
      </c>
      <c r="B25" s="16">
        <f>'Voted Exp, Subs &amp; LPG P-Y'!B26</f>
        <v>90542</v>
      </c>
      <c r="C25" s="25">
        <f>'Voted Exp, Subs &amp; LPG P-Y'!C26</f>
        <v>2162348</v>
      </c>
      <c r="D25" s="18">
        <f>AVERAGE(C25/B25)</f>
        <v>23.882264584391773</v>
      </c>
    </row>
    <row r="26" spans="1:4" ht="13.5" customHeight="1">
      <c r="A26" s="2"/>
      <c r="B26" s="190"/>
      <c r="C26" s="27"/>
      <c r="D26" s="18"/>
    </row>
    <row r="27" spans="1:4" ht="13.5" customHeight="1">
      <c r="A27" s="2"/>
      <c r="B27" s="190"/>
      <c r="C27" s="27"/>
      <c r="D27" s="18"/>
    </row>
    <row r="28" spans="1:4" ht="13.5" customHeight="1">
      <c r="A28" s="5" t="s">
        <v>137</v>
      </c>
      <c r="B28" s="292">
        <f>SUM(B29:B30)</f>
        <v>33104</v>
      </c>
      <c r="C28" s="292">
        <f>SUM(C29:C30)</f>
        <v>983415</v>
      </c>
      <c r="D28" s="526">
        <f>AVERAGE(C28/B28)</f>
        <v>29.70683301111648</v>
      </c>
    </row>
    <row r="29" spans="1:4" ht="13.5" customHeight="1">
      <c r="A29" s="4" t="s">
        <v>205</v>
      </c>
      <c r="B29" s="16">
        <f>'Voted Exp, Subs &amp; LPG P-Y'!B11</f>
        <v>23213</v>
      </c>
      <c r="C29" s="25">
        <f>'Voted Exp, Subs &amp; LPG P-Y'!C11</f>
        <v>643660</v>
      </c>
      <c r="D29" s="18">
        <f>AVERAGE(C29/B29)</f>
        <v>27.728428036014304</v>
      </c>
    </row>
    <row r="30" spans="1:4" ht="13.5" customHeight="1">
      <c r="A30" s="4" t="s">
        <v>237</v>
      </c>
      <c r="B30" s="16">
        <f>'Voted Exp, Subsidy &amp; LPG G-P'!B28</f>
        <v>9891</v>
      </c>
      <c r="C30" s="25">
        <f>'Voted Exp, Subsidy &amp; LPG G-P'!C28</f>
        <v>339755</v>
      </c>
      <c r="D30" s="18">
        <f>AVERAGE(C30/B30)</f>
        <v>34.349914063289859</v>
      </c>
    </row>
    <row r="31" spans="1:4" ht="13.5" customHeight="1">
      <c r="A31" s="2"/>
      <c r="B31" s="16"/>
      <c r="C31" s="25"/>
      <c r="D31" s="18"/>
    </row>
    <row r="32" spans="1:4" ht="13.5" customHeight="1">
      <c r="A32" s="2"/>
      <c r="B32" s="16"/>
      <c r="C32" s="25"/>
      <c r="D32" s="18"/>
    </row>
    <row r="33" spans="1:4" ht="13.5" customHeight="1">
      <c r="A33" s="5" t="s">
        <v>15</v>
      </c>
      <c r="B33" s="391">
        <f>SUM(B34:B41)</f>
        <v>107102</v>
      </c>
      <c r="C33" s="391">
        <f>SUM(C34:C41)</f>
        <v>3768338</v>
      </c>
      <c r="D33" s="526">
        <f>AVERAGE(C33/B33)</f>
        <v>35.184571716681297</v>
      </c>
    </row>
    <row r="34" spans="1:4" ht="13.5" customHeight="1">
      <c r="A34" s="4" t="s">
        <v>239</v>
      </c>
      <c r="B34" s="16">
        <f>'Voted Exp, Subs &amp; LPG P-Y'!B31</f>
        <v>63906</v>
      </c>
      <c r="C34" s="25">
        <f>'Voted Exp, Subs &amp; LPG P-Y'!C31</f>
        <v>1907009</v>
      </c>
      <c r="D34" s="18">
        <f t="shared" ref="D34:D41" si="0">AVERAGE(C34/B34)</f>
        <v>29.840844365161331</v>
      </c>
    </row>
    <row r="35" spans="1:4" ht="13.5" customHeight="1">
      <c r="A35" s="4" t="s">
        <v>240</v>
      </c>
      <c r="B35" s="16">
        <f>'Voted Exp, Subsidy &amp; LPG A-G'!B41</f>
        <v>4211</v>
      </c>
      <c r="C35" s="25">
        <f>'Voted Exp, Subsidy &amp; LPG A-G'!C41</f>
        <v>160030</v>
      </c>
      <c r="D35" s="18">
        <f>AVERAGE(C35/B35)</f>
        <v>38.002849679411064</v>
      </c>
    </row>
    <row r="36" spans="1:4" ht="13.5" customHeight="1">
      <c r="A36" s="4" t="s">
        <v>241</v>
      </c>
      <c r="B36" s="16">
        <f>'Voted Exp, Subsidy &amp; LPG A-G'!B44</f>
        <v>7782</v>
      </c>
      <c r="C36" s="25">
        <f>'Voted Exp, Subsidy &amp; LPG A-G'!C44</f>
        <v>326700</v>
      </c>
      <c r="D36" s="18">
        <f t="shared" si="0"/>
        <v>41.981495759444876</v>
      </c>
    </row>
    <row r="37" spans="1:4" ht="13.5" customHeight="1">
      <c r="A37" s="4" t="s">
        <v>242</v>
      </c>
      <c r="B37" s="16">
        <f>'Voted Exp, Subsidy &amp; LPG G-P'!B9</f>
        <v>3878</v>
      </c>
      <c r="C37" s="25">
        <f>'Voted Exp, Subsidy &amp; LPG G-P'!C9</f>
        <v>141100</v>
      </c>
      <c r="D37" s="18">
        <f t="shared" si="0"/>
        <v>36.384734399174832</v>
      </c>
    </row>
    <row r="38" spans="1:4" ht="13.5" customHeight="1">
      <c r="A38" s="4" t="s">
        <v>243</v>
      </c>
      <c r="B38" s="16">
        <f>'Voted Exp, Subsidy &amp; LPG G-P'!B23</f>
        <v>6327</v>
      </c>
      <c r="C38" s="25">
        <f>'Voted Exp, Subsidy &amp; LPG G-P'!C23</f>
        <v>356929</v>
      </c>
      <c r="D38" s="18">
        <f t="shared" si="0"/>
        <v>56.413624150466255</v>
      </c>
    </row>
    <row r="39" spans="1:4" ht="13.5" customHeight="1">
      <c r="A39" s="4" t="s">
        <v>244</v>
      </c>
      <c r="B39" s="16">
        <f>'Voted Exp, Subsidy &amp; LPG G-P'!B38</f>
        <v>3279</v>
      </c>
      <c r="C39" s="25">
        <f>'Voted Exp, Subsidy &amp; LPG G-P'!C38</f>
        <v>96800</v>
      </c>
      <c r="D39" s="18">
        <f t="shared" si="0"/>
        <v>29.521195486428788</v>
      </c>
    </row>
    <row r="40" spans="1:4" ht="13.5" customHeight="1">
      <c r="A40" s="4" t="s">
        <v>245</v>
      </c>
      <c r="B40" s="16">
        <f>'Voted Exp, Subs &amp; LPG P-Y'!B22</f>
        <v>6218</v>
      </c>
      <c r="C40" s="25">
        <f>'Voted Exp, Subs &amp; LPG P-Y'!C22</f>
        <v>306462</v>
      </c>
      <c r="D40" s="18">
        <f t="shared" si="0"/>
        <v>49.286265680283051</v>
      </c>
    </row>
    <row r="41" spans="1:4" ht="13.5" customHeight="1">
      <c r="A41" s="4" t="s">
        <v>246</v>
      </c>
      <c r="B41" s="120">
        <f>'Voted Exp, Subs &amp; LPG P-Y'!B25</f>
        <v>11501</v>
      </c>
      <c r="C41" s="25">
        <f>'Voted Exp, Subs &amp; LPG P-Y'!C25</f>
        <v>473308</v>
      </c>
      <c r="D41" s="18">
        <f t="shared" si="0"/>
        <v>41.153638814016169</v>
      </c>
    </row>
    <row r="42" spans="1:4" ht="13.5" customHeight="1">
      <c r="A42" s="2"/>
      <c r="B42" s="190"/>
      <c r="C42" s="25"/>
      <c r="D42" s="18"/>
    </row>
    <row r="43" spans="1:4" ht="13.5" customHeight="1">
      <c r="A43" s="2"/>
      <c r="B43" s="190"/>
      <c r="C43" s="25"/>
      <c r="D43" s="18"/>
    </row>
    <row r="44" spans="1:4" ht="13.5" customHeight="1">
      <c r="A44" s="5" t="s">
        <v>45</v>
      </c>
      <c r="B44" s="292">
        <f>SUM(B45:B47)</f>
        <v>19296</v>
      </c>
      <c r="C44" s="292">
        <f>SUM(C45:C47)</f>
        <v>525455</v>
      </c>
      <c r="D44" s="526">
        <f>AVERAGE(C44/B44)</f>
        <v>27.231291459369817</v>
      </c>
    </row>
    <row r="45" spans="1:4" ht="13.5" customHeight="1">
      <c r="A45" s="4" t="s">
        <v>247</v>
      </c>
      <c r="B45" s="16">
        <f>'Voted Exp, Subs &amp; LPG P-Y'!B49</f>
        <v>13135</v>
      </c>
      <c r="C45" s="25">
        <f>'Voted Exp, Subs &amp; LPG P-Y'!C49</f>
        <v>323728</v>
      </c>
      <c r="D45" s="18">
        <f>AVERAGE(C45/B45)</f>
        <v>24.646212409592692</v>
      </c>
    </row>
    <row r="46" spans="1:4" ht="13.5" customHeight="1">
      <c r="A46" s="4" t="s">
        <v>248</v>
      </c>
      <c r="B46" s="16">
        <f>'Voted Exp, Subsidy &amp; LPG A-G'!B23</f>
        <v>2482</v>
      </c>
      <c r="C46" s="25">
        <f>'Voted Exp, Subsidy &amp; LPG A-G'!C23</f>
        <v>56179</v>
      </c>
      <c r="D46" s="18">
        <f>AVERAGE(C46/B46)</f>
        <v>22.634568896051572</v>
      </c>
    </row>
    <row r="47" spans="1:4" ht="13.5" customHeight="1">
      <c r="A47" s="4" t="s">
        <v>249</v>
      </c>
      <c r="B47" s="16">
        <f>'Voted Exp, Subsidy &amp; LPG G-P'!B13</f>
        <v>3679</v>
      </c>
      <c r="C47" s="25">
        <f>'Voted Exp, Subsidy &amp; LPG G-P'!C13</f>
        <v>145548</v>
      </c>
      <c r="D47" s="18">
        <f>AVERAGE(C47/B47)</f>
        <v>39.561837455830386</v>
      </c>
    </row>
    <row r="48" spans="1:4" ht="13.5" customHeight="1">
      <c r="A48" s="2"/>
      <c r="B48" s="190"/>
      <c r="C48" s="527"/>
      <c r="D48" s="18"/>
    </row>
    <row r="49" spans="1:4" ht="13.5" customHeight="1">
      <c r="A49" s="2"/>
      <c r="B49" s="190"/>
      <c r="C49" s="25"/>
      <c r="D49" s="18"/>
    </row>
    <row r="50" spans="1:4" ht="13.5" customHeight="1">
      <c r="A50" s="591" t="s">
        <v>682</v>
      </c>
      <c r="B50" s="592">
        <f>SUM(B51:B52)</f>
        <v>31296</v>
      </c>
      <c r="C50" s="592">
        <f>SUM(C51:C52)</f>
        <v>1190973</v>
      </c>
      <c r="D50" s="594">
        <f>AVERAGE(C50/B50)</f>
        <v>38.055118865030671</v>
      </c>
    </row>
    <row r="51" spans="1:4" ht="13.5" customHeight="1">
      <c r="A51" s="174" t="s">
        <v>251</v>
      </c>
      <c r="B51" s="595">
        <f>'Voted Exp, Subsidy &amp; LPG G-P'!B47</f>
        <v>16923</v>
      </c>
      <c r="C51" s="486">
        <f>'Voted Exp, Subsidy &amp; LPG G-P'!C47</f>
        <v>641713</v>
      </c>
      <c r="D51" s="410">
        <f>AVERAGE(C51/B51)</f>
        <v>37.919576907167759</v>
      </c>
    </row>
    <row r="52" spans="1:4" ht="13.5" customHeight="1">
      <c r="A52" s="174" t="s">
        <v>181</v>
      </c>
      <c r="B52" s="595">
        <f>'Voted Exp, Subs &amp; LPG P-Y'!B27</f>
        <v>14373</v>
      </c>
      <c r="C52" s="486">
        <f>'Voted Exp, Subs &amp; LPG P-Y'!C27</f>
        <v>549260</v>
      </c>
      <c r="D52" s="410">
        <f>AVERAGE(C52/B52)</f>
        <v>38.2147081333055</v>
      </c>
    </row>
    <row r="53" spans="1:4" ht="13.5" customHeight="1">
      <c r="A53" s="164"/>
    </row>
    <row r="54" spans="1:4" ht="13.5" customHeight="1">
      <c r="A54" s="164" t="s">
        <v>0</v>
      </c>
    </row>
  </sheetData>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2011/12&amp;C&amp;9&amp;P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F34"/>
  <sheetViews>
    <sheetView zoomScaleNormal="100" workbookViewId="0">
      <pane ySplit="3" topLeftCell="A4" activePane="bottomLeft" state="frozen"/>
      <selection activeCell="B24" sqref="B24"/>
      <selection pane="bottomLeft" activeCell="A28" sqref="A28"/>
    </sheetView>
  </sheetViews>
  <sheetFormatPr defaultRowHeight="13.5" customHeight="1"/>
  <cols>
    <col min="1" max="1" width="27.85546875" style="208" customWidth="1"/>
    <col min="2" max="2" width="13.5703125" style="208" customWidth="1"/>
    <col min="3" max="3" width="24.42578125" style="122" customWidth="1"/>
    <col min="4" max="4" width="18.7109375" style="208" customWidth="1"/>
    <col min="5" max="5" width="9.140625" style="208"/>
    <col min="6" max="6" width="5.28515625" style="208" hidden="1" customWidth="1"/>
    <col min="7" max="16384" width="9.140625" style="208"/>
  </cols>
  <sheetData>
    <row r="1" spans="1:4" ht="13.5" customHeight="1">
      <c r="B1" s="104" t="s">
        <v>403</v>
      </c>
      <c r="C1" s="104" t="s">
        <v>374</v>
      </c>
      <c r="D1" s="104" t="s">
        <v>420</v>
      </c>
    </row>
    <row r="2" spans="1:4" ht="13.5" customHeight="1">
      <c r="B2" s="524">
        <v>2011</v>
      </c>
      <c r="C2" s="700" t="s">
        <v>626</v>
      </c>
      <c r="D2" s="104" t="s">
        <v>375</v>
      </c>
    </row>
    <row r="3" spans="1:4" ht="13.5" customHeight="1">
      <c r="A3" s="2"/>
      <c r="B3" s="524"/>
      <c r="C3" s="525" t="s">
        <v>408</v>
      </c>
      <c r="D3" s="525" t="s">
        <v>408</v>
      </c>
    </row>
    <row r="4" spans="1:4" ht="13.5" customHeight="1">
      <c r="A4" s="5" t="s">
        <v>252</v>
      </c>
      <c r="B4" s="292">
        <f>SUM(B6:B9)</f>
        <v>27258</v>
      </c>
      <c r="C4" s="292">
        <f>SUM(C6:C9)</f>
        <v>978868.22</v>
      </c>
      <c r="D4" s="526">
        <f>AVERAGE(C4/B4)</f>
        <v>35.911226795803067</v>
      </c>
    </row>
    <row r="5" spans="1:4" ht="13.5" customHeight="1">
      <c r="A5" s="5" t="s">
        <v>37</v>
      </c>
      <c r="B5" s="292">
        <f>SUM(B6:B12)</f>
        <v>86890</v>
      </c>
      <c r="C5" s="292"/>
      <c r="D5" s="18"/>
    </row>
    <row r="6" spans="1:4" ht="13.5" customHeight="1">
      <c r="A6" s="4" t="s">
        <v>256</v>
      </c>
      <c r="B6" s="16">
        <f>'Voted Exp, Subs &amp; LPG P-Y'!B30</f>
        <v>1251</v>
      </c>
      <c r="C6" s="55">
        <f>'Voted Exp, Subs &amp; LPG P-Y'!C30</f>
        <v>30351</v>
      </c>
      <c r="D6" s="18">
        <f>AVERAGE(C6/B6)</f>
        <v>24.261390887290169</v>
      </c>
    </row>
    <row r="7" spans="1:4" ht="13.5" customHeight="1">
      <c r="A7" s="4" t="s">
        <v>254</v>
      </c>
      <c r="B7" s="16">
        <f>'Voted Exp, Subsidy &amp; LPG A-G'!B45</f>
        <v>11818</v>
      </c>
      <c r="C7" s="55">
        <f>'Voted Exp, Subsidy &amp; LPG A-G'!C45</f>
        <v>346187.22</v>
      </c>
      <c r="D7" s="18">
        <f>AVERAGE(C7/B7)</f>
        <v>29.293215434083599</v>
      </c>
    </row>
    <row r="8" spans="1:4" ht="13.5" customHeight="1">
      <c r="A8" s="4" t="s">
        <v>180</v>
      </c>
      <c r="B8" s="16">
        <f>'Voted Exp, Subsidy &amp; LPG G-P'!B6</f>
        <v>10423</v>
      </c>
      <c r="C8" s="55">
        <f>'Voted Exp, Subsidy &amp; LPG G-P'!C6</f>
        <v>440154</v>
      </c>
      <c r="D8" s="18">
        <f>AVERAGE(C8/B8)</f>
        <v>42.22910870190924</v>
      </c>
    </row>
    <row r="9" spans="1:4" ht="13.5" customHeight="1">
      <c r="A9" s="4" t="s">
        <v>255</v>
      </c>
      <c r="B9" s="16">
        <f>'Voted Exp, Subs &amp; LPG P-Y'!B24</f>
        <v>3766</v>
      </c>
      <c r="C9" s="55">
        <f>'Voted Exp, Subs &amp; LPG P-Y'!C24</f>
        <v>162176</v>
      </c>
      <c r="D9" s="18">
        <f>AVERAGE(C9/B9)</f>
        <v>43.063197026022301</v>
      </c>
    </row>
    <row r="10" spans="1:4" ht="13.5" customHeight="1">
      <c r="A10" s="4" t="s">
        <v>257</v>
      </c>
      <c r="B10" s="16">
        <v>16225</v>
      </c>
      <c r="C10" s="94"/>
      <c r="D10" s="18"/>
    </row>
    <row r="11" spans="1:4" ht="13.5" customHeight="1">
      <c r="A11" s="4" t="s">
        <v>258</v>
      </c>
      <c r="B11" s="16">
        <v>6276</v>
      </c>
      <c r="C11" s="55"/>
      <c r="D11" s="18"/>
    </row>
    <row r="12" spans="1:4" ht="13.5" customHeight="1">
      <c r="A12" s="4" t="s">
        <v>259</v>
      </c>
      <c r="B12" s="16">
        <v>37131</v>
      </c>
      <c r="C12" s="55"/>
      <c r="D12" s="18"/>
    </row>
    <row r="13" spans="1:4" ht="13.5" customHeight="1">
      <c r="A13" s="2" t="s">
        <v>357</v>
      </c>
      <c r="B13" s="190"/>
      <c r="C13" s="25"/>
      <c r="D13" s="18"/>
    </row>
    <row r="14" spans="1:4" ht="13.5" customHeight="1">
      <c r="A14" s="2"/>
      <c r="B14" s="190"/>
      <c r="C14" s="27"/>
      <c r="D14" s="18"/>
    </row>
    <row r="15" spans="1:4" ht="13.5" customHeight="1">
      <c r="A15" s="5" t="s">
        <v>260</v>
      </c>
      <c r="B15" s="292">
        <f>SUM(B16:B21)</f>
        <v>42761</v>
      </c>
      <c r="C15" s="292">
        <f>SUM(C16:C21)</f>
        <v>2019180</v>
      </c>
      <c r="D15" s="526">
        <f t="shared" ref="D15:D21" si="0">AVERAGE(C15/B15)</f>
        <v>47.220130492738711</v>
      </c>
    </row>
    <row r="16" spans="1:4" ht="13.5" customHeight="1">
      <c r="A16" s="4" t="s">
        <v>261</v>
      </c>
      <c r="B16" s="16">
        <f>'Voted Exp, Subsidy &amp; LPG G-P'!B8</f>
        <v>26001</v>
      </c>
      <c r="C16" s="25">
        <f>'Voted Exp, Subsidy &amp; LPG G-P'!C8</f>
        <v>855891</v>
      </c>
      <c r="D16" s="18">
        <f t="shared" si="0"/>
        <v>32.91761855313257</v>
      </c>
    </row>
    <row r="17" spans="1:4" ht="13.5" customHeight="1">
      <c r="A17" s="4" t="s">
        <v>262</v>
      </c>
      <c r="B17" s="16">
        <f>'Voted Exp, Subsidy &amp; LPG A-G'!B35</f>
        <v>2938</v>
      </c>
      <c r="C17" s="16">
        <f>'Voted Exp, Subsidy &amp; LPG A-G'!C35</f>
        <v>266607</v>
      </c>
      <c r="D17" s="18">
        <f t="shared" si="0"/>
        <v>90.74438393464942</v>
      </c>
    </row>
    <row r="18" spans="1:4" ht="13.5" customHeight="1">
      <c r="A18" s="4" t="s">
        <v>263</v>
      </c>
      <c r="B18" s="16">
        <f>'Voted Exp, Subsidy &amp; LPG G-P'!B15</f>
        <v>3315</v>
      </c>
      <c r="C18" s="25">
        <f>'Voted Exp, Subsidy &amp; LPG G-P'!C15</f>
        <v>277508</v>
      </c>
      <c r="D18" s="18">
        <f t="shared" si="0"/>
        <v>83.712820512820514</v>
      </c>
    </row>
    <row r="19" spans="1:4" ht="13.5" customHeight="1">
      <c r="A19" s="4" t="s">
        <v>264</v>
      </c>
      <c r="B19" s="16">
        <f>'Voted Exp, Subsidy &amp; LPG G-P'!B22</f>
        <v>1658</v>
      </c>
      <c r="C19" s="25">
        <f>'Voted Exp, Subsidy &amp; LPG G-P'!C22</f>
        <v>208564</v>
      </c>
      <c r="D19" s="18">
        <f t="shared" si="0"/>
        <v>125.7925211097708</v>
      </c>
    </row>
    <row r="20" spans="1:4" ht="13.5" customHeight="1">
      <c r="A20" s="4" t="s">
        <v>265</v>
      </c>
      <c r="B20" s="16">
        <f>'Voted Exp, Subsidy &amp; LPG G-P'!B46</f>
        <v>2558</v>
      </c>
      <c r="C20" s="25">
        <f>'Voted Exp, Subsidy &amp; LPG G-P'!C46</f>
        <v>34560</v>
      </c>
      <c r="D20" s="18">
        <f t="shared" si="0"/>
        <v>13.510555121188428</v>
      </c>
    </row>
    <row r="21" spans="1:4" ht="13.5" customHeight="1">
      <c r="A21" s="4" t="s">
        <v>266</v>
      </c>
      <c r="B21" s="16">
        <f>'Voted Exp, Subsidy &amp; LPG G-P'!B50</f>
        <v>6291</v>
      </c>
      <c r="C21" s="25">
        <f>'Voted Exp, Subsidy &amp; LPG G-P'!C50</f>
        <v>376050</v>
      </c>
      <c r="D21" s="18">
        <f t="shared" si="0"/>
        <v>59.775870290891753</v>
      </c>
    </row>
    <row r="22" spans="1:4" ht="13.5" customHeight="1">
      <c r="A22" s="2"/>
      <c r="B22" s="190"/>
      <c r="C22" s="27"/>
      <c r="D22" s="4"/>
    </row>
    <row r="23" spans="1:4" ht="13.5" customHeight="1">
      <c r="A23" s="2"/>
      <c r="B23" s="190"/>
      <c r="C23" s="27"/>
      <c r="D23" s="4"/>
    </row>
    <row r="24" spans="1:4" ht="13.5" customHeight="1">
      <c r="A24" s="5" t="s">
        <v>268</v>
      </c>
      <c r="B24" s="292">
        <f>SUM(B25:B26)</f>
        <v>121970</v>
      </c>
      <c r="C24" s="292">
        <f>SUM(C25:C26)</f>
        <v>5942546</v>
      </c>
      <c r="D24" s="526">
        <f>AVERAGE(C24/B24)</f>
        <v>48.721374108387309</v>
      </c>
    </row>
    <row r="25" spans="1:4" ht="13.5" customHeight="1">
      <c r="A25" s="4" t="s">
        <v>268</v>
      </c>
      <c r="B25" s="16">
        <f>'Voted Exp, Subs &amp; LPG P-Y'!B13</f>
        <v>107307</v>
      </c>
      <c r="C25" s="25">
        <f>'Voted Exp, Subs &amp; LPG P-Y'!C13</f>
        <v>5437746</v>
      </c>
      <c r="D25" s="18">
        <f>AVERAGE(C25/B25)</f>
        <v>50.674662417176883</v>
      </c>
    </row>
    <row r="26" spans="1:4" ht="13.5" customHeight="1">
      <c r="A26" s="4" t="s">
        <v>269</v>
      </c>
      <c r="B26" s="16">
        <f>'Voted Exp, Subsidy &amp; LPG G-P'!B19</f>
        <v>14663</v>
      </c>
      <c r="C26" s="25">
        <f>'Voted Exp, Subsidy &amp; LPG G-P'!C19</f>
        <v>504800</v>
      </c>
      <c r="D26" s="18">
        <f>AVERAGE(C26/B26)</f>
        <v>34.426788515310648</v>
      </c>
    </row>
    <row r="27" spans="1:4" ht="13.5" customHeight="1">
      <c r="A27" s="2"/>
      <c r="B27" s="16"/>
      <c r="C27" s="292"/>
      <c r="D27" s="4"/>
    </row>
    <row r="28" spans="1:4" ht="13.5" customHeight="1">
      <c r="A28" s="2"/>
      <c r="B28" s="190"/>
      <c r="C28" s="25"/>
      <c r="D28" s="4"/>
    </row>
    <row r="29" spans="1:4" ht="13.5" customHeight="1">
      <c r="A29" s="164" t="s">
        <v>14</v>
      </c>
      <c r="C29" s="25"/>
    </row>
    <row r="30" spans="1:4" ht="13.5" customHeight="1">
      <c r="C30" s="27"/>
    </row>
    <row r="31" spans="1:4" ht="13.5" customHeight="1">
      <c r="C31" s="527"/>
    </row>
    <row r="32" spans="1:4" ht="13.5" customHeight="1">
      <c r="C32" s="25"/>
    </row>
    <row r="33" spans="3:3" ht="13.5" customHeight="1">
      <c r="C33" s="292"/>
    </row>
    <row r="34" spans="3:3" ht="13.5" customHeight="1">
      <c r="C34" s="25"/>
    </row>
  </sheetData>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2011/12&amp;C&amp;9&amp;P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B1:E39"/>
  <sheetViews>
    <sheetView zoomScaleNormal="100" workbookViewId="0">
      <pane ySplit="6" topLeftCell="A7" activePane="bottomLeft" state="frozen"/>
      <selection activeCell="B24" sqref="B24"/>
      <selection pane="bottomLeft" activeCell="D32" sqref="D32"/>
    </sheetView>
  </sheetViews>
  <sheetFormatPr defaultColWidth="8.85546875" defaultRowHeight="12.75"/>
  <cols>
    <col min="1" max="1" width="8.85546875" customWidth="1"/>
    <col min="2" max="2" width="42.28515625" customWidth="1"/>
    <col min="3" max="3" width="16" style="178" customWidth="1"/>
    <col min="4" max="4" width="9.42578125" customWidth="1"/>
    <col min="5" max="5" width="15.140625" customWidth="1"/>
  </cols>
  <sheetData>
    <row r="1" spans="2:5" ht="15">
      <c r="B1" s="13" t="s">
        <v>270</v>
      </c>
      <c r="C1" s="651"/>
      <c r="D1" s="66"/>
      <c r="E1" s="66"/>
    </row>
    <row r="2" spans="2:5" ht="12.75" customHeight="1">
      <c r="B2" s="373"/>
      <c r="C2" s="651"/>
      <c r="D2" s="66"/>
      <c r="E2" s="66"/>
    </row>
    <row r="3" spans="2:5" ht="12.75" customHeight="1">
      <c r="B3" s="373"/>
      <c r="C3" s="651"/>
      <c r="D3" s="66"/>
      <c r="E3" s="66"/>
    </row>
    <row r="4" spans="2:5">
      <c r="B4" s="376"/>
      <c r="C4" s="651"/>
      <c r="D4" s="66"/>
      <c r="E4" s="66"/>
    </row>
    <row r="5" spans="2:5">
      <c r="B5" s="208"/>
      <c r="C5" s="345" t="s">
        <v>271</v>
      </c>
      <c r="D5" s="67"/>
      <c r="E5" s="67"/>
    </row>
    <row r="6" spans="2:5">
      <c r="B6" s="323"/>
      <c r="C6" s="345" t="s">
        <v>272</v>
      </c>
      <c r="D6" s="67"/>
      <c r="E6" s="67"/>
    </row>
    <row r="7" spans="2:5" ht="18" customHeight="1">
      <c r="B7" s="345"/>
      <c r="C7" s="374"/>
      <c r="D7" s="72"/>
      <c r="E7" s="72"/>
    </row>
    <row r="8" spans="2:5" ht="18" customHeight="1">
      <c r="B8" s="345" t="s">
        <v>403</v>
      </c>
      <c r="C8" s="377">
        <v>56303</v>
      </c>
      <c r="D8" s="72"/>
      <c r="E8" s="72"/>
    </row>
    <row r="9" spans="2:5" ht="18" customHeight="1">
      <c r="B9" s="345"/>
      <c r="C9" s="374"/>
      <c r="D9" s="72"/>
      <c r="E9" s="72"/>
    </row>
    <row r="10" spans="2:5" ht="18" customHeight="1">
      <c r="B10" s="345" t="s">
        <v>420</v>
      </c>
      <c r="C10" s="375">
        <v>2832269.13</v>
      </c>
      <c r="D10" s="72"/>
      <c r="E10" s="72"/>
    </row>
    <row r="11" spans="2:5" ht="18" customHeight="1">
      <c r="B11" s="345" t="s">
        <v>273</v>
      </c>
      <c r="C11" s="375">
        <v>49.82</v>
      </c>
      <c r="D11" s="72"/>
      <c r="E11" s="72"/>
    </row>
    <row r="12" spans="2:5" ht="18" customHeight="1">
      <c r="B12" s="345" t="s">
        <v>274</v>
      </c>
      <c r="C12" s="375">
        <v>23.93</v>
      </c>
      <c r="D12" s="72"/>
      <c r="E12" s="72" t="s">
        <v>35</v>
      </c>
    </row>
    <row r="13" spans="2:5" ht="18" customHeight="1">
      <c r="B13" s="345" t="s">
        <v>3</v>
      </c>
      <c r="C13" s="375">
        <v>4.46</v>
      </c>
      <c r="D13" s="72"/>
      <c r="E13" s="72"/>
    </row>
    <row r="14" spans="2:5" ht="18" customHeight="1">
      <c r="B14" s="345"/>
      <c r="C14" s="374"/>
      <c r="D14" s="72"/>
      <c r="E14" s="72"/>
    </row>
    <row r="15" spans="2:5" ht="18" customHeight="1">
      <c r="B15" s="345" t="s">
        <v>275</v>
      </c>
      <c r="C15" s="377">
        <v>106714</v>
      </c>
      <c r="D15" s="72"/>
      <c r="E15" s="72"/>
    </row>
    <row r="16" spans="2:5" ht="18" customHeight="1">
      <c r="B16" s="345" t="s">
        <v>276</v>
      </c>
      <c r="C16" s="376">
        <v>1.99</v>
      </c>
      <c r="D16" s="72"/>
      <c r="E16" s="72"/>
    </row>
    <row r="17" spans="2:5" ht="18" customHeight="1">
      <c r="B17" s="345" t="s">
        <v>277</v>
      </c>
      <c r="C17" s="376">
        <v>20.239999999999998</v>
      </c>
      <c r="D17" s="72"/>
      <c r="E17" s="72"/>
    </row>
    <row r="18" spans="2:5" ht="18" customHeight="1">
      <c r="B18" s="345"/>
      <c r="C18" s="374"/>
      <c r="D18" s="72"/>
      <c r="E18" s="72"/>
    </row>
    <row r="19" spans="2:5" ht="18" customHeight="1">
      <c r="B19" s="345" t="s">
        <v>213</v>
      </c>
      <c r="C19" s="376">
        <v>48</v>
      </c>
      <c r="D19" s="72"/>
      <c r="E19" s="72"/>
    </row>
    <row r="20" spans="2:5" ht="18" customHeight="1">
      <c r="B20" s="345" t="s">
        <v>4</v>
      </c>
      <c r="C20" s="376">
        <v>32.58</v>
      </c>
      <c r="D20" s="72"/>
      <c r="E20" s="72"/>
    </row>
    <row r="21" spans="2:5" ht="18" customHeight="1">
      <c r="B21" s="345" t="s">
        <v>278</v>
      </c>
      <c r="C21" s="377">
        <v>125</v>
      </c>
      <c r="D21" s="72"/>
      <c r="E21" s="72"/>
    </row>
    <row r="22" spans="2:5" ht="18" customHeight="1">
      <c r="B22" s="345"/>
      <c r="C22" s="374"/>
      <c r="D22" s="72"/>
      <c r="E22" s="72"/>
    </row>
    <row r="23" spans="2:5" ht="18" customHeight="1">
      <c r="B23" s="345" t="s">
        <v>279</v>
      </c>
      <c r="C23" s="377">
        <v>11509</v>
      </c>
      <c r="D23" s="72"/>
      <c r="E23" s="72"/>
    </row>
    <row r="24" spans="2:5" ht="18" customHeight="1">
      <c r="B24" s="345" t="s">
        <v>280</v>
      </c>
      <c r="C24" s="376">
        <v>0.22</v>
      </c>
      <c r="D24" s="72"/>
      <c r="E24" s="72"/>
    </row>
    <row r="25" spans="2:5" ht="18" customHeight="1">
      <c r="B25" s="345"/>
      <c r="C25" s="374"/>
      <c r="D25" s="72"/>
      <c r="E25" s="72"/>
    </row>
    <row r="26" spans="2:5" ht="18" customHeight="1">
      <c r="B26" s="345" t="s">
        <v>281</v>
      </c>
      <c r="C26" s="376">
        <v>111.15</v>
      </c>
      <c r="D26" s="72"/>
      <c r="E26" s="72"/>
    </row>
    <row r="27" spans="2:5" ht="18" customHeight="1">
      <c r="B27" s="345" t="s">
        <v>282</v>
      </c>
      <c r="C27" s="376">
        <v>11.44</v>
      </c>
      <c r="D27" s="72"/>
      <c r="E27" s="72"/>
    </row>
    <row r="28" spans="2:5" ht="18" customHeight="1">
      <c r="B28" s="345"/>
      <c r="C28" s="374"/>
      <c r="D28" s="72"/>
      <c r="E28" s="72"/>
    </row>
    <row r="29" spans="2:5" ht="18" customHeight="1">
      <c r="B29" s="345" t="s">
        <v>353</v>
      </c>
      <c r="C29" s="377">
        <v>380624</v>
      </c>
      <c r="D29" s="72"/>
      <c r="E29" s="72"/>
    </row>
    <row r="30" spans="2:5" ht="18" customHeight="1">
      <c r="B30" s="345" t="s">
        <v>283</v>
      </c>
      <c r="C30" s="376">
        <v>5.94</v>
      </c>
      <c r="D30" s="72"/>
      <c r="E30" s="72"/>
    </row>
    <row r="31" spans="2:5" ht="18" customHeight="1">
      <c r="B31" s="345" t="s">
        <v>284</v>
      </c>
      <c r="C31" s="376">
        <v>3.46</v>
      </c>
      <c r="D31" s="72"/>
      <c r="E31" s="72"/>
    </row>
    <row r="32" spans="2:5" ht="18" customHeight="1">
      <c r="B32" s="345" t="s">
        <v>285</v>
      </c>
      <c r="C32" s="377">
        <v>19445</v>
      </c>
      <c r="D32" s="72"/>
      <c r="E32" s="72"/>
    </row>
    <row r="33" spans="2:5" ht="18" customHeight="1">
      <c r="B33" s="345"/>
      <c r="C33" s="374"/>
      <c r="D33" s="72"/>
      <c r="E33" s="72"/>
    </row>
    <row r="34" spans="2:5" ht="18" customHeight="1">
      <c r="B34" s="345" t="s">
        <v>354</v>
      </c>
      <c r="C34" s="376">
        <v>17.41</v>
      </c>
      <c r="D34" s="72"/>
      <c r="E34" s="72"/>
    </row>
    <row r="35" spans="2:5" ht="18" customHeight="1">
      <c r="B35" s="345" t="s">
        <v>286</v>
      </c>
      <c r="C35" s="652">
        <v>3145.3</v>
      </c>
      <c r="D35" s="72"/>
      <c r="E35" s="72"/>
    </row>
    <row r="36" spans="2:5" ht="18" customHeight="1">
      <c r="B36" s="345" t="s">
        <v>287</v>
      </c>
      <c r="C36" s="652">
        <v>7.04</v>
      </c>
      <c r="D36" s="72"/>
      <c r="E36" s="72"/>
    </row>
    <row r="37" spans="2:5" ht="18" customHeight="1">
      <c r="B37" s="345" t="s">
        <v>288</v>
      </c>
      <c r="C37" s="652">
        <v>8658.14</v>
      </c>
      <c r="D37" s="72"/>
      <c r="E37" s="72"/>
    </row>
    <row r="38" spans="2:5">
      <c r="B38" s="323"/>
      <c r="C38" s="323"/>
      <c r="D38" s="71"/>
      <c r="E38" s="71"/>
    </row>
    <row r="39" spans="2:5">
      <c r="B39" s="208"/>
      <c r="C39" s="323"/>
      <c r="D39" s="68"/>
      <c r="E39" s="68"/>
    </row>
  </sheetData>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2011/12&amp;C&amp;9&amp;P</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I2"/>
  <sheetViews>
    <sheetView zoomScaleNormal="100" workbookViewId="0">
      <selection activeCell="I8" sqref="I8"/>
    </sheetView>
  </sheetViews>
  <sheetFormatPr defaultColWidth="8.85546875" defaultRowHeight="12.75"/>
  <cols>
    <col min="1" max="3" width="8.85546875" customWidth="1"/>
    <col min="4" max="4" width="9.42578125" customWidth="1"/>
  </cols>
  <sheetData>
    <row r="1" spans="1:9">
      <c r="A1" s="741" t="s">
        <v>555</v>
      </c>
      <c r="B1" s="741"/>
      <c r="C1" s="741"/>
      <c r="D1" s="741"/>
      <c r="E1" s="741"/>
      <c r="F1" s="741"/>
      <c r="G1" s="741"/>
      <c r="H1" s="741"/>
      <c r="I1" s="741"/>
    </row>
    <row r="2" spans="1:9">
      <c r="A2" s="741"/>
      <c r="B2" s="741"/>
      <c r="C2" s="741"/>
      <c r="D2" s="741"/>
      <c r="E2" s="741"/>
      <c r="F2" s="741"/>
      <c r="G2" s="741"/>
      <c r="H2" s="741"/>
      <c r="I2" s="741"/>
    </row>
  </sheetData>
  <mergeCells count="1">
    <mergeCell ref="A1:I2"/>
  </mergeCells>
  <phoneticPr fontId="25" type="noConversion"/>
  <pageMargins left="0.51181102362204722" right="0.51181102362204722" top="0.51181102362204722" bottom="0.51181102362204722" header="0" footer="0.23622047244094491"/>
  <pageSetup paperSize="9" scale="98" orientation="portrait" r:id="rId1"/>
  <headerFooter alignWithMargins="0">
    <oddFooter>&amp;L&amp;9Public Library Statistics 2011/12&amp;C&amp;9&amp;P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O108"/>
  <sheetViews>
    <sheetView zoomScaleNormal="100" workbookViewId="0">
      <pane ySplit="4" topLeftCell="A5" activePane="bottomLeft" state="frozen"/>
      <selection activeCell="B24" sqref="B24"/>
      <selection pane="bottomLeft" activeCell="G1" sqref="G1"/>
    </sheetView>
  </sheetViews>
  <sheetFormatPr defaultColWidth="9" defaultRowHeight="12.95" customHeight="1"/>
  <cols>
    <col min="1" max="1" width="4.42578125" style="22" customWidth="1"/>
    <col min="2" max="2" width="24.28515625" style="22" customWidth="1"/>
    <col min="3" max="3" width="9" style="117" bestFit="1" customWidth="1"/>
    <col min="4" max="4" width="9.42578125" style="122" customWidth="1"/>
    <col min="5" max="5" width="5.28515625" style="22" customWidth="1"/>
    <col min="6" max="6" width="25.140625" style="22" customWidth="1"/>
    <col min="7" max="7" width="10.140625" style="22" customWidth="1"/>
    <col min="8" max="8" width="9" style="22"/>
    <col min="9" max="9" width="19.42578125" style="26" customWidth="1"/>
    <col min="10" max="10" width="10.28515625" style="25" bestFit="1" customWidth="1"/>
    <col min="11" max="12" width="9" style="22"/>
    <col min="13" max="13" width="9.85546875" style="22" bestFit="1" customWidth="1"/>
    <col min="14" max="16384" width="9" style="22"/>
  </cols>
  <sheetData>
    <row r="1" spans="1:15" ht="14.25" customHeight="1">
      <c r="B1" s="39" t="s">
        <v>289</v>
      </c>
      <c r="G1" s="32"/>
    </row>
    <row r="2" spans="1:15" ht="13.5" customHeight="1">
      <c r="B2" s="78" t="s">
        <v>138</v>
      </c>
      <c r="G2" s="32"/>
    </row>
    <row r="3" spans="1:15" ht="13.5" customHeight="1">
      <c r="B3" s="78" t="s">
        <v>627</v>
      </c>
      <c r="F3" s="25"/>
      <c r="G3" s="25"/>
      <c r="I3" s="25"/>
    </row>
    <row r="4" spans="1:15" ht="13.5" customHeight="1">
      <c r="F4" s="25"/>
      <c r="G4" s="25"/>
      <c r="I4" s="25"/>
    </row>
    <row r="5" spans="1:15" ht="13.5" customHeight="1">
      <c r="A5" s="26">
        <v>1</v>
      </c>
      <c r="B5" s="26" t="s">
        <v>218</v>
      </c>
      <c r="C5" s="25">
        <v>313057</v>
      </c>
      <c r="D5" s="234"/>
      <c r="E5" s="175">
        <v>53</v>
      </c>
      <c r="F5" s="26" t="s">
        <v>484</v>
      </c>
      <c r="G5" s="25">
        <v>51359</v>
      </c>
      <c r="I5" s="25"/>
    </row>
    <row r="6" spans="1:15" ht="13.5" customHeight="1">
      <c r="A6" s="26">
        <v>2</v>
      </c>
      <c r="B6" s="26" t="s">
        <v>462</v>
      </c>
      <c r="C6" s="25">
        <v>240200</v>
      </c>
      <c r="D6" s="400"/>
      <c r="E6" s="175">
        <v>54</v>
      </c>
      <c r="F6" s="26" t="s">
        <v>525</v>
      </c>
      <c r="G6" s="25">
        <v>49453</v>
      </c>
    </row>
    <row r="7" spans="1:15" ht="13.5" customHeight="1">
      <c r="A7" s="26">
        <v>3</v>
      </c>
      <c r="B7" s="26" t="s">
        <v>474</v>
      </c>
      <c r="C7" s="25">
        <v>220798</v>
      </c>
      <c r="D7" s="400"/>
      <c r="E7" s="175">
        <v>55</v>
      </c>
      <c r="F7" s="26" t="s">
        <v>324</v>
      </c>
      <c r="G7" s="25">
        <v>47294</v>
      </c>
      <c r="N7" s="32"/>
      <c r="O7" s="32"/>
    </row>
    <row r="8" spans="1:15" ht="13.5" customHeight="1">
      <c r="A8" s="175">
        <v>4</v>
      </c>
      <c r="B8" s="26" t="s">
        <v>343</v>
      </c>
      <c r="C8" s="25">
        <v>212216</v>
      </c>
      <c r="D8" s="400"/>
      <c r="E8" s="175">
        <v>56</v>
      </c>
      <c r="F8" s="26" t="s">
        <v>480</v>
      </c>
      <c r="G8" s="25">
        <v>44790</v>
      </c>
      <c r="N8" s="32"/>
      <c r="O8" s="32"/>
    </row>
    <row r="9" spans="1:15" ht="13.5" customHeight="1">
      <c r="A9" s="175">
        <v>5</v>
      </c>
      <c r="B9" s="26" t="s">
        <v>481</v>
      </c>
      <c r="C9" s="25">
        <v>204025</v>
      </c>
      <c r="D9" s="400"/>
      <c r="E9" s="175">
        <v>57</v>
      </c>
      <c r="F9" s="26" t="s">
        <v>423</v>
      </c>
      <c r="G9" s="25">
        <v>43152</v>
      </c>
    </row>
    <row r="10" spans="1:15" ht="13.5" customHeight="1">
      <c r="A10" s="26">
        <v>6</v>
      </c>
      <c r="B10" s="26" t="s">
        <v>454</v>
      </c>
      <c r="C10" s="25">
        <v>202347</v>
      </c>
      <c r="D10" s="400"/>
      <c r="E10" s="175">
        <v>58</v>
      </c>
      <c r="F10" s="26" t="s">
        <v>459</v>
      </c>
      <c r="G10" s="25">
        <v>42775</v>
      </c>
    </row>
    <row r="11" spans="1:15" ht="13.5" customHeight="1">
      <c r="A11" s="26">
        <v>7</v>
      </c>
      <c r="B11" s="26" t="s">
        <v>440</v>
      </c>
      <c r="C11" s="25">
        <v>197749</v>
      </c>
      <c r="D11" s="400"/>
      <c r="E11" s="175">
        <v>59</v>
      </c>
      <c r="F11" s="26" t="s">
        <v>348</v>
      </c>
      <c r="G11" s="25">
        <v>42761</v>
      </c>
    </row>
    <row r="12" spans="1:15" ht="13.5" customHeight="1">
      <c r="A12" s="26">
        <v>8</v>
      </c>
      <c r="B12" s="26" t="s">
        <v>217</v>
      </c>
      <c r="C12" s="25">
        <v>191460</v>
      </c>
      <c r="D12" s="400"/>
      <c r="E12" s="175">
        <v>60</v>
      </c>
      <c r="F12" s="26" t="s">
        <v>184</v>
      </c>
      <c r="G12" s="25">
        <v>40871</v>
      </c>
    </row>
    <row r="13" spans="1:15" ht="13.5" customHeight="1">
      <c r="A13" s="175">
        <v>9</v>
      </c>
      <c r="B13" s="26" t="s">
        <v>457</v>
      </c>
      <c r="C13" s="25">
        <v>188577</v>
      </c>
      <c r="D13" s="400"/>
      <c r="E13" s="175">
        <v>61</v>
      </c>
      <c r="F13" s="26" t="s">
        <v>190</v>
      </c>
      <c r="G13" s="25">
        <v>40187</v>
      </c>
    </row>
    <row r="14" spans="1:15" ht="13.5" customHeight="1">
      <c r="A14" s="175">
        <v>10</v>
      </c>
      <c r="B14" s="26" t="s">
        <v>465</v>
      </c>
      <c r="C14" s="25">
        <v>188082</v>
      </c>
      <c r="D14" s="400"/>
      <c r="E14" s="175">
        <v>62</v>
      </c>
      <c r="F14" s="26" t="s">
        <v>520</v>
      </c>
      <c r="G14" s="25">
        <v>37846</v>
      </c>
    </row>
    <row r="15" spans="1:15" ht="13.5" customHeight="1">
      <c r="A15" s="26">
        <v>11</v>
      </c>
      <c r="B15" s="26" t="s">
        <v>194</v>
      </c>
      <c r="C15" s="25">
        <v>185422</v>
      </c>
      <c r="D15" s="400"/>
      <c r="E15" s="175">
        <v>63</v>
      </c>
      <c r="F15" s="26" t="s">
        <v>473</v>
      </c>
      <c r="G15" s="25">
        <v>37045</v>
      </c>
    </row>
    <row r="16" spans="1:15" ht="13.5" customHeight="1">
      <c r="A16" s="26">
        <v>12</v>
      </c>
      <c r="B16" s="26" t="s">
        <v>563</v>
      </c>
      <c r="C16" s="25">
        <v>182007</v>
      </c>
      <c r="D16" s="400"/>
      <c r="E16" s="175">
        <v>64</v>
      </c>
      <c r="F16" s="26" t="s">
        <v>524</v>
      </c>
      <c r="G16" s="25">
        <v>36171</v>
      </c>
    </row>
    <row r="17" spans="1:7" ht="13.5" customHeight="1">
      <c r="A17" s="26">
        <v>13</v>
      </c>
      <c r="B17" s="26" t="s">
        <v>464</v>
      </c>
      <c r="C17" s="25">
        <v>176355</v>
      </c>
      <c r="D17" s="400"/>
      <c r="E17" s="175">
        <v>65</v>
      </c>
      <c r="F17" s="26" t="s">
        <v>434</v>
      </c>
      <c r="G17" s="25">
        <v>34079</v>
      </c>
    </row>
    <row r="18" spans="1:7" ht="13.5" customHeight="1">
      <c r="A18" s="175">
        <v>14</v>
      </c>
      <c r="B18" s="26" t="s">
        <v>441</v>
      </c>
      <c r="C18" s="25">
        <v>168787</v>
      </c>
      <c r="D18" s="400"/>
      <c r="E18" s="175">
        <v>66</v>
      </c>
      <c r="F18" s="26" t="s">
        <v>489</v>
      </c>
      <c r="G18" s="25">
        <v>34035</v>
      </c>
    </row>
    <row r="19" spans="1:7" ht="13.5" customHeight="1">
      <c r="A19" s="175">
        <v>15</v>
      </c>
      <c r="B19" s="26" t="s">
        <v>446</v>
      </c>
      <c r="C19" s="25">
        <v>164934</v>
      </c>
      <c r="D19" s="400"/>
      <c r="E19" s="175">
        <v>67</v>
      </c>
      <c r="F19" s="26" t="s">
        <v>455</v>
      </c>
      <c r="G19" s="25">
        <v>33976</v>
      </c>
    </row>
    <row r="20" spans="1:7" ht="13.5" customHeight="1">
      <c r="A20" s="26">
        <v>16</v>
      </c>
      <c r="B20" s="26" t="s">
        <v>119</v>
      </c>
      <c r="C20" s="25">
        <v>154551</v>
      </c>
      <c r="D20" s="400"/>
      <c r="E20" s="175">
        <v>68</v>
      </c>
      <c r="F20" s="26" t="s">
        <v>344</v>
      </c>
      <c r="G20" s="25">
        <v>33104</v>
      </c>
    </row>
    <row r="21" spans="1:7" ht="13.5" customHeight="1">
      <c r="A21" s="26">
        <v>17</v>
      </c>
      <c r="B21" s="26" t="s">
        <v>483</v>
      </c>
      <c r="C21" s="25">
        <v>152758</v>
      </c>
      <c r="D21" s="400"/>
      <c r="E21" s="175">
        <v>69</v>
      </c>
      <c r="F21" s="26" t="s">
        <v>679</v>
      </c>
      <c r="G21" s="25">
        <v>31296</v>
      </c>
    </row>
    <row r="22" spans="1:7" ht="13.5" customHeight="1">
      <c r="A22" s="26">
        <v>18</v>
      </c>
      <c r="B22" s="26" t="s">
        <v>477</v>
      </c>
      <c r="C22" s="25">
        <v>147047</v>
      </c>
      <c r="D22" s="400"/>
      <c r="E22" s="175">
        <v>70</v>
      </c>
      <c r="F22" s="26" t="s">
        <v>536</v>
      </c>
      <c r="G22" s="25">
        <v>29581</v>
      </c>
    </row>
    <row r="23" spans="1:7" ht="13.5" customHeight="1">
      <c r="A23" s="175">
        <v>19</v>
      </c>
      <c r="B23" s="26" t="s">
        <v>120</v>
      </c>
      <c r="C23" s="25">
        <v>146930</v>
      </c>
      <c r="D23" s="400"/>
      <c r="E23" s="175">
        <v>71</v>
      </c>
      <c r="F23" s="26" t="s">
        <v>461</v>
      </c>
      <c r="G23" s="25">
        <v>29414</v>
      </c>
    </row>
    <row r="24" spans="1:7" ht="13.5" customHeight="1">
      <c r="A24" s="175">
        <v>20</v>
      </c>
      <c r="B24" s="26" t="s">
        <v>468</v>
      </c>
      <c r="C24" s="25">
        <v>133945</v>
      </c>
      <c r="D24" s="401"/>
      <c r="E24" s="175">
        <v>72</v>
      </c>
      <c r="F24" s="26" t="s">
        <v>685</v>
      </c>
      <c r="G24" s="25">
        <v>28938</v>
      </c>
    </row>
    <row r="25" spans="1:7" ht="13.5" customHeight="1">
      <c r="A25" s="26">
        <v>21</v>
      </c>
      <c r="B25" s="26" t="s">
        <v>470</v>
      </c>
      <c r="C25" s="25">
        <v>121970</v>
      </c>
      <c r="D25" s="401"/>
      <c r="E25" s="175">
        <v>73</v>
      </c>
      <c r="F25" s="26" t="s">
        <v>203</v>
      </c>
      <c r="G25" s="25">
        <v>26005</v>
      </c>
    </row>
    <row r="26" spans="1:7" ht="13.5" customHeight="1">
      <c r="A26" s="26">
        <v>22</v>
      </c>
      <c r="B26" s="26" t="s">
        <v>216</v>
      </c>
      <c r="C26" s="25">
        <v>116389</v>
      </c>
      <c r="D26" s="401"/>
      <c r="E26" s="175">
        <v>74</v>
      </c>
      <c r="F26" s="26" t="s">
        <v>307</v>
      </c>
      <c r="G26" s="25">
        <v>24331</v>
      </c>
    </row>
    <row r="27" spans="1:7" ht="13.5" customHeight="1">
      <c r="A27" s="26">
        <v>23</v>
      </c>
      <c r="B27" s="26" t="s">
        <v>345</v>
      </c>
      <c r="C27" s="25">
        <v>107102</v>
      </c>
      <c r="D27" s="401"/>
      <c r="E27" s="175">
        <v>75</v>
      </c>
      <c r="F27" s="26" t="s">
        <v>168</v>
      </c>
      <c r="G27" s="25">
        <v>23007</v>
      </c>
    </row>
    <row r="28" spans="1:7" ht="13.5" customHeight="1">
      <c r="A28" s="175">
        <v>24</v>
      </c>
      <c r="B28" s="26" t="s">
        <v>445</v>
      </c>
      <c r="C28" s="25">
        <v>104013</v>
      </c>
      <c r="D28" s="402"/>
      <c r="E28" s="175">
        <v>76</v>
      </c>
      <c r="F28" s="26" t="s">
        <v>340</v>
      </c>
      <c r="G28" s="25">
        <v>21391</v>
      </c>
    </row>
    <row r="29" spans="1:7" ht="13.5" customHeight="1">
      <c r="A29" s="175">
        <v>25</v>
      </c>
      <c r="B29" s="26" t="s">
        <v>469</v>
      </c>
      <c r="C29" s="25">
        <v>103369</v>
      </c>
      <c r="D29" s="398"/>
      <c r="E29" s="175">
        <v>77</v>
      </c>
      <c r="F29" s="26" t="s">
        <v>541</v>
      </c>
      <c r="G29" s="25">
        <v>21164</v>
      </c>
    </row>
    <row r="30" spans="1:7" ht="13.5" customHeight="1">
      <c r="A30" s="26">
        <v>26</v>
      </c>
      <c r="B30" s="26" t="s">
        <v>306</v>
      </c>
      <c r="C30" s="25">
        <v>98076</v>
      </c>
      <c r="D30" s="398"/>
      <c r="E30" s="175">
        <v>78</v>
      </c>
      <c r="F30" s="26" t="s">
        <v>450</v>
      </c>
      <c r="G30" s="25">
        <v>21139</v>
      </c>
    </row>
    <row r="31" spans="1:7" ht="13.5" customHeight="1">
      <c r="A31" s="26">
        <v>27</v>
      </c>
      <c r="B31" s="26" t="s">
        <v>678</v>
      </c>
      <c r="C31" s="25">
        <v>91527</v>
      </c>
      <c r="D31" s="400"/>
      <c r="E31" s="175">
        <v>79</v>
      </c>
      <c r="F31" s="26" t="s">
        <v>118</v>
      </c>
      <c r="G31" s="25">
        <v>19703</v>
      </c>
    </row>
    <row r="32" spans="1:7" ht="13.5" customHeight="1">
      <c r="A32" s="26">
        <v>28</v>
      </c>
      <c r="B32" s="26" t="s">
        <v>677</v>
      </c>
      <c r="C32" s="25">
        <v>86890</v>
      </c>
      <c r="D32" s="400"/>
      <c r="E32" s="175">
        <v>80</v>
      </c>
      <c r="F32" s="26" t="s">
        <v>186</v>
      </c>
      <c r="G32" s="25">
        <v>19296</v>
      </c>
    </row>
    <row r="33" spans="1:7" ht="13.5" customHeight="1">
      <c r="A33" s="175">
        <v>29</v>
      </c>
      <c r="B33" s="26" t="s">
        <v>676</v>
      </c>
      <c r="C33" s="25">
        <v>85722</v>
      </c>
      <c r="D33" s="400"/>
      <c r="E33" s="175">
        <v>81</v>
      </c>
      <c r="F33" s="26" t="s">
        <v>533</v>
      </c>
      <c r="G33" s="25">
        <v>16953</v>
      </c>
    </row>
    <row r="34" spans="1:7" ht="13.5" customHeight="1">
      <c r="A34" s="175">
        <v>30</v>
      </c>
      <c r="B34" s="26" t="s">
        <v>209</v>
      </c>
      <c r="C34" s="25">
        <v>83588</v>
      </c>
      <c r="D34" s="400"/>
      <c r="E34" s="175">
        <v>82</v>
      </c>
      <c r="F34" s="26" t="s">
        <v>334</v>
      </c>
      <c r="G34" s="25">
        <v>16616</v>
      </c>
    </row>
    <row r="35" spans="1:7" ht="13.5" customHeight="1">
      <c r="A35" s="26">
        <v>31</v>
      </c>
      <c r="B35" s="26" t="s">
        <v>448</v>
      </c>
      <c r="C35" s="25">
        <v>81428</v>
      </c>
      <c r="D35" s="400"/>
      <c r="E35" s="175">
        <v>83</v>
      </c>
      <c r="F35" s="26" t="s">
        <v>554</v>
      </c>
      <c r="G35" s="25">
        <v>15267</v>
      </c>
    </row>
    <row r="36" spans="1:7" ht="13.5" customHeight="1">
      <c r="A36" s="26">
        <v>32</v>
      </c>
      <c r="B36" s="26" t="s">
        <v>208</v>
      </c>
      <c r="C36" s="25">
        <v>80954</v>
      </c>
      <c r="D36" s="400"/>
      <c r="E36" s="175">
        <v>84</v>
      </c>
      <c r="F36" s="26" t="s">
        <v>341</v>
      </c>
      <c r="G36" s="25">
        <v>14810</v>
      </c>
    </row>
    <row r="37" spans="1:7" ht="13.5" customHeight="1">
      <c r="A37" s="26">
        <v>33</v>
      </c>
      <c r="B37" s="26" t="s">
        <v>424</v>
      </c>
      <c r="C37" s="25">
        <v>80352</v>
      </c>
      <c r="D37" s="400"/>
      <c r="E37" s="175">
        <v>85</v>
      </c>
      <c r="F37" s="26" t="s">
        <v>528</v>
      </c>
      <c r="G37" s="25">
        <v>12353</v>
      </c>
    </row>
    <row r="38" spans="1:7" ht="13.5" customHeight="1">
      <c r="A38" s="175">
        <v>34</v>
      </c>
      <c r="B38" s="26" t="s">
        <v>460</v>
      </c>
      <c r="C38" s="25">
        <v>79478</v>
      </c>
      <c r="D38" s="400"/>
      <c r="E38" s="175">
        <v>86</v>
      </c>
      <c r="F38" s="26" t="s">
        <v>539</v>
      </c>
      <c r="G38" s="25">
        <v>11932</v>
      </c>
    </row>
    <row r="39" spans="1:7" ht="13.5" customHeight="1">
      <c r="A39" s="175">
        <v>35</v>
      </c>
      <c r="B39" s="26" t="s">
        <v>219</v>
      </c>
      <c r="C39" s="25">
        <v>78060</v>
      </c>
      <c r="D39" s="400"/>
      <c r="E39" s="175">
        <v>87</v>
      </c>
      <c r="F39" s="26" t="s">
        <v>166</v>
      </c>
      <c r="G39" s="25">
        <v>9306</v>
      </c>
    </row>
    <row r="40" spans="1:7" ht="13.5" customHeight="1">
      <c r="A40" s="26">
        <v>36</v>
      </c>
      <c r="B40" s="26" t="s">
        <v>21</v>
      </c>
      <c r="C40" s="25">
        <v>77045</v>
      </c>
      <c r="D40" s="400"/>
      <c r="E40" s="175">
        <v>88</v>
      </c>
      <c r="F40" s="26" t="s">
        <v>492</v>
      </c>
      <c r="G40" s="25">
        <v>8618</v>
      </c>
    </row>
    <row r="41" spans="1:7" ht="13.5" customHeight="1">
      <c r="A41" s="26">
        <v>37</v>
      </c>
      <c r="B41" s="26" t="s">
        <v>507</v>
      </c>
      <c r="C41" s="25">
        <v>73296</v>
      </c>
      <c r="D41" s="400"/>
      <c r="E41" s="175">
        <v>89</v>
      </c>
      <c r="F41" s="26" t="s">
        <v>310</v>
      </c>
      <c r="G41" s="25">
        <v>7118</v>
      </c>
    </row>
    <row r="42" spans="1:7" ht="13.5" customHeight="1">
      <c r="A42" s="26">
        <v>38</v>
      </c>
      <c r="B42" s="26" t="s">
        <v>458</v>
      </c>
      <c r="C42" s="25">
        <v>71653</v>
      </c>
      <c r="D42" s="400"/>
      <c r="E42" s="175">
        <v>90</v>
      </c>
      <c r="F42" s="26" t="s">
        <v>323</v>
      </c>
      <c r="G42" s="25">
        <v>7065</v>
      </c>
    </row>
    <row r="43" spans="1:7" ht="13.5" customHeight="1">
      <c r="A43" s="175">
        <v>39</v>
      </c>
      <c r="B43" s="26" t="s">
        <v>479</v>
      </c>
      <c r="C43" s="25">
        <v>70705</v>
      </c>
      <c r="D43" s="400"/>
      <c r="E43" s="175">
        <v>91</v>
      </c>
      <c r="F43" s="26" t="s">
        <v>538</v>
      </c>
      <c r="G43" s="25">
        <v>6856</v>
      </c>
    </row>
    <row r="44" spans="1:7" ht="13.5" customHeight="1">
      <c r="A44" s="175">
        <v>40</v>
      </c>
      <c r="B44" s="26" t="s">
        <v>478</v>
      </c>
      <c r="C44" s="25">
        <v>70238</v>
      </c>
      <c r="D44" s="400"/>
      <c r="E44" s="175">
        <v>92</v>
      </c>
      <c r="F44" s="26" t="s">
        <v>493</v>
      </c>
      <c r="G44" s="25">
        <v>6432</v>
      </c>
    </row>
    <row r="45" spans="1:7" ht="13.5" customHeight="1">
      <c r="A45" s="26">
        <v>41</v>
      </c>
      <c r="B45" s="26" t="s">
        <v>471</v>
      </c>
      <c r="C45" s="25">
        <v>68339</v>
      </c>
      <c r="D45" s="400"/>
      <c r="E45" s="175">
        <v>93</v>
      </c>
      <c r="F45" s="26" t="s">
        <v>552</v>
      </c>
      <c r="G45" s="25">
        <v>5461</v>
      </c>
    </row>
    <row r="46" spans="1:7" ht="13.5" customHeight="1">
      <c r="A46" s="26">
        <v>42</v>
      </c>
      <c r="B46" s="26" t="s">
        <v>339</v>
      </c>
      <c r="C46" s="25">
        <v>67958</v>
      </c>
      <c r="D46" s="400"/>
      <c r="E46" s="175">
        <v>94</v>
      </c>
      <c r="F46" s="26" t="s">
        <v>506</v>
      </c>
      <c r="G46" s="25">
        <v>5145</v>
      </c>
    </row>
    <row r="47" spans="1:7" ht="13.5" customHeight="1">
      <c r="A47" s="26">
        <v>43</v>
      </c>
      <c r="B47" s="26" t="s">
        <v>463</v>
      </c>
      <c r="C47" s="25">
        <v>65318</v>
      </c>
      <c r="D47" s="400"/>
      <c r="E47" s="175">
        <v>95</v>
      </c>
      <c r="F47" s="26" t="s">
        <v>529</v>
      </c>
      <c r="G47" s="25">
        <v>4567</v>
      </c>
    </row>
    <row r="48" spans="1:7" ht="13.5" customHeight="1">
      <c r="A48" s="175">
        <v>44</v>
      </c>
      <c r="B48" s="26" t="s">
        <v>443</v>
      </c>
      <c r="C48" s="25">
        <v>64312</v>
      </c>
      <c r="D48" s="400"/>
      <c r="E48" s="175">
        <v>96</v>
      </c>
      <c r="F48" s="26" t="s">
        <v>317</v>
      </c>
      <c r="G48" s="25">
        <v>4362</v>
      </c>
    </row>
    <row r="49" spans="1:7" ht="13.5" customHeight="1">
      <c r="A49" s="175">
        <v>45</v>
      </c>
      <c r="B49" s="26" t="s">
        <v>466</v>
      </c>
      <c r="C49" s="25">
        <v>60684</v>
      </c>
      <c r="D49" s="400"/>
      <c r="E49" s="175">
        <v>97</v>
      </c>
      <c r="F49" s="26" t="s">
        <v>338</v>
      </c>
      <c r="G49" s="25">
        <v>3801</v>
      </c>
    </row>
    <row r="50" spans="1:7" ht="13.5" customHeight="1">
      <c r="A50" s="26">
        <v>46</v>
      </c>
      <c r="B50" s="26" t="s">
        <v>451</v>
      </c>
      <c r="C50" s="25">
        <v>59999</v>
      </c>
      <c r="D50" s="400"/>
      <c r="E50" s="175">
        <v>98</v>
      </c>
      <c r="F50" s="26" t="s">
        <v>498</v>
      </c>
      <c r="G50" s="25">
        <v>3096</v>
      </c>
    </row>
    <row r="51" spans="1:7" ht="13.5" customHeight="1">
      <c r="A51" s="26">
        <v>47</v>
      </c>
      <c r="B51" s="26" t="s">
        <v>435</v>
      </c>
      <c r="C51" s="25">
        <v>58306</v>
      </c>
      <c r="D51" s="400"/>
      <c r="E51" s="175">
        <v>99</v>
      </c>
      <c r="F51" s="26" t="s">
        <v>487</v>
      </c>
      <c r="G51" s="25">
        <v>2438</v>
      </c>
    </row>
    <row r="52" spans="1:7" ht="13.5" customHeight="1">
      <c r="A52" s="26">
        <v>48</v>
      </c>
      <c r="B52" s="26" t="s">
        <v>482</v>
      </c>
      <c r="C52" s="25">
        <v>56906</v>
      </c>
      <c r="D52" s="400"/>
      <c r="E52" s="32"/>
    </row>
    <row r="53" spans="1:7" ht="13.5" customHeight="1">
      <c r="A53" s="175">
        <v>49</v>
      </c>
      <c r="B53" s="26" t="s">
        <v>467</v>
      </c>
      <c r="C53" s="25">
        <v>56520</v>
      </c>
      <c r="D53" s="400"/>
      <c r="E53" s="32"/>
    </row>
    <row r="54" spans="1:7" ht="13.5" customHeight="1">
      <c r="A54" s="175">
        <v>50</v>
      </c>
      <c r="B54" s="26" t="s">
        <v>191</v>
      </c>
      <c r="C54" s="25">
        <v>56303</v>
      </c>
      <c r="D54" s="400"/>
      <c r="E54" s="32"/>
      <c r="F54" s="163" t="s">
        <v>411</v>
      </c>
      <c r="G54" s="255">
        <f>MEDIAN(G5:G51,C5:C56)</f>
        <v>56303</v>
      </c>
    </row>
    <row r="55" spans="1:7" ht="13.5" customHeight="1">
      <c r="A55" s="26">
        <v>51</v>
      </c>
      <c r="B55" s="26" t="s">
        <v>121</v>
      </c>
      <c r="C55" s="25">
        <v>52610</v>
      </c>
      <c r="D55" s="400"/>
      <c r="F55" s="163" t="s">
        <v>410</v>
      </c>
      <c r="G55" s="255">
        <f>AVERAGE(G5:G51,C5:C56)</f>
        <v>74330.121212121216</v>
      </c>
    </row>
    <row r="56" spans="1:7" ht="13.5" customHeight="1">
      <c r="A56" s="175">
        <v>52</v>
      </c>
      <c r="B56" s="26" t="s">
        <v>346</v>
      </c>
      <c r="C56" s="25">
        <v>51966</v>
      </c>
      <c r="F56" s="41" t="s">
        <v>359</v>
      </c>
      <c r="G56" s="255">
        <f>SUM(G5:G51,C5:C56)</f>
        <v>7358682</v>
      </c>
    </row>
    <row r="104" spans="2:10" ht="12.95" customHeight="1">
      <c r="B104" s="39"/>
    </row>
    <row r="106" spans="2:10" ht="12.95" customHeight="1">
      <c r="J106" s="41"/>
    </row>
    <row r="107" spans="2:10" ht="12.95" customHeight="1">
      <c r="B107" s="73"/>
    </row>
    <row r="108" spans="2:10" ht="12.95" customHeight="1">
      <c r="B108" s="73"/>
    </row>
  </sheetData>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2011/12&amp;C&amp;9&amp;P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K293"/>
  <sheetViews>
    <sheetView zoomScaleNormal="100" workbookViewId="0">
      <pane ySplit="4" topLeftCell="A5" activePane="bottomLeft" state="frozen"/>
      <selection pane="bottomLeft" activeCell="E8" sqref="E8"/>
    </sheetView>
  </sheetViews>
  <sheetFormatPr defaultColWidth="8.85546875" defaultRowHeight="12.95" customHeight="1"/>
  <cols>
    <col min="1" max="1" width="3.85546875" customWidth="1"/>
    <col min="2" max="2" width="20.140625" customWidth="1"/>
    <col min="3" max="3" width="12.85546875" style="4" customWidth="1"/>
    <col min="4" max="4" width="14.5703125" customWidth="1"/>
    <col min="5" max="5" width="21.28515625" style="205" customWidth="1"/>
    <col min="6" max="6" width="13.42578125" customWidth="1"/>
    <col min="7" max="7" width="8.85546875" customWidth="1"/>
    <col min="8" max="8" width="17.42578125" style="70" bestFit="1" customWidth="1"/>
    <col min="9" max="9" width="12.85546875" bestFit="1" customWidth="1"/>
    <col min="10" max="10" width="15.7109375" customWidth="1"/>
    <col min="11" max="11" width="12.85546875" customWidth="1"/>
  </cols>
  <sheetData>
    <row r="1" spans="1:11" ht="15" customHeight="1">
      <c r="B1" s="13" t="s">
        <v>628</v>
      </c>
      <c r="C1" s="10"/>
      <c r="D1" s="13"/>
      <c r="H1" s="4"/>
    </row>
    <row r="2" spans="1:11" ht="13.5" customHeight="1">
      <c r="B2" s="701" t="s">
        <v>629</v>
      </c>
      <c r="C2" s="10"/>
      <c r="H2" s="4"/>
    </row>
    <row r="3" spans="1:11" s="378" customFormat="1" ht="13.5" customHeight="1">
      <c r="H3" s="637"/>
      <c r="I3" s="379"/>
      <c r="J3" s="379"/>
      <c r="K3" s="379"/>
    </row>
    <row r="4" spans="1:11" s="378" customFormat="1" ht="13.5" customHeight="1">
      <c r="C4" s="384" t="s">
        <v>408</v>
      </c>
      <c r="F4" s="384" t="s">
        <v>408</v>
      </c>
    </row>
    <row r="5" spans="1:11" ht="13.5" customHeight="1">
      <c r="A5" s="26">
        <v>1</v>
      </c>
      <c r="B5" s="234" t="s">
        <v>462</v>
      </c>
      <c r="C5" s="17">
        <v>13447768.92</v>
      </c>
      <c r="D5" s="299">
        <v>52</v>
      </c>
      <c r="E5" s="175" t="s">
        <v>209</v>
      </c>
      <c r="F5" s="17">
        <v>2682174.42</v>
      </c>
    </row>
    <row r="6" spans="1:11" ht="13.5" customHeight="1">
      <c r="A6" s="26">
        <v>2</v>
      </c>
      <c r="B6" s="174" t="s">
        <v>194</v>
      </c>
      <c r="C6" s="17">
        <v>12820717.209999999</v>
      </c>
      <c r="D6" s="299">
        <v>53</v>
      </c>
      <c r="E6" s="234" t="s">
        <v>461</v>
      </c>
      <c r="F6" s="17">
        <v>2505104.1599999997</v>
      </c>
    </row>
    <row r="7" spans="1:11" ht="13.5" customHeight="1">
      <c r="A7" s="26">
        <v>3</v>
      </c>
      <c r="B7" s="234" t="s">
        <v>481</v>
      </c>
      <c r="C7" s="17">
        <v>11324859.200000001</v>
      </c>
      <c r="D7" s="299">
        <v>54</v>
      </c>
      <c r="E7" s="234" t="s">
        <v>435</v>
      </c>
      <c r="F7" s="17">
        <v>2312597</v>
      </c>
    </row>
    <row r="8" spans="1:11" ht="13.5" customHeight="1">
      <c r="A8" s="26">
        <v>4</v>
      </c>
      <c r="B8" s="234" t="s">
        <v>474</v>
      </c>
      <c r="C8" s="17">
        <v>11001056.030000001</v>
      </c>
      <c r="D8" s="299">
        <v>55</v>
      </c>
      <c r="E8" s="174" t="s">
        <v>695</v>
      </c>
      <c r="F8" s="17">
        <v>2191306.4500000002</v>
      </c>
    </row>
    <row r="9" spans="1:11" ht="13.5" customHeight="1">
      <c r="A9" s="26">
        <v>5</v>
      </c>
      <c r="B9" s="234" t="s">
        <v>218</v>
      </c>
      <c r="C9" s="17">
        <v>9921543</v>
      </c>
      <c r="D9" s="299">
        <v>56</v>
      </c>
      <c r="E9" s="4" t="s">
        <v>348</v>
      </c>
      <c r="F9" s="17">
        <v>2170688.7600000002</v>
      </c>
    </row>
    <row r="10" spans="1:11" ht="13.5" customHeight="1">
      <c r="A10" s="26">
        <v>6</v>
      </c>
      <c r="B10" s="234" t="s">
        <v>217</v>
      </c>
      <c r="C10" s="17">
        <v>9622004</v>
      </c>
      <c r="D10" s="299">
        <v>57</v>
      </c>
      <c r="E10" s="234" t="s">
        <v>423</v>
      </c>
      <c r="F10" s="17">
        <v>2165493</v>
      </c>
    </row>
    <row r="11" spans="1:11" ht="13.5" customHeight="1">
      <c r="A11" s="26">
        <v>7</v>
      </c>
      <c r="B11" s="4" t="s">
        <v>343</v>
      </c>
      <c r="C11" s="17">
        <v>9230489.2300000004</v>
      </c>
      <c r="D11" s="299">
        <v>58</v>
      </c>
      <c r="E11" s="234" t="s">
        <v>471</v>
      </c>
      <c r="F11" s="17">
        <v>2094931.27</v>
      </c>
    </row>
    <row r="12" spans="1:11" ht="13.5" customHeight="1">
      <c r="A12" s="26">
        <v>8</v>
      </c>
      <c r="B12" s="234" t="s">
        <v>454</v>
      </c>
      <c r="C12" s="17">
        <v>9086895.290000001</v>
      </c>
      <c r="D12" s="299">
        <v>59</v>
      </c>
      <c r="E12" s="234" t="s">
        <v>324</v>
      </c>
      <c r="F12" s="17">
        <v>2030782.18</v>
      </c>
    </row>
    <row r="13" spans="1:11" ht="13.5" customHeight="1">
      <c r="A13" s="26">
        <v>9</v>
      </c>
      <c r="B13" s="234" t="s">
        <v>468</v>
      </c>
      <c r="C13" s="17">
        <v>8774820</v>
      </c>
      <c r="D13" s="299">
        <v>60</v>
      </c>
      <c r="E13" s="397" t="s">
        <v>307</v>
      </c>
      <c r="F13" s="17">
        <v>1974683.66</v>
      </c>
    </row>
    <row r="14" spans="1:11" ht="13.5" customHeight="1">
      <c r="A14" s="26">
        <v>10</v>
      </c>
      <c r="B14" s="234" t="s">
        <v>457</v>
      </c>
      <c r="C14" s="17">
        <v>8372041.1500000004</v>
      </c>
      <c r="D14" s="299">
        <v>61</v>
      </c>
      <c r="E14" s="23" t="s">
        <v>434</v>
      </c>
      <c r="F14" s="17">
        <v>1914754.39</v>
      </c>
    </row>
    <row r="15" spans="1:11" ht="13.5" customHeight="1">
      <c r="A15" s="26">
        <v>11</v>
      </c>
      <c r="B15" s="234" t="s">
        <v>464</v>
      </c>
      <c r="C15" s="17">
        <v>7841779</v>
      </c>
      <c r="D15" s="299">
        <v>62</v>
      </c>
      <c r="E15" s="175" t="s">
        <v>541</v>
      </c>
      <c r="F15" s="17">
        <v>1789637.13</v>
      </c>
    </row>
    <row r="16" spans="1:11" ht="13.5" customHeight="1">
      <c r="A16" s="26">
        <v>12</v>
      </c>
      <c r="B16" s="234" t="s">
        <v>465</v>
      </c>
      <c r="C16" s="17">
        <v>7506031.7299999995</v>
      </c>
      <c r="D16" s="299">
        <v>63</v>
      </c>
      <c r="E16" s="397" t="s">
        <v>507</v>
      </c>
      <c r="F16" s="17">
        <v>1664939.25</v>
      </c>
    </row>
    <row r="17" spans="1:6" ht="13.5" customHeight="1">
      <c r="A17" s="26">
        <v>13</v>
      </c>
      <c r="B17" s="234" t="s">
        <v>440</v>
      </c>
      <c r="C17" s="17">
        <v>7359766.2999999998</v>
      </c>
      <c r="D17" s="299">
        <v>64</v>
      </c>
      <c r="E17" s="234" t="s">
        <v>524</v>
      </c>
      <c r="F17" s="17">
        <v>1633686.79</v>
      </c>
    </row>
    <row r="18" spans="1:6" ht="13.5" customHeight="1">
      <c r="A18" s="26">
        <v>14</v>
      </c>
      <c r="B18" s="234" t="s">
        <v>479</v>
      </c>
      <c r="C18" s="17">
        <v>7349374.8600000003</v>
      </c>
      <c r="D18" s="299">
        <v>65</v>
      </c>
      <c r="E18" s="174" t="s">
        <v>679</v>
      </c>
      <c r="F18" s="17">
        <v>1632713</v>
      </c>
    </row>
    <row r="19" spans="1:6" ht="13.5" customHeight="1">
      <c r="A19" s="26">
        <v>15</v>
      </c>
      <c r="B19" s="234" t="s">
        <v>446</v>
      </c>
      <c r="C19" s="17">
        <v>7327604.4500000002</v>
      </c>
      <c r="D19" s="299">
        <v>66</v>
      </c>
      <c r="E19" s="234" t="s">
        <v>121</v>
      </c>
      <c r="F19" s="17">
        <v>1618641.01</v>
      </c>
    </row>
    <row r="20" spans="1:6" ht="13.5" customHeight="1">
      <c r="A20" s="26">
        <v>16</v>
      </c>
      <c r="B20" s="234" t="s">
        <v>477</v>
      </c>
      <c r="C20" s="17">
        <v>7286484.46</v>
      </c>
      <c r="D20" s="299">
        <v>67</v>
      </c>
      <c r="E20" s="234" t="s">
        <v>473</v>
      </c>
      <c r="F20" s="17">
        <v>1612482.76</v>
      </c>
    </row>
    <row r="21" spans="1:6" ht="13.5" customHeight="1">
      <c r="A21" s="26">
        <v>17</v>
      </c>
      <c r="B21" s="234" t="s">
        <v>470</v>
      </c>
      <c r="C21" s="17">
        <v>7052187.0999999996</v>
      </c>
      <c r="D21" s="299">
        <v>68</v>
      </c>
      <c r="E21" s="397" t="s">
        <v>190</v>
      </c>
      <c r="F21" s="17">
        <v>1474088</v>
      </c>
    </row>
    <row r="22" spans="1:6" ht="13.5" customHeight="1">
      <c r="A22" s="26">
        <v>18</v>
      </c>
      <c r="B22" s="234" t="s">
        <v>441</v>
      </c>
      <c r="C22" s="17">
        <v>6800898</v>
      </c>
      <c r="D22" s="299">
        <v>69</v>
      </c>
      <c r="E22" s="174" t="s">
        <v>694</v>
      </c>
      <c r="F22" s="17">
        <v>1455209.76</v>
      </c>
    </row>
    <row r="23" spans="1:6" ht="13.5" customHeight="1">
      <c r="A23" s="26">
        <v>19</v>
      </c>
      <c r="B23" s="234" t="s">
        <v>483</v>
      </c>
      <c r="C23" s="17">
        <v>6548941.8300000001</v>
      </c>
      <c r="D23" s="299">
        <v>70</v>
      </c>
      <c r="E23" s="234" t="s">
        <v>184</v>
      </c>
      <c r="F23" s="17">
        <v>1405219.73</v>
      </c>
    </row>
    <row r="24" spans="1:6" ht="13.5" customHeight="1">
      <c r="A24" s="26">
        <v>20</v>
      </c>
      <c r="B24" s="4" t="s">
        <v>563</v>
      </c>
      <c r="C24" s="17">
        <v>6177811.1500000004</v>
      </c>
      <c r="D24" s="299">
        <v>71</v>
      </c>
      <c r="E24" s="234" t="s">
        <v>489</v>
      </c>
      <c r="F24" s="17">
        <v>1389523</v>
      </c>
    </row>
    <row r="25" spans="1:6" ht="13.5" customHeight="1">
      <c r="A25" s="26">
        <v>21</v>
      </c>
      <c r="B25" s="234" t="s">
        <v>119</v>
      </c>
      <c r="C25" s="17">
        <v>5935370.7299999995</v>
      </c>
      <c r="D25" s="299">
        <v>72</v>
      </c>
      <c r="E25" s="234" t="s">
        <v>480</v>
      </c>
      <c r="F25" s="17">
        <v>1376583.8199999998</v>
      </c>
    </row>
    <row r="26" spans="1:6" ht="13.5" customHeight="1">
      <c r="A26" s="26">
        <v>22</v>
      </c>
      <c r="B26" s="234" t="s">
        <v>478</v>
      </c>
      <c r="C26" s="17">
        <v>5839665.1600000001</v>
      </c>
      <c r="D26" s="299">
        <v>73</v>
      </c>
      <c r="E26" s="234" t="s">
        <v>203</v>
      </c>
      <c r="F26" s="17">
        <v>1356992.5399999998</v>
      </c>
    </row>
    <row r="27" spans="1:6" ht="13.5" customHeight="1">
      <c r="A27" s="26">
        <v>23</v>
      </c>
      <c r="B27" s="234" t="s">
        <v>448</v>
      </c>
      <c r="C27" s="17">
        <v>5533441.2299999995</v>
      </c>
      <c r="D27" s="299">
        <v>74</v>
      </c>
      <c r="E27" s="234" t="s">
        <v>450</v>
      </c>
      <c r="F27" s="17">
        <v>1244218</v>
      </c>
    </row>
    <row r="28" spans="1:6" ht="13.5" customHeight="1">
      <c r="A28" s="26">
        <v>24</v>
      </c>
      <c r="B28" s="234" t="s">
        <v>120</v>
      </c>
      <c r="C28" s="17">
        <v>5065022.22</v>
      </c>
      <c r="D28" s="299">
        <v>75</v>
      </c>
      <c r="E28" s="174" t="s">
        <v>344</v>
      </c>
      <c r="F28" s="17">
        <v>1091605.98</v>
      </c>
    </row>
    <row r="29" spans="1:6" ht="13.5" customHeight="1">
      <c r="A29" s="26">
        <v>25</v>
      </c>
      <c r="B29" s="234" t="s">
        <v>460</v>
      </c>
      <c r="C29" s="17">
        <v>4894635.0999999996</v>
      </c>
      <c r="D29" s="299">
        <v>76</v>
      </c>
      <c r="E29" s="4" t="s">
        <v>341</v>
      </c>
      <c r="F29" s="17">
        <v>1008993.02</v>
      </c>
    </row>
    <row r="30" spans="1:6" ht="13.5" customHeight="1">
      <c r="A30" s="26">
        <v>26</v>
      </c>
      <c r="B30" s="234" t="s">
        <v>216</v>
      </c>
      <c r="C30" s="17">
        <v>4733738.99</v>
      </c>
      <c r="D30" s="299">
        <v>77</v>
      </c>
      <c r="E30" s="174" t="s">
        <v>571</v>
      </c>
      <c r="F30" s="17">
        <v>994114.46000000008</v>
      </c>
    </row>
    <row r="31" spans="1:6" ht="13.5" customHeight="1">
      <c r="A31" s="26">
        <v>27</v>
      </c>
      <c r="B31" s="175" t="s">
        <v>693</v>
      </c>
      <c r="C31" s="17">
        <v>4575452.07</v>
      </c>
      <c r="D31" s="299">
        <v>78</v>
      </c>
      <c r="E31" s="234" t="s">
        <v>536</v>
      </c>
      <c r="F31" s="17">
        <v>926388.74</v>
      </c>
    </row>
    <row r="32" spans="1:6" ht="13.5" customHeight="1">
      <c r="A32" s="26">
        <v>28</v>
      </c>
      <c r="B32" s="174" t="s">
        <v>345</v>
      </c>
      <c r="C32" s="17">
        <v>4219491.58</v>
      </c>
      <c r="D32" s="299">
        <v>79</v>
      </c>
      <c r="E32" s="234" t="s">
        <v>533</v>
      </c>
      <c r="F32" s="17">
        <v>870058.64</v>
      </c>
    </row>
    <row r="33" spans="1:6" ht="13.5" customHeight="1">
      <c r="A33" s="26">
        <v>29</v>
      </c>
      <c r="B33" s="234" t="s">
        <v>520</v>
      </c>
      <c r="C33" s="17">
        <v>4189036.95</v>
      </c>
      <c r="D33" s="299">
        <v>80</v>
      </c>
      <c r="E33" s="234" t="s">
        <v>166</v>
      </c>
      <c r="F33" s="17">
        <v>825444.8600000001</v>
      </c>
    </row>
    <row r="34" spans="1:6" ht="13.5" customHeight="1">
      <c r="A34" s="26">
        <v>30</v>
      </c>
      <c r="B34" s="234" t="s">
        <v>424</v>
      </c>
      <c r="C34" s="17">
        <v>4059179.39</v>
      </c>
      <c r="D34" s="299">
        <v>81</v>
      </c>
      <c r="E34" s="234" t="s">
        <v>118</v>
      </c>
      <c r="F34" s="17">
        <v>807487.6</v>
      </c>
    </row>
    <row r="35" spans="1:6" ht="13.5" customHeight="1">
      <c r="A35" s="26">
        <v>31</v>
      </c>
      <c r="B35" s="397" t="s">
        <v>467</v>
      </c>
      <c r="C35" s="17">
        <v>3915245</v>
      </c>
      <c r="D35" s="299">
        <v>82</v>
      </c>
      <c r="E35" s="234" t="s">
        <v>554</v>
      </c>
      <c r="F35" s="17">
        <v>799622.39</v>
      </c>
    </row>
    <row r="36" spans="1:6" ht="13.5" customHeight="1">
      <c r="A36" s="26">
        <v>32</v>
      </c>
      <c r="B36" s="234" t="s">
        <v>463</v>
      </c>
      <c r="C36" s="17">
        <v>3812089.92</v>
      </c>
      <c r="D36" s="299">
        <v>83</v>
      </c>
      <c r="E36" s="175" t="s">
        <v>334</v>
      </c>
      <c r="F36" s="17">
        <v>756399.66</v>
      </c>
    </row>
    <row r="37" spans="1:6" ht="13.5" customHeight="1">
      <c r="A37" s="26">
        <v>33</v>
      </c>
      <c r="B37" s="234" t="s">
        <v>469</v>
      </c>
      <c r="C37" s="17">
        <v>3740103</v>
      </c>
      <c r="D37" s="299">
        <v>84</v>
      </c>
      <c r="E37" s="234" t="s">
        <v>492</v>
      </c>
      <c r="F37" s="17">
        <v>747442</v>
      </c>
    </row>
    <row r="38" spans="1:6" ht="13.5" customHeight="1">
      <c r="A38" s="26">
        <v>34</v>
      </c>
      <c r="B38" s="234" t="s">
        <v>482</v>
      </c>
      <c r="C38" s="17">
        <v>3643581.3</v>
      </c>
      <c r="D38" s="299">
        <v>85</v>
      </c>
      <c r="E38" s="174" t="s">
        <v>340</v>
      </c>
      <c r="F38" s="17">
        <v>695921.16</v>
      </c>
    </row>
    <row r="39" spans="1:6" ht="13.5" customHeight="1">
      <c r="A39" s="26">
        <v>35</v>
      </c>
      <c r="B39" s="234" t="s">
        <v>466</v>
      </c>
      <c r="C39" s="17">
        <v>3595362.2</v>
      </c>
      <c r="D39" s="299">
        <v>86</v>
      </c>
      <c r="E39" s="234" t="s">
        <v>529</v>
      </c>
      <c r="F39" s="17">
        <v>627154.21</v>
      </c>
    </row>
    <row r="40" spans="1:6" ht="13.5" customHeight="1">
      <c r="A40" s="26">
        <v>36</v>
      </c>
      <c r="B40" s="234" t="s">
        <v>208</v>
      </c>
      <c r="C40" s="17">
        <v>3590674.93</v>
      </c>
      <c r="D40" s="299">
        <v>87</v>
      </c>
      <c r="E40" s="234" t="s">
        <v>539</v>
      </c>
      <c r="F40" s="17">
        <v>604773.54</v>
      </c>
    </row>
    <row r="41" spans="1:6" ht="13.5" customHeight="1">
      <c r="A41" s="26">
        <v>37</v>
      </c>
      <c r="B41" s="234" t="s">
        <v>445</v>
      </c>
      <c r="C41" s="17">
        <v>3558255</v>
      </c>
      <c r="D41" s="299">
        <v>88</v>
      </c>
      <c r="E41" s="4" t="s">
        <v>186</v>
      </c>
      <c r="F41" s="17">
        <v>528224.35</v>
      </c>
    </row>
    <row r="42" spans="1:6" ht="13.5" customHeight="1">
      <c r="A42" s="26">
        <v>38</v>
      </c>
      <c r="B42" s="234" t="s">
        <v>306</v>
      </c>
      <c r="C42" s="17">
        <v>3554007.29</v>
      </c>
      <c r="D42" s="299">
        <v>89</v>
      </c>
      <c r="E42" s="234" t="s">
        <v>323</v>
      </c>
      <c r="F42" s="17">
        <v>518820.64999999997</v>
      </c>
    </row>
    <row r="43" spans="1:6" ht="13.5" customHeight="1">
      <c r="A43" s="26">
        <v>39</v>
      </c>
      <c r="B43" s="19" t="s">
        <v>458</v>
      </c>
      <c r="C43" s="17">
        <v>3477828</v>
      </c>
      <c r="D43" s="299">
        <v>90</v>
      </c>
      <c r="E43" s="234" t="s">
        <v>310</v>
      </c>
      <c r="F43" s="17">
        <v>490214.49</v>
      </c>
    </row>
    <row r="44" spans="1:6" ht="13.5" customHeight="1">
      <c r="A44" s="26">
        <v>40</v>
      </c>
      <c r="B44" s="234" t="s">
        <v>451</v>
      </c>
      <c r="C44" s="17">
        <v>3393454.67</v>
      </c>
      <c r="D44" s="299">
        <v>91</v>
      </c>
      <c r="E44" s="234" t="s">
        <v>528</v>
      </c>
      <c r="F44" s="17">
        <v>466002.01</v>
      </c>
    </row>
    <row r="45" spans="1:6" ht="13.5" customHeight="1">
      <c r="A45" s="26">
        <v>41</v>
      </c>
      <c r="B45" s="234" t="s">
        <v>191</v>
      </c>
      <c r="C45" s="17">
        <v>3302845</v>
      </c>
      <c r="D45" s="299">
        <v>92</v>
      </c>
      <c r="E45" s="234" t="s">
        <v>493</v>
      </c>
      <c r="F45" s="17">
        <v>427453.72</v>
      </c>
    </row>
    <row r="46" spans="1:6" ht="13.5" customHeight="1">
      <c r="A46" s="26">
        <v>42</v>
      </c>
      <c r="B46" s="175" t="s">
        <v>676</v>
      </c>
      <c r="C46" s="17">
        <v>3256088.6399999997</v>
      </c>
      <c r="D46" s="299">
        <v>93</v>
      </c>
      <c r="E46" s="234" t="s">
        <v>498</v>
      </c>
      <c r="F46" s="17">
        <v>382599.75</v>
      </c>
    </row>
    <row r="47" spans="1:6" ht="13.5" customHeight="1">
      <c r="A47" s="26">
        <v>43</v>
      </c>
      <c r="B47" s="234" t="s">
        <v>443</v>
      </c>
      <c r="C47" s="17">
        <v>3236520.61</v>
      </c>
      <c r="D47" s="299">
        <v>94</v>
      </c>
      <c r="E47" s="234" t="s">
        <v>506</v>
      </c>
      <c r="F47" s="17">
        <v>361991.15</v>
      </c>
    </row>
    <row r="48" spans="1:6" ht="13.5" customHeight="1">
      <c r="A48" s="26">
        <v>44</v>
      </c>
      <c r="B48" s="234" t="s">
        <v>21</v>
      </c>
      <c r="C48" s="17">
        <v>3098571</v>
      </c>
      <c r="D48" s="299">
        <v>95</v>
      </c>
      <c r="E48" s="234" t="s">
        <v>538</v>
      </c>
      <c r="F48" s="17">
        <v>279407.90999999997</v>
      </c>
    </row>
    <row r="49" spans="1:6" ht="13.5" customHeight="1">
      <c r="A49" s="26">
        <v>45</v>
      </c>
      <c r="B49" s="175" t="s">
        <v>339</v>
      </c>
      <c r="C49" s="17">
        <v>2992175.24</v>
      </c>
      <c r="D49" s="299">
        <v>96</v>
      </c>
      <c r="E49" s="397" t="s">
        <v>552</v>
      </c>
      <c r="F49" s="17">
        <v>279267.27999999997</v>
      </c>
    </row>
    <row r="50" spans="1:6" ht="13.5" customHeight="1">
      <c r="A50" s="26">
        <v>46</v>
      </c>
      <c r="B50" s="234" t="s">
        <v>455</v>
      </c>
      <c r="C50" s="17">
        <v>2990013</v>
      </c>
      <c r="D50" s="299">
        <v>97</v>
      </c>
      <c r="E50" s="234" t="s">
        <v>338</v>
      </c>
      <c r="F50" s="17">
        <v>238098</v>
      </c>
    </row>
    <row r="51" spans="1:6" ht="13.5" customHeight="1">
      <c r="A51" s="26">
        <v>47</v>
      </c>
      <c r="B51" s="4" t="s">
        <v>484</v>
      </c>
      <c r="C51" s="17">
        <v>2980911</v>
      </c>
      <c r="D51" s="299">
        <v>98</v>
      </c>
      <c r="E51" s="234" t="s">
        <v>317</v>
      </c>
      <c r="F51" s="17">
        <v>211890.05000000002</v>
      </c>
    </row>
    <row r="52" spans="1:6" ht="13.5" customHeight="1">
      <c r="A52" s="26">
        <v>48</v>
      </c>
      <c r="B52" s="234" t="s">
        <v>459</v>
      </c>
      <c r="C52" s="17">
        <v>2928097</v>
      </c>
      <c r="D52" s="299">
        <v>99</v>
      </c>
      <c r="E52" s="234" t="s">
        <v>487</v>
      </c>
      <c r="F52" s="17">
        <v>63160.97</v>
      </c>
    </row>
    <row r="53" spans="1:6" ht="13.5" customHeight="1">
      <c r="A53" s="26">
        <v>49</v>
      </c>
      <c r="B53" s="234" t="s">
        <v>219</v>
      </c>
      <c r="C53" s="17">
        <v>2918678.21</v>
      </c>
      <c r="D53" s="70"/>
    </row>
    <row r="54" spans="1:6" ht="13.5" customHeight="1">
      <c r="A54" s="26">
        <v>50</v>
      </c>
      <c r="B54" s="234" t="s">
        <v>525</v>
      </c>
      <c r="C54" s="17">
        <v>2832269.13</v>
      </c>
      <c r="D54" s="70"/>
      <c r="E54" s="163" t="s">
        <v>411</v>
      </c>
      <c r="F54" s="404">
        <f>MEDIAN(F5:F52,C5:C55)</f>
        <v>2832269.13</v>
      </c>
    </row>
    <row r="55" spans="1:6" ht="13.5" customHeight="1">
      <c r="A55" s="26">
        <v>51</v>
      </c>
      <c r="B55" s="397" t="s">
        <v>168</v>
      </c>
      <c r="C55" s="17">
        <v>2770336.55</v>
      </c>
      <c r="D55" s="70"/>
      <c r="E55" s="163" t="s">
        <v>410</v>
      </c>
      <c r="F55" s="404">
        <f>AVERAGE(F5:F52,C5:C55)</f>
        <v>3537214.138282828</v>
      </c>
    </row>
    <row r="56" spans="1:6" ht="13.5" customHeight="1">
      <c r="D56" s="70"/>
      <c r="E56" s="41" t="s">
        <v>359</v>
      </c>
      <c r="F56" s="404">
        <f>SUM(F5:F52,C5:C55)</f>
        <v>350184199.69</v>
      </c>
    </row>
    <row r="57" spans="1:6" ht="13.5" customHeight="1">
      <c r="A57" s="26"/>
      <c r="D57" s="70"/>
      <c r="E57" s="268"/>
    </row>
    <row r="58" spans="1:6" ht="13.5" customHeight="1">
      <c r="A58" s="4"/>
      <c r="E58" s="268"/>
    </row>
    <row r="59" spans="1:6" ht="13.5" customHeight="1">
      <c r="E59" s="268"/>
    </row>
    <row r="60" spans="1:6" ht="13.5" customHeight="1"/>
    <row r="61" spans="1:6" ht="13.5" customHeight="1"/>
    <row r="62" spans="1:6" ht="13.5" customHeight="1"/>
    <row r="63" spans="1:6" ht="13.5" customHeight="1"/>
    <row r="64" spans="1:6"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spans="2:10" ht="13.5" customHeight="1"/>
    <row r="98" spans="2:10" ht="13.5" customHeight="1"/>
    <row r="99" spans="2:10" ht="13.5" customHeight="1"/>
    <row r="100" spans="2:10" ht="13.5" customHeight="1"/>
    <row r="101" spans="2:10" ht="13.5" customHeight="1"/>
    <row r="102" spans="2:10" ht="13.5" customHeight="1"/>
    <row r="103" spans="2:10" ht="13.5" customHeight="1">
      <c r="B103" s="10"/>
      <c r="C103" s="282"/>
    </row>
    <row r="104" spans="2:10" ht="13.5" customHeight="1">
      <c r="B104" s="10"/>
      <c r="C104" s="283"/>
      <c r="H104" s="397"/>
      <c r="J104" s="397"/>
    </row>
    <row r="105" spans="2:10" ht="13.5" customHeight="1">
      <c r="C105" s="221"/>
    </row>
    <row r="106" spans="2:10" ht="13.5" customHeight="1">
      <c r="C106" s="221"/>
    </row>
    <row r="107" spans="2:10" ht="13.5" customHeight="1">
      <c r="C107" s="221"/>
    </row>
    <row r="108" spans="2:10" ht="13.5" customHeight="1">
      <c r="C108" s="236"/>
    </row>
    <row r="109" spans="2:10" ht="13.5" customHeight="1">
      <c r="C109" s="236"/>
    </row>
    <row r="110" spans="2:10" ht="13.5" customHeight="1">
      <c r="C110" s="236"/>
    </row>
    <row r="111" spans="2:10" ht="13.5" customHeight="1">
      <c r="C111" s="236"/>
    </row>
    <row r="112" spans="2:10" ht="13.5" customHeight="1">
      <c r="C112" s="236"/>
    </row>
    <row r="113" spans="3:3" ht="13.5" customHeight="1">
      <c r="C113" s="236"/>
    </row>
    <row r="114" spans="3:3" ht="13.5" customHeight="1">
      <c r="C114" s="236"/>
    </row>
    <row r="115" spans="3:3" ht="13.5" customHeight="1">
      <c r="C115" s="236"/>
    </row>
    <row r="116" spans="3:3" ht="13.5" customHeight="1">
      <c r="C116" s="236"/>
    </row>
    <row r="117" spans="3:3" ht="13.5" customHeight="1">
      <c r="C117" s="236"/>
    </row>
    <row r="118" spans="3:3" ht="13.5" customHeight="1">
      <c r="C118" s="236"/>
    </row>
    <row r="119" spans="3:3" ht="13.5" customHeight="1">
      <c r="C119" s="236"/>
    </row>
    <row r="120" spans="3:3" ht="13.5" customHeight="1">
      <c r="C120" s="236"/>
    </row>
    <row r="121" spans="3:3" ht="13.5" customHeight="1">
      <c r="C121" s="236"/>
    </row>
    <row r="122" spans="3:3" ht="13.5" customHeight="1">
      <c r="C122" s="236"/>
    </row>
    <row r="123" spans="3:3" ht="13.5" customHeight="1">
      <c r="C123" s="236"/>
    </row>
    <row r="124" spans="3:3" ht="13.5" customHeight="1">
      <c r="C124" s="236"/>
    </row>
    <row r="125" spans="3:3" ht="13.5" customHeight="1">
      <c r="C125" s="236"/>
    </row>
    <row r="126" spans="3:3" ht="13.5" customHeight="1">
      <c r="C126" s="236"/>
    </row>
    <row r="127" spans="3:3" ht="13.5" customHeight="1">
      <c r="C127" s="236"/>
    </row>
    <row r="128" spans="3:3" ht="13.5" customHeight="1">
      <c r="C128" s="236"/>
    </row>
    <row r="129" spans="3:3" ht="13.5" customHeight="1">
      <c r="C129" s="236"/>
    </row>
    <row r="130" spans="3:3" ht="13.5" customHeight="1">
      <c r="C130" s="236"/>
    </row>
    <row r="131" spans="3:3" ht="13.5" customHeight="1">
      <c r="C131" s="236"/>
    </row>
    <row r="132" spans="3:3" ht="13.5" customHeight="1">
      <c r="C132" s="236"/>
    </row>
    <row r="133" spans="3:3" ht="13.5" customHeight="1">
      <c r="C133" s="236"/>
    </row>
    <row r="134" spans="3:3" ht="13.5" customHeight="1">
      <c r="C134" s="236"/>
    </row>
    <row r="135" spans="3:3" ht="13.5" customHeight="1">
      <c r="C135" s="236"/>
    </row>
    <row r="136" spans="3:3" ht="13.5" customHeight="1">
      <c r="C136" s="236"/>
    </row>
    <row r="137" spans="3:3" ht="13.5" customHeight="1">
      <c r="C137" s="236"/>
    </row>
    <row r="138" spans="3:3" ht="13.5" customHeight="1">
      <c r="C138" s="236"/>
    </row>
    <row r="139" spans="3:3" ht="13.5" customHeight="1">
      <c r="C139" s="236"/>
    </row>
    <row r="140" spans="3:3" ht="13.5" customHeight="1">
      <c r="C140" s="236"/>
    </row>
    <row r="141" spans="3:3" ht="13.5" customHeight="1">
      <c r="C141" s="236"/>
    </row>
    <row r="142" spans="3:3" ht="13.5" customHeight="1">
      <c r="C142" s="236"/>
    </row>
    <row r="143" spans="3:3" ht="13.5" customHeight="1">
      <c r="C143" s="236"/>
    </row>
    <row r="144" spans="3:3" ht="13.5" customHeight="1">
      <c r="C144" s="236"/>
    </row>
    <row r="145" spans="3:3" ht="13.5" customHeight="1">
      <c r="C145" s="236"/>
    </row>
    <row r="146" spans="3:3" ht="13.5" customHeight="1">
      <c r="C146" s="236"/>
    </row>
    <row r="147" spans="3:3" ht="13.5" customHeight="1">
      <c r="C147" s="236"/>
    </row>
    <row r="148" spans="3:3" ht="13.5" customHeight="1">
      <c r="C148" s="236"/>
    </row>
    <row r="149" spans="3:3" ht="13.5" customHeight="1">
      <c r="C149" s="236"/>
    </row>
    <row r="150" spans="3:3" ht="13.5" customHeight="1">
      <c r="C150" s="236"/>
    </row>
    <row r="151" spans="3:3" ht="13.5" customHeight="1">
      <c r="C151" s="236"/>
    </row>
    <row r="152" spans="3:3" ht="13.5" customHeight="1">
      <c r="C152" s="236"/>
    </row>
    <row r="153" spans="3:3" ht="13.5" customHeight="1">
      <c r="C153" s="236"/>
    </row>
    <row r="154" spans="3:3" ht="13.5" customHeight="1">
      <c r="C154" s="236"/>
    </row>
    <row r="155" spans="3:3" ht="13.5" customHeight="1">
      <c r="C155" s="236"/>
    </row>
    <row r="156" spans="3:3" ht="13.5" customHeight="1">
      <c r="C156" s="236"/>
    </row>
    <row r="157" spans="3:3" ht="13.5" customHeight="1">
      <c r="C157" s="236"/>
    </row>
    <row r="158" spans="3:3" ht="13.5" customHeight="1">
      <c r="C158" s="236"/>
    </row>
    <row r="159" spans="3:3" ht="13.5" customHeight="1">
      <c r="C159" s="236"/>
    </row>
    <row r="160" spans="3:3" ht="13.5" customHeight="1">
      <c r="C160" s="236"/>
    </row>
    <row r="161" spans="3:3" ht="13.5" customHeight="1">
      <c r="C161" s="236"/>
    </row>
    <row r="162" spans="3:3" ht="13.5" customHeight="1">
      <c r="C162" s="236"/>
    </row>
    <row r="163" spans="3:3" ht="13.5" customHeight="1">
      <c r="C163" s="236"/>
    </row>
    <row r="164" spans="3:3" ht="13.5" customHeight="1">
      <c r="C164" s="236"/>
    </row>
    <row r="165" spans="3:3" ht="13.5" customHeight="1">
      <c r="C165" s="236"/>
    </row>
    <row r="166" spans="3:3" ht="13.5" customHeight="1">
      <c r="C166" s="236"/>
    </row>
    <row r="167" spans="3:3" ht="13.5" customHeight="1">
      <c r="C167" s="236"/>
    </row>
    <row r="168" spans="3:3" ht="13.5" customHeight="1">
      <c r="C168" s="236"/>
    </row>
    <row r="169" spans="3:3" ht="13.5" customHeight="1">
      <c r="C169" s="236"/>
    </row>
    <row r="170" spans="3:3" ht="13.5" customHeight="1">
      <c r="C170" s="236"/>
    </row>
    <row r="171" spans="3:3" ht="13.5" customHeight="1">
      <c r="C171" s="236"/>
    </row>
    <row r="172" spans="3:3" ht="13.5" customHeight="1">
      <c r="C172" s="236"/>
    </row>
    <row r="173" spans="3:3" ht="13.5" customHeight="1">
      <c r="C173" s="236"/>
    </row>
    <row r="174" spans="3:3" ht="13.5" customHeight="1">
      <c r="C174" s="236"/>
    </row>
    <row r="175" spans="3:3" ht="13.5" customHeight="1">
      <c r="C175" s="236"/>
    </row>
    <row r="176" spans="3:3" ht="13.5" customHeight="1">
      <c r="C176" s="236"/>
    </row>
    <row r="177" spans="3:3" ht="13.5" customHeight="1">
      <c r="C177" s="236"/>
    </row>
    <row r="178" spans="3:3" ht="13.5" customHeight="1">
      <c r="C178" s="236"/>
    </row>
    <row r="179" spans="3:3" ht="13.5" customHeight="1">
      <c r="C179" s="236"/>
    </row>
    <row r="180" spans="3:3" ht="13.5" customHeight="1">
      <c r="C180" s="236"/>
    </row>
    <row r="181" spans="3:3" ht="13.5" customHeight="1">
      <c r="C181" s="236"/>
    </row>
    <row r="182" spans="3:3" ht="13.5" customHeight="1">
      <c r="C182" s="236"/>
    </row>
    <row r="183" spans="3:3" ht="13.5" customHeight="1"/>
    <row r="184" spans="3:3" ht="13.5" customHeight="1"/>
    <row r="185" spans="3:3" ht="13.5" customHeight="1"/>
    <row r="186" spans="3:3" ht="13.5" customHeight="1"/>
    <row r="187" spans="3:3" ht="13.5" customHeight="1"/>
    <row r="188" spans="3:3" ht="13.5" customHeight="1"/>
    <row r="189" spans="3:3" ht="13.5" customHeight="1"/>
    <row r="190" spans="3:3" ht="13.5" customHeight="1"/>
    <row r="191" spans="3:3" ht="13.5" customHeight="1"/>
    <row r="192" spans="3:3"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sheetData>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2011/12&amp;C&amp;9&amp;P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286"/>
  <sheetViews>
    <sheetView zoomScaleNormal="100" workbookViewId="0">
      <selection sqref="A1:H2"/>
    </sheetView>
  </sheetViews>
  <sheetFormatPr defaultColWidth="8.85546875" defaultRowHeight="12.75"/>
  <cols>
    <col min="1" max="1" width="8.7109375" customWidth="1"/>
    <col min="2" max="2" width="19.42578125" bestFit="1" customWidth="1"/>
    <col min="3" max="3" width="7.140625" style="1" customWidth="1"/>
    <col min="4" max="4" width="9.140625" style="171" customWidth="1"/>
    <col min="5" max="6" width="10.7109375" style="205" customWidth="1"/>
    <col min="7" max="7" width="12.28515625" style="480" bestFit="1" customWidth="1"/>
    <col min="8" max="8" width="5.85546875" style="205" bestFit="1" customWidth="1"/>
    <col min="9" max="9" width="13.42578125" style="171" customWidth="1"/>
    <col min="10" max="11" width="8.85546875" customWidth="1"/>
    <col min="12" max="12" width="12" bestFit="1" customWidth="1"/>
    <col min="13" max="13" width="9" bestFit="1" customWidth="1"/>
  </cols>
  <sheetData>
    <row r="1" spans="1:9">
      <c r="A1" s="739" t="s">
        <v>555</v>
      </c>
      <c r="B1" s="739"/>
      <c r="C1" s="739"/>
      <c r="D1" s="739"/>
      <c r="E1" s="739"/>
      <c r="F1" s="739"/>
      <c r="G1" s="739"/>
      <c r="H1" s="739"/>
    </row>
    <row r="2" spans="1:9">
      <c r="A2" s="739"/>
      <c r="B2" s="739"/>
      <c r="C2" s="739"/>
      <c r="D2" s="739"/>
      <c r="E2" s="739"/>
      <c r="F2" s="739"/>
      <c r="G2" s="739"/>
      <c r="H2" s="739"/>
    </row>
    <row r="3" spans="1:9">
      <c r="A3" s="5"/>
      <c r="B3" s="7"/>
      <c r="C3"/>
      <c r="H3"/>
    </row>
    <row r="4" spans="1:9">
      <c r="A4" s="5"/>
      <c r="B4" s="7"/>
      <c r="C4"/>
      <c r="H4"/>
    </row>
    <row r="5" spans="1:9">
      <c r="B5" s="7"/>
      <c r="C5"/>
      <c r="G5" s="473"/>
      <c r="H5"/>
      <c r="I5" s="289"/>
    </row>
    <row r="6" spans="1:9">
      <c r="B6" s="7"/>
      <c r="C6" s="111"/>
      <c r="D6" s="284"/>
      <c r="E6" s="276"/>
      <c r="F6" s="276"/>
      <c r="G6" s="473"/>
      <c r="H6" s="276"/>
      <c r="I6" s="354"/>
    </row>
    <row r="7" spans="1:9" ht="14.25" customHeight="1">
      <c r="A7" s="111"/>
      <c r="B7" s="112"/>
      <c r="C7" s="343"/>
      <c r="D7" s="284"/>
      <c r="E7" s="276"/>
      <c r="F7" s="276"/>
      <c r="G7" s="473"/>
      <c r="H7" s="276"/>
      <c r="I7" s="354"/>
    </row>
    <row r="8" spans="1:9" ht="14.25" customHeight="1">
      <c r="A8" s="111"/>
      <c r="B8" s="112"/>
      <c r="C8" s="111"/>
      <c r="D8" s="355"/>
      <c r="E8" s="276"/>
      <c r="F8" s="276"/>
      <c r="G8" s="474"/>
      <c r="H8" s="276"/>
      <c r="I8" s="289"/>
    </row>
    <row r="9" spans="1:9" ht="14.25" customHeight="1">
      <c r="A9" s="111"/>
      <c r="B9" s="112"/>
      <c r="C9" s="113"/>
      <c r="D9" s="296"/>
      <c r="E9" s="276"/>
      <c r="F9" s="276"/>
      <c r="G9" s="474"/>
      <c r="H9" s="276"/>
      <c r="I9" s="289"/>
    </row>
    <row r="10" spans="1:9">
      <c r="D10" s="399"/>
      <c r="E10" s="280"/>
      <c r="F10" s="280"/>
      <c r="G10" s="280"/>
      <c r="H10" s="281"/>
      <c r="I10" s="398"/>
    </row>
    <row r="11" spans="1:9">
      <c r="D11" s="399"/>
      <c r="E11" s="280"/>
      <c r="F11" s="280"/>
      <c r="G11" s="280"/>
      <c r="H11" s="281"/>
      <c r="I11" s="398"/>
    </row>
    <row r="12" spans="1:9">
      <c r="D12" s="399"/>
      <c r="E12" s="280"/>
      <c r="F12" s="280"/>
      <c r="G12" s="280"/>
      <c r="H12" s="281"/>
      <c r="I12" s="398"/>
    </row>
    <row r="13" spans="1:9">
      <c r="D13" s="399"/>
      <c r="E13" s="280"/>
      <c r="F13" s="280"/>
      <c r="G13" s="280"/>
      <c r="H13" s="281"/>
      <c r="I13" s="398"/>
    </row>
    <row r="14" spans="1:9">
      <c r="D14" s="399"/>
      <c r="E14" s="280"/>
      <c r="F14" s="280"/>
      <c r="G14" s="280"/>
      <c r="H14" s="281"/>
      <c r="I14" s="398"/>
    </row>
    <row r="15" spans="1:9">
      <c r="D15" s="399"/>
      <c r="E15" s="280"/>
      <c r="F15" s="280"/>
      <c r="G15" s="280"/>
      <c r="H15" s="281"/>
      <c r="I15" s="398"/>
    </row>
    <row r="16" spans="1:9">
      <c r="D16" s="399"/>
      <c r="E16" s="280"/>
      <c r="F16" s="280"/>
      <c r="G16" s="280"/>
      <c r="H16" s="281"/>
      <c r="I16" s="398"/>
    </row>
    <row r="17" spans="4:9">
      <c r="D17" s="399"/>
      <c r="E17" s="280"/>
      <c r="F17" s="280"/>
      <c r="G17" s="280"/>
      <c r="H17" s="280"/>
      <c r="I17" s="398"/>
    </row>
    <row r="18" spans="4:9">
      <c r="D18" s="399"/>
      <c r="E18" s="281"/>
      <c r="F18" s="280"/>
      <c r="G18" s="280"/>
      <c r="H18" s="281"/>
      <c r="I18" s="398"/>
    </row>
    <row r="19" spans="4:9">
      <c r="D19" s="399"/>
      <c r="E19" s="470"/>
      <c r="F19" s="280"/>
      <c r="G19" s="280"/>
      <c r="H19" s="281"/>
      <c r="I19" s="398"/>
    </row>
    <row r="20" spans="4:9">
      <c r="D20" s="399"/>
      <c r="E20" s="280"/>
      <c r="F20" s="280"/>
      <c r="G20" s="280"/>
      <c r="H20" s="281"/>
      <c r="I20" s="398"/>
    </row>
    <row r="21" spans="4:9">
      <c r="D21" s="399"/>
      <c r="E21" s="280"/>
      <c r="F21" s="280"/>
      <c r="G21" s="280"/>
      <c r="H21" s="281"/>
      <c r="I21" s="398"/>
    </row>
    <row r="22" spans="4:9">
      <c r="D22" s="399"/>
      <c r="E22" s="280"/>
      <c r="F22" s="280"/>
      <c r="G22" s="280"/>
      <c r="H22" s="281"/>
      <c r="I22" s="398"/>
    </row>
    <row r="23" spans="4:9">
      <c r="D23" s="399"/>
      <c r="E23" s="280"/>
      <c r="F23" s="280"/>
      <c r="G23" s="280"/>
      <c r="H23" s="281"/>
      <c r="I23" s="398"/>
    </row>
    <row r="24" spans="4:9">
      <c r="D24" s="399"/>
      <c r="E24" s="280"/>
      <c r="F24" s="280"/>
      <c r="G24" s="280"/>
      <c r="H24" s="281"/>
      <c r="I24" s="398"/>
    </row>
    <row r="25" spans="4:9">
      <c r="D25" s="399"/>
      <c r="E25" s="280"/>
      <c r="F25" s="280"/>
      <c r="G25" s="280"/>
      <c r="H25" s="281"/>
      <c r="I25" s="398"/>
    </row>
    <row r="26" spans="4:9">
      <c r="D26" s="472"/>
      <c r="E26" s="280"/>
      <c r="F26" s="280"/>
      <c r="G26" s="280"/>
      <c r="H26" s="281"/>
      <c r="I26" s="398"/>
    </row>
    <row r="27" spans="4:9">
      <c r="D27" s="399"/>
      <c r="E27" s="280"/>
      <c r="F27" s="280"/>
      <c r="G27" s="280"/>
      <c r="H27" s="281"/>
      <c r="I27" s="398"/>
    </row>
    <row r="28" spans="4:9">
      <c r="D28" s="399"/>
      <c r="E28" s="280"/>
      <c r="F28" s="280"/>
      <c r="G28" s="280"/>
      <c r="H28" s="281"/>
      <c r="I28" s="398"/>
    </row>
    <row r="29" spans="4:9">
      <c r="D29" s="399"/>
      <c r="E29" s="280"/>
      <c r="F29" s="280"/>
      <c r="G29" s="280"/>
      <c r="H29" s="281"/>
      <c r="I29" s="398"/>
    </row>
    <row r="30" spans="4:9">
      <c r="D30" s="399"/>
      <c r="E30" s="280"/>
      <c r="F30" s="280"/>
      <c r="G30" s="280"/>
      <c r="H30" s="281"/>
      <c r="I30" s="398"/>
    </row>
    <row r="31" spans="4:9">
      <c r="D31" s="399"/>
      <c r="E31" s="280"/>
      <c r="F31" s="280"/>
      <c r="G31" s="280"/>
      <c r="H31" s="281"/>
      <c r="I31" s="398"/>
    </row>
    <row r="32" spans="4:9">
      <c r="D32" s="399"/>
      <c r="E32" s="280"/>
      <c r="F32" s="280"/>
      <c r="G32" s="280"/>
      <c r="H32" s="281"/>
      <c r="I32" s="398"/>
    </row>
    <row r="33" spans="1:9">
      <c r="D33" s="399"/>
      <c r="E33" s="280"/>
      <c r="F33" s="280"/>
      <c r="G33" s="280"/>
      <c r="H33" s="281"/>
      <c r="I33" s="398"/>
    </row>
    <row r="34" spans="1:9">
      <c r="D34" s="399"/>
      <c r="E34" s="280"/>
      <c r="F34" s="280"/>
      <c r="G34" s="280"/>
      <c r="H34" s="281"/>
      <c r="I34" s="398"/>
    </row>
    <row r="35" spans="1:9">
      <c r="D35" s="399"/>
      <c r="E35" s="280"/>
      <c r="F35" s="280"/>
      <c r="G35" s="280"/>
      <c r="H35" s="281"/>
      <c r="I35" s="398"/>
    </row>
    <row r="36" spans="1:9">
      <c r="D36" s="399"/>
      <c r="E36" s="280"/>
      <c r="F36" s="280"/>
      <c r="G36" s="280"/>
      <c r="H36" s="281"/>
      <c r="I36" s="398"/>
    </row>
    <row r="37" spans="1:9">
      <c r="D37" s="399"/>
      <c r="E37" s="280"/>
      <c r="F37" s="280"/>
      <c r="G37" s="280"/>
      <c r="H37" s="281"/>
      <c r="I37" s="398"/>
    </row>
    <row r="38" spans="1:9">
      <c r="D38" s="399"/>
      <c r="E38" s="280"/>
      <c r="F38" s="280"/>
      <c r="G38" s="280"/>
      <c r="H38" s="281"/>
      <c r="I38" s="398"/>
    </row>
    <row r="39" spans="1:9">
      <c r="A39" s="4"/>
      <c r="B39" s="8"/>
      <c r="C39" s="4"/>
      <c r="D39" s="190"/>
      <c r="E39" s="221"/>
      <c r="F39" s="221"/>
      <c r="G39" s="281"/>
      <c r="H39" s="221"/>
      <c r="I39" s="190"/>
    </row>
    <row r="41" spans="1:9">
      <c r="A41" s="4"/>
    </row>
    <row r="42" spans="1:9">
      <c r="A42" s="8"/>
    </row>
    <row r="43" spans="1:9">
      <c r="A43" s="4"/>
    </row>
    <row r="44" spans="1:9">
      <c r="A44" s="4"/>
    </row>
    <row r="45" spans="1:9">
      <c r="A45" s="4"/>
      <c r="B45" s="4"/>
      <c r="C45" s="15"/>
      <c r="D45" s="190"/>
      <c r="E45" s="221"/>
      <c r="F45" s="221"/>
      <c r="G45" s="281"/>
      <c r="H45" s="221"/>
      <c r="I45" s="190"/>
    </row>
    <row r="46" spans="1:9">
      <c r="A46" s="4"/>
      <c r="B46" s="4"/>
      <c r="C46" s="15"/>
      <c r="D46" s="190"/>
      <c r="E46" s="221"/>
      <c r="F46" s="221"/>
      <c r="G46" s="281"/>
      <c r="H46" s="221"/>
      <c r="I46" s="190"/>
    </row>
    <row r="47" spans="1:9">
      <c r="A47" s="4"/>
      <c r="B47" s="4"/>
      <c r="C47" s="15"/>
      <c r="D47" s="190"/>
      <c r="E47" s="221"/>
      <c r="F47" s="221"/>
      <c r="G47" s="281"/>
      <c r="H47" s="221"/>
      <c r="I47" s="190"/>
    </row>
    <row r="48" spans="1:9">
      <c r="A48" s="4"/>
      <c r="B48" s="4"/>
      <c r="C48" s="15"/>
      <c r="D48" s="190"/>
      <c r="E48" s="221"/>
      <c r="F48" s="221"/>
      <c r="G48" s="281"/>
      <c r="H48" s="221"/>
      <c r="I48" s="190"/>
    </row>
    <row r="49" spans="1:9">
      <c r="A49" s="4"/>
      <c r="B49" s="4"/>
      <c r="C49" s="15"/>
      <c r="D49" s="190"/>
      <c r="E49" s="221"/>
      <c r="F49" s="221"/>
      <c r="G49" s="281"/>
      <c r="H49" s="221"/>
      <c r="I49" s="190"/>
    </row>
    <row r="50" spans="1:9">
      <c r="A50" s="4"/>
      <c r="B50" s="4"/>
      <c r="C50" s="15"/>
      <c r="D50" s="190"/>
      <c r="E50" s="221"/>
      <c r="F50" s="221"/>
      <c r="G50" s="281"/>
      <c r="H50" s="221"/>
      <c r="I50" s="190"/>
    </row>
    <row r="51" spans="1:9">
      <c r="A51" s="4"/>
    </row>
    <row r="52" spans="1:9">
      <c r="A52" s="4"/>
    </row>
    <row r="53" spans="1:9">
      <c r="A53" s="4"/>
    </row>
    <row r="54" spans="1:9">
      <c r="A54" s="4"/>
    </row>
    <row r="55" spans="1:9">
      <c r="A55" s="4"/>
      <c r="B55" s="4"/>
      <c r="C55" s="15"/>
      <c r="D55" s="190"/>
      <c r="E55" s="221"/>
      <c r="F55" s="221"/>
      <c r="G55" s="281"/>
      <c r="H55" s="221"/>
      <c r="I55" s="190"/>
    </row>
    <row r="56" spans="1:9">
      <c r="A56" s="4"/>
      <c r="B56" s="4"/>
      <c r="C56" s="15"/>
      <c r="D56" s="190"/>
      <c r="E56" s="221"/>
      <c r="F56" s="221"/>
      <c r="G56" s="281"/>
      <c r="H56" s="221"/>
      <c r="I56" s="190"/>
    </row>
    <row r="57" spans="1:9">
      <c r="A57" s="4"/>
      <c r="B57" s="4"/>
      <c r="C57" s="15"/>
      <c r="D57" s="190"/>
      <c r="E57" s="221"/>
      <c r="F57" s="221"/>
      <c r="G57" s="281"/>
      <c r="H57" s="221"/>
      <c r="I57" s="190"/>
    </row>
    <row r="58" spans="1:9">
      <c r="A58" s="2"/>
      <c r="B58" s="4"/>
      <c r="C58" s="15"/>
      <c r="D58" s="190"/>
      <c r="E58" s="221"/>
      <c r="F58" s="221"/>
      <c r="G58" s="281"/>
      <c r="H58" s="221"/>
      <c r="I58" s="190"/>
    </row>
    <row r="59" spans="1:9">
      <c r="A59" s="2"/>
      <c r="B59" s="4"/>
      <c r="C59" s="15"/>
      <c r="D59" s="190"/>
      <c r="E59" s="221"/>
      <c r="F59" s="221"/>
      <c r="G59" s="281"/>
      <c r="H59" s="221"/>
      <c r="I59" s="190"/>
    </row>
    <row r="60" spans="1:9">
      <c r="A60" s="2"/>
      <c r="B60" s="4"/>
      <c r="C60" s="15"/>
      <c r="D60" s="190"/>
      <c r="E60" s="221"/>
      <c r="F60" s="221"/>
      <c r="G60" s="281"/>
      <c r="H60" s="221"/>
      <c r="I60" s="190"/>
    </row>
    <row r="61" spans="1:9">
      <c r="A61" s="2"/>
      <c r="B61" s="4"/>
      <c r="C61" s="15"/>
      <c r="D61" s="190"/>
      <c r="E61" s="221"/>
      <c r="F61" s="221"/>
      <c r="G61" s="281"/>
      <c r="H61" s="221"/>
      <c r="I61" s="190"/>
    </row>
    <row r="62" spans="1:9">
      <c r="A62" s="2"/>
      <c r="B62" s="2"/>
      <c r="C62" s="3"/>
      <c r="D62" s="262"/>
      <c r="E62" s="295"/>
      <c r="F62" s="295"/>
      <c r="G62" s="481"/>
      <c r="H62" s="295"/>
      <c r="I62" s="262"/>
    </row>
    <row r="63" spans="1:9">
      <c r="A63" s="2"/>
      <c r="B63" s="2"/>
      <c r="C63" s="3"/>
      <c r="D63" s="262"/>
      <c r="E63" s="295"/>
      <c r="F63" s="295"/>
      <c r="G63" s="481"/>
      <c r="H63" s="295"/>
      <c r="I63" s="262"/>
    </row>
    <row r="64" spans="1:9">
      <c r="A64" s="2"/>
      <c r="B64" s="2"/>
      <c r="C64" s="3"/>
      <c r="D64" s="262"/>
      <c r="E64" s="295"/>
      <c r="F64" s="295"/>
      <c r="G64" s="481"/>
      <c r="H64" s="295"/>
      <c r="I64" s="262"/>
    </row>
    <row r="65" spans="1:9">
      <c r="A65" s="2"/>
      <c r="B65" s="2"/>
      <c r="C65" s="3"/>
      <c r="D65" s="262"/>
      <c r="E65" s="295"/>
      <c r="F65" s="295"/>
      <c r="G65" s="481"/>
      <c r="H65" s="295"/>
      <c r="I65" s="262"/>
    </row>
    <row r="66" spans="1:9">
      <c r="A66" s="2"/>
      <c r="B66" s="2"/>
      <c r="C66" s="3"/>
      <c r="D66" s="262"/>
      <c r="E66" s="295"/>
      <c r="F66" s="295"/>
      <c r="G66" s="481"/>
      <c r="H66" s="295"/>
      <c r="I66" s="262"/>
    </row>
    <row r="67" spans="1:9">
      <c r="A67" s="2"/>
      <c r="B67" s="2"/>
      <c r="C67" s="3"/>
      <c r="D67" s="262"/>
      <c r="E67" s="295"/>
      <c r="F67" s="295"/>
      <c r="G67" s="481"/>
      <c r="H67" s="295"/>
      <c r="I67" s="262"/>
    </row>
    <row r="68" spans="1:9">
      <c r="A68" s="2"/>
      <c r="B68" s="2"/>
      <c r="C68" s="3"/>
      <c r="D68" s="262"/>
      <c r="E68" s="295"/>
      <c r="F68" s="295"/>
      <c r="G68" s="481"/>
      <c r="H68" s="295"/>
      <c r="I68" s="262"/>
    </row>
    <row r="69" spans="1:9">
      <c r="A69" s="2"/>
      <c r="B69" s="2"/>
      <c r="C69" s="3"/>
      <c r="D69" s="262"/>
      <c r="E69" s="295"/>
      <c r="F69" s="295"/>
      <c r="G69" s="481"/>
      <c r="H69" s="295"/>
      <c r="I69" s="262"/>
    </row>
    <row r="70" spans="1:9">
      <c r="A70" s="2"/>
      <c r="B70" s="2"/>
      <c r="C70" s="3"/>
      <c r="D70" s="262"/>
      <c r="E70" s="295"/>
      <c r="F70" s="295"/>
      <c r="G70" s="481"/>
      <c r="H70" s="295"/>
      <c r="I70" s="262"/>
    </row>
    <row r="71" spans="1:9">
      <c r="A71" s="2"/>
      <c r="B71" s="2"/>
      <c r="C71" s="3"/>
      <c r="D71" s="262"/>
      <c r="E71" s="295"/>
      <c r="F71" s="295"/>
      <c r="G71" s="481"/>
      <c r="H71" s="295"/>
      <c r="I71" s="262"/>
    </row>
    <row r="72" spans="1:9">
      <c r="A72" s="2"/>
      <c r="B72" s="2"/>
      <c r="C72" s="3"/>
      <c r="D72" s="262"/>
      <c r="E72" s="295"/>
      <c r="F72" s="295"/>
      <c r="G72" s="481"/>
      <c r="H72" s="295"/>
      <c r="I72" s="262"/>
    </row>
    <row r="73" spans="1:9">
      <c r="A73" s="2"/>
      <c r="B73" s="2"/>
      <c r="C73" s="3"/>
      <c r="D73" s="262"/>
      <c r="E73" s="295"/>
      <c r="F73" s="295"/>
      <c r="G73" s="481"/>
      <c r="H73" s="295"/>
      <c r="I73" s="262"/>
    </row>
    <row r="74" spans="1:9">
      <c r="A74" s="2"/>
      <c r="B74" s="2"/>
      <c r="C74" s="3"/>
      <c r="D74" s="262"/>
      <c r="E74" s="295"/>
      <c r="F74" s="295"/>
      <c r="G74" s="481"/>
      <c r="H74" s="295"/>
      <c r="I74" s="262"/>
    </row>
    <row r="75" spans="1:9">
      <c r="A75" s="2"/>
      <c r="B75" s="2"/>
      <c r="C75" s="3"/>
      <c r="D75" s="262"/>
      <c r="E75" s="295"/>
      <c r="F75" s="295"/>
      <c r="G75" s="481"/>
      <c r="H75" s="295"/>
      <c r="I75" s="262"/>
    </row>
    <row r="76" spans="1:9">
      <c r="A76" s="2"/>
      <c r="B76" s="2"/>
      <c r="C76" s="3"/>
      <c r="D76" s="262"/>
      <c r="E76" s="295"/>
      <c r="F76" s="295"/>
      <c r="G76" s="481"/>
      <c r="H76" s="295"/>
      <c r="I76" s="262"/>
    </row>
    <row r="77" spans="1:9">
      <c r="A77" s="2"/>
      <c r="B77" s="2"/>
      <c r="C77" s="3"/>
      <c r="D77" s="262"/>
      <c r="E77" s="295"/>
      <c r="F77" s="295"/>
      <c r="G77" s="481"/>
      <c r="H77" s="295"/>
      <c r="I77" s="262"/>
    </row>
    <row r="78" spans="1:9">
      <c r="A78" s="2"/>
      <c r="B78" s="2"/>
      <c r="C78" s="3"/>
      <c r="D78" s="262"/>
      <c r="E78" s="295"/>
      <c r="F78" s="295"/>
      <c r="G78" s="481"/>
      <c r="H78" s="295"/>
      <c r="I78" s="262"/>
    </row>
    <row r="79" spans="1:9">
      <c r="A79" s="2"/>
      <c r="B79" s="2"/>
      <c r="C79" s="3"/>
      <c r="D79" s="262"/>
      <c r="E79" s="295"/>
      <c r="F79" s="295"/>
      <c r="G79" s="481"/>
      <c r="H79" s="295"/>
      <c r="I79" s="262"/>
    </row>
    <row r="80" spans="1:9">
      <c r="A80" s="2"/>
      <c r="B80" s="2"/>
      <c r="C80" s="3"/>
      <c r="D80" s="262"/>
      <c r="E80" s="295"/>
      <c r="F80" s="295"/>
      <c r="G80" s="481"/>
      <c r="H80" s="295"/>
      <c r="I80" s="262"/>
    </row>
    <row r="81" spans="1:9">
      <c r="A81" s="2"/>
      <c r="B81" s="2"/>
      <c r="C81" s="3"/>
      <c r="D81" s="262"/>
      <c r="E81" s="295"/>
      <c r="F81" s="295"/>
      <c r="G81" s="481"/>
      <c r="H81" s="295"/>
      <c r="I81" s="262"/>
    </row>
    <row r="82" spans="1:9">
      <c r="A82" s="2"/>
      <c r="B82" s="2"/>
      <c r="C82" s="3"/>
      <c r="D82" s="262"/>
      <c r="E82" s="295"/>
      <c r="F82" s="295"/>
      <c r="G82" s="481"/>
      <c r="H82" s="295"/>
      <c r="I82" s="262"/>
    </row>
    <row r="83" spans="1:9">
      <c r="A83" s="2"/>
      <c r="B83" s="2"/>
      <c r="C83" s="3"/>
      <c r="D83" s="262"/>
      <c r="E83" s="295"/>
      <c r="F83" s="295"/>
      <c r="G83" s="481"/>
      <c r="H83" s="295"/>
      <c r="I83" s="262"/>
    </row>
    <row r="84" spans="1:9">
      <c r="A84" s="2"/>
      <c r="B84" s="2"/>
      <c r="C84" s="3"/>
      <c r="D84" s="262"/>
      <c r="E84" s="295"/>
      <c r="F84" s="295"/>
      <c r="G84" s="481"/>
      <c r="H84" s="295"/>
      <c r="I84" s="262"/>
    </row>
    <row r="85" spans="1:9">
      <c r="A85" s="2"/>
      <c r="B85" s="2"/>
      <c r="C85" s="3"/>
      <c r="D85" s="262"/>
      <c r="E85" s="295"/>
      <c r="F85" s="295"/>
      <c r="G85" s="481"/>
      <c r="H85" s="295"/>
      <c r="I85" s="262"/>
    </row>
    <row r="86" spans="1:9">
      <c r="A86" s="2"/>
      <c r="B86" s="2"/>
      <c r="C86" s="3"/>
      <c r="D86" s="262"/>
      <c r="E86" s="295"/>
      <c r="F86" s="295"/>
      <c r="G86" s="481"/>
      <c r="H86" s="295"/>
      <c r="I86" s="262"/>
    </row>
    <row r="87" spans="1:9">
      <c r="A87" s="2"/>
      <c r="B87" s="2"/>
      <c r="C87" s="3"/>
      <c r="D87" s="262"/>
      <c r="E87" s="295"/>
      <c r="F87" s="295"/>
      <c r="G87" s="481"/>
      <c r="H87" s="295"/>
      <c r="I87" s="262"/>
    </row>
    <row r="88" spans="1:9">
      <c r="A88" s="2"/>
      <c r="B88" s="2"/>
      <c r="C88" s="3"/>
      <c r="D88" s="262"/>
      <c r="E88" s="295"/>
      <c r="F88" s="295"/>
      <c r="G88" s="481"/>
      <c r="H88" s="295"/>
      <c r="I88" s="262"/>
    </row>
    <row r="89" spans="1:9">
      <c r="A89" s="2"/>
      <c r="B89" s="2"/>
      <c r="C89" s="3"/>
      <c r="D89" s="262"/>
      <c r="E89" s="295"/>
      <c r="F89" s="295"/>
      <c r="G89" s="481"/>
      <c r="H89" s="295"/>
      <c r="I89" s="262"/>
    </row>
    <row r="90" spans="1:9">
      <c r="A90" s="2"/>
      <c r="B90" s="2"/>
      <c r="C90" s="3"/>
      <c r="D90" s="262"/>
      <c r="E90" s="295"/>
      <c r="F90" s="295"/>
      <c r="G90" s="481"/>
      <c r="H90" s="295"/>
      <c r="I90" s="262"/>
    </row>
    <row r="91" spans="1:9">
      <c r="A91" s="2"/>
      <c r="B91" s="2"/>
      <c r="C91" s="3"/>
      <c r="D91" s="262"/>
      <c r="E91" s="295"/>
      <c r="F91" s="295"/>
      <c r="G91" s="481"/>
      <c r="H91" s="295"/>
      <c r="I91" s="262"/>
    </row>
    <row r="92" spans="1:9">
      <c r="A92" s="2"/>
      <c r="B92" s="2"/>
      <c r="C92" s="3"/>
      <c r="D92" s="262"/>
      <c r="E92" s="295"/>
      <c r="F92" s="295"/>
      <c r="G92" s="481"/>
      <c r="H92" s="295"/>
      <c r="I92" s="262"/>
    </row>
    <row r="93" spans="1:9">
      <c r="A93" s="2"/>
      <c r="B93" s="2"/>
      <c r="C93" s="3"/>
      <c r="D93" s="262"/>
      <c r="E93" s="295"/>
      <c r="F93" s="295"/>
      <c r="G93" s="481"/>
      <c r="H93" s="295"/>
      <c r="I93" s="262"/>
    </row>
    <row r="94" spans="1:9">
      <c r="A94" s="2"/>
      <c r="B94" s="2"/>
      <c r="C94" s="3"/>
      <c r="D94" s="262"/>
      <c r="E94" s="295"/>
      <c r="F94" s="295"/>
      <c r="G94" s="481"/>
      <c r="H94" s="295"/>
      <c r="I94" s="262"/>
    </row>
    <row r="95" spans="1:9">
      <c r="A95" s="2"/>
      <c r="B95" s="2"/>
      <c r="C95" s="3"/>
      <c r="D95" s="262"/>
      <c r="E95" s="295"/>
      <c r="F95" s="295"/>
      <c r="G95" s="481"/>
      <c r="H95" s="295"/>
      <c r="I95" s="262"/>
    </row>
    <row r="96" spans="1:9">
      <c r="A96" s="2"/>
      <c r="B96" s="2"/>
      <c r="C96" s="3"/>
      <c r="D96" s="262"/>
      <c r="E96" s="295"/>
      <c r="F96" s="295"/>
      <c r="G96" s="481"/>
      <c r="H96" s="295"/>
      <c r="I96" s="262"/>
    </row>
    <row r="97" spans="1:9">
      <c r="A97" s="2"/>
      <c r="B97" s="2"/>
      <c r="C97" s="3"/>
      <c r="D97" s="262"/>
      <c r="E97" s="295"/>
      <c r="F97" s="295"/>
      <c r="G97" s="481"/>
      <c r="H97" s="295"/>
      <c r="I97" s="262"/>
    </row>
    <row r="98" spans="1:9">
      <c r="A98" s="2"/>
      <c r="B98" s="2"/>
      <c r="C98" s="3"/>
      <c r="D98" s="262"/>
      <c r="E98" s="295"/>
      <c r="F98" s="295"/>
      <c r="G98" s="481"/>
      <c r="H98" s="295"/>
      <c r="I98" s="262"/>
    </row>
    <row r="99" spans="1:9">
      <c r="A99" s="2"/>
      <c r="B99" s="2"/>
      <c r="C99" s="3"/>
      <c r="D99" s="262"/>
      <c r="E99" s="295"/>
      <c r="F99" s="295"/>
      <c r="G99" s="481"/>
      <c r="H99" s="295"/>
      <c r="I99" s="262"/>
    </row>
    <row r="100" spans="1:9">
      <c r="A100" s="2"/>
      <c r="B100" s="2"/>
      <c r="C100" s="3"/>
      <c r="D100" s="262"/>
      <c r="E100" s="295"/>
      <c r="F100" s="295"/>
      <c r="G100" s="481"/>
      <c r="H100" s="295"/>
      <c r="I100" s="262"/>
    </row>
    <row r="101" spans="1:9">
      <c r="A101" s="2"/>
      <c r="B101" s="2"/>
      <c r="C101" s="3"/>
      <c r="D101" s="262"/>
      <c r="E101" s="295"/>
      <c r="F101" s="295"/>
      <c r="G101" s="481"/>
      <c r="H101" s="295"/>
      <c r="I101" s="262"/>
    </row>
    <row r="102" spans="1:9">
      <c r="A102" s="2"/>
      <c r="B102" s="2"/>
      <c r="C102" s="3"/>
      <c r="D102" s="262"/>
      <c r="E102" s="295"/>
      <c r="F102" s="295"/>
      <c r="G102" s="481"/>
      <c r="H102" s="295"/>
      <c r="I102" s="262"/>
    </row>
    <row r="103" spans="1:9">
      <c r="A103" s="2"/>
      <c r="B103" s="2"/>
      <c r="C103" s="3"/>
      <c r="D103" s="262"/>
      <c r="E103" s="295"/>
      <c r="F103" s="295"/>
      <c r="G103" s="481"/>
      <c r="H103" s="295"/>
      <c r="I103" s="262"/>
    </row>
    <row r="104" spans="1:9">
      <c r="A104" s="2"/>
      <c r="B104" s="2"/>
      <c r="C104" s="3"/>
      <c r="D104" s="262"/>
      <c r="E104" s="295"/>
      <c r="F104" s="295"/>
      <c r="G104" s="481"/>
      <c r="H104" s="295"/>
      <c r="I104" s="262"/>
    </row>
    <row r="105" spans="1:9">
      <c r="A105" s="2"/>
      <c r="B105" s="2"/>
      <c r="C105" s="3"/>
      <c r="D105" s="262"/>
      <c r="E105" s="295"/>
      <c r="F105" s="295"/>
      <c r="G105" s="481"/>
      <c r="H105" s="295"/>
      <c r="I105" s="262"/>
    </row>
    <row r="106" spans="1:9">
      <c r="A106" s="2"/>
      <c r="B106" s="2"/>
      <c r="C106" s="3"/>
      <c r="D106" s="262"/>
      <c r="E106" s="295"/>
      <c r="F106" s="295"/>
      <c r="G106" s="481"/>
      <c r="H106" s="295"/>
      <c r="I106" s="262"/>
    </row>
    <row r="107" spans="1:9">
      <c r="A107" s="2"/>
      <c r="B107" s="2"/>
      <c r="C107" s="3"/>
      <c r="D107" s="262"/>
      <c r="E107" s="295"/>
      <c r="F107" s="295"/>
      <c r="G107" s="481"/>
      <c r="H107" s="295"/>
      <c r="I107" s="262"/>
    </row>
    <row r="108" spans="1:9">
      <c r="A108" s="2"/>
      <c r="B108" s="2"/>
      <c r="C108" s="3"/>
      <c r="D108" s="262"/>
      <c r="E108" s="295"/>
      <c r="F108" s="295"/>
      <c r="G108" s="481"/>
      <c r="H108" s="295"/>
      <c r="I108" s="262"/>
    </row>
    <row r="109" spans="1:9">
      <c r="A109" s="2"/>
      <c r="B109" s="2"/>
      <c r="C109" s="3"/>
      <c r="D109" s="262"/>
      <c r="E109" s="295"/>
      <c r="F109" s="295"/>
      <c r="G109" s="481"/>
      <c r="H109" s="295"/>
      <c r="I109" s="262"/>
    </row>
    <row r="110" spans="1:9">
      <c r="A110" s="2"/>
      <c r="B110" s="2"/>
      <c r="C110" s="3"/>
      <c r="D110" s="262"/>
      <c r="E110" s="295"/>
      <c r="F110" s="295"/>
      <c r="G110" s="481"/>
      <c r="H110" s="295"/>
      <c r="I110" s="262"/>
    </row>
    <row r="111" spans="1:9">
      <c r="A111" s="2"/>
      <c r="B111" s="2"/>
      <c r="C111" s="3"/>
      <c r="D111" s="262"/>
      <c r="E111" s="295"/>
      <c r="F111" s="295"/>
      <c r="G111" s="481"/>
      <c r="H111" s="295"/>
      <c r="I111" s="262"/>
    </row>
    <row r="112" spans="1:9">
      <c r="A112" s="2"/>
      <c r="B112" s="2"/>
      <c r="C112" s="3"/>
      <c r="D112" s="262"/>
      <c r="E112" s="295"/>
      <c r="F112" s="295"/>
      <c r="G112" s="481"/>
      <c r="H112" s="295"/>
      <c r="I112" s="262"/>
    </row>
    <row r="113" spans="1:9">
      <c r="A113" s="2"/>
      <c r="B113" s="2"/>
      <c r="C113" s="3"/>
      <c r="D113" s="262"/>
      <c r="E113" s="295"/>
      <c r="F113" s="295"/>
      <c r="G113" s="481"/>
      <c r="H113" s="295"/>
      <c r="I113" s="262"/>
    </row>
    <row r="114" spans="1:9">
      <c r="A114" s="2"/>
      <c r="B114" s="2"/>
      <c r="C114" s="3"/>
      <c r="D114" s="262"/>
      <c r="E114" s="295"/>
      <c r="F114" s="295"/>
      <c r="G114" s="481"/>
      <c r="H114" s="295"/>
      <c r="I114" s="262"/>
    </row>
    <row r="115" spans="1:9">
      <c r="A115" s="2"/>
      <c r="B115" s="2"/>
      <c r="C115" s="3"/>
      <c r="D115" s="262"/>
      <c r="E115" s="295"/>
      <c r="F115" s="295"/>
      <c r="G115" s="481"/>
      <c r="H115" s="295"/>
      <c r="I115" s="262"/>
    </row>
    <row r="116" spans="1:9">
      <c r="A116" s="2"/>
      <c r="B116" s="2"/>
      <c r="C116" s="3"/>
      <c r="D116" s="262"/>
      <c r="E116" s="295"/>
      <c r="F116" s="295"/>
      <c r="G116" s="481"/>
      <c r="H116" s="295"/>
      <c r="I116" s="262"/>
    </row>
    <row r="117" spans="1:9">
      <c r="A117" s="2"/>
      <c r="B117" s="2"/>
      <c r="C117" s="3"/>
      <c r="D117" s="262"/>
      <c r="E117" s="295"/>
      <c r="F117" s="295"/>
      <c r="G117" s="481"/>
      <c r="H117" s="295"/>
      <c r="I117" s="262"/>
    </row>
    <row r="118" spans="1:9">
      <c r="A118" s="2"/>
      <c r="B118" s="2"/>
      <c r="C118" s="3"/>
      <c r="D118" s="262"/>
      <c r="E118" s="295"/>
      <c r="F118" s="295"/>
      <c r="G118" s="481"/>
      <c r="H118" s="295"/>
      <c r="I118" s="262"/>
    </row>
    <row r="119" spans="1:9">
      <c r="A119" s="2"/>
      <c r="B119" s="2"/>
      <c r="C119" s="3"/>
      <c r="D119" s="262"/>
      <c r="E119" s="295"/>
      <c r="F119" s="295"/>
      <c r="G119" s="481"/>
      <c r="H119" s="295"/>
      <c r="I119" s="262"/>
    </row>
    <row r="120" spans="1:9">
      <c r="A120" s="2"/>
      <c r="B120" s="2"/>
      <c r="C120" s="3"/>
      <c r="D120" s="262"/>
      <c r="E120" s="295"/>
      <c r="F120" s="295"/>
      <c r="G120" s="481"/>
      <c r="H120" s="295"/>
      <c r="I120" s="262"/>
    </row>
    <row r="121" spans="1:9">
      <c r="A121" s="2"/>
      <c r="B121" s="2"/>
      <c r="C121" s="3"/>
      <c r="D121" s="262"/>
      <c r="E121" s="295"/>
      <c r="F121" s="295"/>
      <c r="G121" s="481"/>
      <c r="H121" s="295"/>
      <c r="I121" s="262"/>
    </row>
    <row r="122" spans="1:9">
      <c r="A122" s="2"/>
      <c r="B122" s="2"/>
      <c r="C122" s="3"/>
      <c r="D122" s="262"/>
      <c r="E122" s="295"/>
      <c r="F122" s="295"/>
      <c r="G122" s="481"/>
      <c r="H122" s="295"/>
      <c r="I122" s="262"/>
    </row>
    <row r="123" spans="1:9">
      <c r="A123" s="2"/>
      <c r="B123" s="2"/>
      <c r="C123" s="3"/>
      <c r="D123" s="262"/>
      <c r="E123" s="295"/>
      <c r="F123" s="295"/>
      <c r="G123" s="481"/>
      <c r="H123" s="295"/>
      <c r="I123" s="262"/>
    </row>
    <row r="124" spans="1:9">
      <c r="A124" s="2"/>
      <c r="B124" s="2"/>
      <c r="C124" s="3"/>
      <c r="D124" s="262"/>
      <c r="E124" s="295"/>
      <c r="F124" s="295"/>
      <c r="G124" s="481"/>
      <c r="H124" s="295"/>
      <c r="I124" s="262"/>
    </row>
    <row r="125" spans="1:9">
      <c r="A125" s="2"/>
      <c r="B125" s="2"/>
      <c r="C125" s="3"/>
      <c r="D125" s="262"/>
      <c r="E125" s="295"/>
      <c r="F125" s="295"/>
      <c r="G125" s="481"/>
      <c r="H125" s="295"/>
      <c r="I125" s="262"/>
    </row>
    <row r="126" spans="1:9">
      <c r="A126" s="2"/>
      <c r="B126" s="2"/>
      <c r="C126" s="3"/>
      <c r="D126" s="262"/>
      <c r="E126" s="295"/>
      <c r="F126" s="295"/>
      <c r="G126" s="481"/>
      <c r="H126" s="295"/>
      <c r="I126" s="262"/>
    </row>
    <row r="127" spans="1:9">
      <c r="A127" s="2"/>
      <c r="B127" s="2"/>
      <c r="C127" s="3"/>
      <c r="D127" s="262"/>
      <c r="E127" s="295"/>
      <c r="F127" s="295"/>
      <c r="G127" s="481"/>
      <c r="H127" s="295"/>
      <c r="I127" s="262"/>
    </row>
    <row r="128" spans="1:9">
      <c r="A128" s="2"/>
      <c r="B128" s="2"/>
      <c r="C128" s="3"/>
      <c r="D128" s="262"/>
      <c r="E128" s="295"/>
      <c r="F128" s="295"/>
      <c r="G128" s="481"/>
      <c r="H128" s="295"/>
      <c r="I128" s="262"/>
    </row>
    <row r="129" spans="1:9">
      <c r="A129" s="2"/>
      <c r="B129" s="2"/>
      <c r="C129" s="3"/>
      <c r="D129" s="262"/>
      <c r="E129" s="295"/>
      <c r="F129" s="295"/>
      <c r="G129" s="481"/>
      <c r="H129" s="295"/>
      <c r="I129" s="262"/>
    </row>
    <row r="130" spans="1:9">
      <c r="A130" s="2"/>
      <c r="B130" s="2"/>
      <c r="C130" s="3"/>
      <c r="D130" s="262"/>
      <c r="E130" s="295"/>
      <c r="F130" s="295"/>
      <c r="G130" s="481"/>
      <c r="H130" s="295"/>
      <c r="I130" s="262"/>
    </row>
    <row r="131" spans="1:9">
      <c r="A131" s="2"/>
      <c r="B131" s="2"/>
      <c r="C131" s="3"/>
      <c r="D131" s="262"/>
      <c r="E131" s="295"/>
      <c r="F131" s="295"/>
      <c r="G131" s="481"/>
      <c r="H131" s="295"/>
      <c r="I131" s="262"/>
    </row>
    <row r="132" spans="1:9">
      <c r="A132" s="2"/>
      <c r="B132" s="2"/>
      <c r="C132" s="3"/>
      <c r="D132" s="262"/>
      <c r="E132" s="295"/>
      <c r="F132" s="295"/>
      <c r="G132" s="481"/>
      <c r="H132" s="295"/>
      <c r="I132" s="262"/>
    </row>
    <row r="133" spans="1:9">
      <c r="A133" s="2"/>
      <c r="B133" s="2"/>
      <c r="C133" s="3"/>
      <c r="D133" s="262"/>
      <c r="E133" s="295"/>
      <c r="F133" s="295"/>
      <c r="G133" s="481"/>
      <c r="H133" s="295"/>
      <c r="I133" s="262"/>
    </row>
    <row r="134" spans="1:9">
      <c r="A134" s="2"/>
      <c r="B134" s="2"/>
      <c r="C134" s="3"/>
      <c r="D134" s="262"/>
      <c r="E134" s="295"/>
      <c r="F134" s="295"/>
      <c r="G134" s="481"/>
      <c r="H134" s="295"/>
      <c r="I134" s="262"/>
    </row>
    <row r="135" spans="1:9">
      <c r="A135" s="2"/>
      <c r="B135" s="2"/>
      <c r="C135" s="3"/>
      <c r="D135" s="262"/>
      <c r="E135" s="295"/>
      <c r="F135" s="295"/>
      <c r="G135" s="481"/>
      <c r="H135" s="295"/>
      <c r="I135" s="262"/>
    </row>
    <row r="136" spans="1:9">
      <c r="A136" s="2"/>
      <c r="B136" s="2"/>
      <c r="C136" s="3"/>
      <c r="D136" s="262"/>
      <c r="E136" s="295"/>
      <c r="F136" s="295"/>
      <c r="G136" s="481"/>
      <c r="H136" s="295"/>
      <c r="I136" s="262"/>
    </row>
    <row r="137" spans="1:9">
      <c r="A137" s="2"/>
      <c r="B137" s="2"/>
      <c r="C137" s="3"/>
      <c r="D137" s="262"/>
      <c r="E137" s="295"/>
      <c r="F137" s="295"/>
      <c r="G137" s="481"/>
      <c r="H137" s="295"/>
      <c r="I137" s="262"/>
    </row>
    <row r="138" spans="1:9">
      <c r="A138" s="2"/>
      <c r="B138" s="2"/>
      <c r="C138" s="3"/>
      <c r="D138" s="262"/>
      <c r="E138" s="295"/>
      <c r="F138" s="295"/>
      <c r="G138" s="481"/>
      <c r="H138" s="295"/>
      <c r="I138" s="262"/>
    </row>
    <row r="139" spans="1:9">
      <c r="A139" s="2"/>
      <c r="B139" s="2"/>
      <c r="C139" s="3"/>
      <c r="D139" s="262"/>
      <c r="E139" s="295"/>
      <c r="F139" s="295"/>
      <c r="G139" s="481"/>
      <c r="H139" s="295"/>
      <c r="I139" s="262"/>
    </row>
    <row r="140" spans="1:9">
      <c r="A140" s="2"/>
      <c r="B140" s="2"/>
      <c r="C140" s="3"/>
      <c r="D140" s="262"/>
      <c r="E140" s="295"/>
      <c r="F140" s="295"/>
      <c r="G140" s="481"/>
      <c r="H140" s="295"/>
      <c r="I140" s="262"/>
    </row>
    <row r="141" spans="1:9">
      <c r="A141" s="2"/>
      <c r="B141" s="2"/>
      <c r="C141" s="3"/>
      <c r="D141" s="262"/>
      <c r="E141" s="295"/>
      <c r="F141" s="295"/>
      <c r="G141" s="481"/>
      <c r="H141" s="295"/>
      <c r="I141" s="262"/>
    </row>
    <row r="142" spans="1:9">
      <c r="A142" s="2"/>
      <c r="B142" s="2"/>
      <c r="C142" s="3"/>
      <c r="D142" s="262"/>
      <c r="E142" s="295"/>
      <c r="F142" s="295"/>
      <c r="G142" s="481"/>
      <c r="H142" s="295"/>
      <c r="I142" s="262"/>
    </row>
    <row r="143" spans="1:9">
      <c r="A143" s="2"/>
      <c r="B143" s="2"/>
      <c r="C143" s="3"/>
      <c r="D143" s="262"/>
      <c r="E143" s="295"/>
      <c r="F143" s="295"/>
      <c r="G143" s="481"/>
      <c r="H143" s="295"/>
      <c r="I143" s="262"/>
    </row>
    <row r="144" spans="1:9">
      <c r="A144" s="2"/>
      <c r="B144" s="2"/>
      <c r="C144" s="3"/>
      <c r="D144" s="262"/>
      <c r="E144" s="295"/>
      <c r="F144" s="295"/>
      <c r="G144" s="481"/>
      <c r="H144" s="295"/>
      <c r="I144" s="262"/>
    </row>
    <row r="145" spans="1:9">
      <c r="A145" s="2"/>
      <c r="B145" s="2"/>
      <c r="C145" s="3"/>
      <c r="D145" s="262"/>
      <c r="E145" s="295"/>
      <c r="F145" s="295"/>
      <c r="G145" s="481"/>
      <c r="H145" s="295"/>
      <c r="I145" s="262"/>
    </row>
    <row r="146" spans="1:9">
      <c r="A146" s="2"/>
      <c r="B146" s="2"/>
      <c r="C146" s="3"/>
      <c r="D146" s="262"/>
      <c r="E146" s="295"/>
      <c r="F146" s="295"/>
      <c r="G146" s="481"/>
      <c r="H146" s="295"/>
      <c r="I146" s="262"/>
    </row>
    <row r="147" spans="1:9">
      <c r="A147" s="2"/>
      <c r="B147" s="2"/>
      <c r="C147" s="3"/>
      <c r="D147" s="262"/>
      <c r="E147" s="295"/>
      <c r="F147" s="295"/>
      <c r="G147" s="481"/>
      <c r="H147" s="295"/>
      <c r="I147" s="262"/>
    </row>
    <row r="148" spans="1:9">
      <c r="A148" s="2"/>
      <c r="B148" s="2"/>
      <c r="C148" s="3"/>
      <c r="D148" s="262"/>
      <c r="E148" s="295"/>
      <c r="F148" s="295"/>
      <c r="G148" s="481"/>
      <c r="H148" s="295"/>
      <c r="I148" s="262"/>
    </row>
    <row r="149" spans="1:9">
      <c r="A149" s="2"/>
      <c r="B149" s="2"/>
      <c r="C149" s="3"/>
      <c r="D149" s="262"/>
      <c r="E149" s="295"/>
      <c r="F149" s="295"/>
      <c r="G149" s="481"/>
      <c r="H149" s="295"/>
      <c r="I149" s="262"/>
    </row>
    <row r="150" spans="1:9">
      <c r="A150" s="2"/>
      <c r="B150" s="2"/>
      <c r="C150" s="3"/>
      <c r="D150" s="262"/>
      <c r="E150" s="295"/>
      <c r="F150" s="295"/>
      <c r="G150" s="481"/>
      <c r="H150" s="295"/>
      <c r="I150" s="262"/>
    </row>
    <row r="151" spans="1:9">
      <c r="A151" s="2"/>
      <c r="B151" s="2"/>
      <c r="C151" s="3"/>
      <c r="D151" s="262"/>
      <c r="E151" s="295"/>
      <c r="F151" s="295"/>
      <c r="G151" s="481"/>
      <c r="H151" s="295"/>
      <c r="I151" s="262"/>
    </row>
    <row r="152" spans="1:9">
      <c r="A152" s="2"/>
      <c r="B152" s="2"/>
      <c r="C152" s="3"/>
      <c r="D152" s="262"/>
      <c r="E152" s="295"/>
      <c r="F152" s="295"/>
      <c r="G152" s="481"/>
      <c r="H152" s="295"/>
      <c r="I152" s="262"/>
    </row>
    <row r="153" spans="1:9">
      <c r="A153" s="2"/>
      <c r="B153" s="2"/>
      <c r="C153" s="3"/>
      <c r="D153" s="262"/>
      <c r="E153" s="295"/>
      <c r="F153" s="295"/>
      <c r="G153" s="481"/>
      <c r="H153" s="295"/>
      <c r="I153" s="262"/>
    </row>
    <row r="154" spans="1:9">
      <c r="A154" s="2"/>
      <c r="B154" s="2"/>
      <c r="C154" s="3"/>
      <c r="D154" s="262"/>
      <c r="E154" s="295"/>
      <c r="F154" s="295"/>
      <c r="G154" s="481"/>
      <c r="H154" s="295"/>
      <c r="I154" s="262"/>
    </row>
    <row r="155" spans="1:9">
      <c r="A155" s="2"/>
      <c r="B155" s="2"/>
      <c r="C155" s="3"/>
      <c r="D155" s="262"/>
      <c r="E155" s="295"/>
      <c r="F155" s="295"/>
      <c r="G155" s="481"/>
      <c r="H155" s="295"/>
      <c r="I155" s="262"/>
    </row>
    <row r="156" spans="1:9">
      <c r="A156" s="2"/>
      <c r="B156" s="2"/>
      <c r="C156" s="3"/>
      <c r="D156" s="262"/>
      <c r="E156" s="295"/>
      <c r="F156" s="295"/>
      <c r="G156" s="481"/>
      <c r="H156" s="295"/>
      <c r="I156" s="262"/>
    </row>
    <row r="157" spans="1:9">
      <c r="A157" s="2"/>
      <c r="B157" s="2"/>
      <c r="C157" s="3"/>
      <c r="D157" s="262"/>
      <c r="E157" s="295"/>
      <c r="F157" s="295"/>
      <c r="G157" s="481"/>
      <c r="H157" s="295"/>
      <c r="I157" s="262"/>
    </row>
    <row r="158" spans="1:9">
      <c r="A158" s="2"/>
      <c r="B158" s="2"/>
      <c r="C158" s="3"/>
      <c r="D158" s="262"/>
      <c r="E158" s="295"/>
      <c r="F158" s="295"/>
      <c r="G158" s="481"/>
      <c r="H158" s="295"/>
      <c r="I158" s="262"/>
    </row>
    <row r="159" spans="1:9">
      <c r="A159" s="2"/>
      <c r="B159" s="2"/>
      <c r="C159" s="3"/>
      <c r="D159" s="262"/>
      <c r="E159" s="295"/>
      <c r="F159" s="295"/>
      <c r="G159" s="481"/>
      <c r="H159" s="295"/>
      <c r="I159" s="262"/>
    </row>
    <row r="160" spans="1:9">
      <c r="A160" s="2"/>
      <c r="B160" s="2"/>
      <c r="C160" s="3"/>
      <c r="D160" s="262"/>
      <c r="E160" s="295"/>
      <c r="F160" s="295"/>
      <c r="G160" s="481"/>
      <c r="H160" s="295"/>
      <c r="I160" s="262"/>
    </row>
    <row r="161" spans="1:9">
      <c r="A161" s="2"/>
      <c r="B161" s="2"/>
      <c r="C161" s="3"/>
      <c r="D161" s="262"/>
      <c r="E161" s="295"/>
      <c r="F161" s="295"/>
      <c r="G161" s="481"/>
      <c r="H161" s="295"/>
      <c r="I161" s="262"/>
    </row>
    <row r="162" spans="1:9">
      <c r="A162" s="2"/>
      <c r="B162" s="2"/>
      <c r="C162" s="3"/>
      <c r="D162" s="262"/>
      <c r="E162" s="295"/>
      <c r="F162" s="295"/>
      <c r="G162" s="481"/>
      <c r="H162" s="295"/>
      <c r="I162" s="262"/>
    </row>
    <row r="163" spans="1:9">
      <c r="A163" s="2"/>
      <c r="B163" s="2"/>
      <c r="C163" s="3"/>
      <c r="D163" s="262"/>
      <c r="E163" s="295"/>
      <c r="F163" s="295"/>
      <c r="G163" s="481"/>
      <c r="H163" s="295"/>
      <c r="I163" s="262"/>
    </row>
    <row r="164" spans="1:9">
      <c r="A164" s="2"/>
      <c r="B164" s="2"/>
      <c r="C164" s="3"/>
      <c r="D164" s="262"/>
      <c r="E164" s="295"/>
      <c r="F164" s="295"/>
      <c r="G164" s="481"/>
      <c r="H164" s="295"/>
      <c r="I164" s="262"/>
    </row>
    <row r="165" spans="1:9">
      <c r="A165" s="2"/>
      <c r="B165" s="2"/>
      <c r="C165" s="3"/>
      <c r="D165" s="262"/>
      <c r="E165" s="295"/>
      <c r="F165" s="295"/>
      <c r="G165" s="481"/>
      <c r="H165" s="295"/>
      <c r="I165" s="262"/>
    </row>
    <row r="166" spans="1:9">
      <c r="A166" s="2"/>
      <c r="B166" s="2"/>
      <c r="C166" s="3"/>
      <c r="D166" s="262"/>
      <c r="E166" s="295"/>
      <c r="F166" s="295"/>
      <c r="G166" s="481"/>
      <c r="H166" s="295"/>
      <c r="I166" s="262"/>
    </row>
    <row r="167" spans="1:9">
      <c r="A167" s="2"/>
      <c r="B167" s="2"/>
      <c r="C167" s="3"/>
      <c r="D167" s="262"/>
      <c r="E167" s="295"/>
      <c r="F167" s="295"/>
      <c r="G167" s="481"/>
      <c r="H167" s="295"/>
      <c r="I167" s="262"/>
    </row>
    <row r="168" spans="1:9">
      <c r="A168" s="2"/>
      <c r="B168" s="2"/>
      <c r="C168" s="3"/>
      <c r="D168" s="262"/>
      <c r="E168" s="295"/>
      <c r="F168" s="295"/>
      <c r="G168" s="481"/>
      <c r="H168" s="295"/>
      <c r="I168" s="262"/>
    </row>
    <row r="169" spans="1:9">
      <c r="A169" s="2"/>
      <c r="B169" s="2"/>
      <c r="C169" s="3"/>
      <c r="D169" s="262"/>
      <c r="E169" s="295"/>
      <c r="F169" s="295"/>
      <c r="G169" s="481"/>
      <c r="H169" s="295"/>
      <c r="I169" s="262"/>
    </row>
    <row r="170" spans="1:9">
      <c r="A170" s="2"/>
      <c r="B170" s="2"/>
      <c r="C170" s="3"/>
      <c r="D170" s="262"/>
      <c r="E170" s="295"/>
      <c r="F170" s="295"/>
      <c r="G170" s="481"/>
      <c r="H170" s="295"/>
      <c r="I170" s="262"/>
    </row>
    <row r="171" spans="1:9">
      <c r="A171" s="2"/>
      <c r="B171" s="2"/>
      <c r="C171" s="3"/>
      <c r="D171" s="262"/>
      <c r="E171" s="295"/>
      <c r="F171" s="295"/>
      <c r="G171" s="481"/>
      <c r="H171" s="295"/>
      <c r="I171" s="262"/>
    </row>
    <row r="172" spans="1:9">
      <c r="A172" s="2"/>
      <c r="B172" s="2"/>
      <c r="C172" s="3"/>
      <c r="D172" s="262"/>
      <c r="E172" s="295"/>
      <c r="F172" s="295"/>
      <c r="G172" s="481"/>
      <c r="H172" s="295"/>
      <c r="I172" s="262"/>
    </row>
    <row r="173" spans="1:9">
      <c r="A173" s="2"/>
      <c r="B173" s="2"/>
      <c r="C173" s="3"/>
      <c r="D173" s="262"/>
      <c r="E173" s="295"/>
      <c r="F173" s="295"/>
      <c r="G173" s="481"/>
      <c r="H173" s="295"/>
      <c r="I173" s="262"/>
    </row>
    <row r="174" spans="1:9">
      <c r="A174" s="2"/>
      <c r="B174" s="2"/>
      <c r="C174" s="3"/>
      <c r="D174" s="262"/>
      <c r="E174" s="295"/>
      <c r="F174" s="295"/>
      <c r="G174" s="481"/>
      <c r="H174" s="295"/>
      <c r="I174" s="262"/>
    </row>
    <row r="175" spans="1:9">
      <c r="A175" s="2"/>
      <c r="B175" s="2"/>
      <c r="C175" s="3"/>
      <c r="D175" s="262"/>
      <c r="E175" s="295"/>
      <c r="F175" s="295"/>
      <c r="G175" s="481"/>
      <c r="H175" s="295"/>
      <c r="I175" s="262"/>
    </row>
    <row r="176" spans="1:9">
      <c r="A176" s="2"/>
      <c r="B176" s="2"/>
      <c r="C176" s="3"/>
      <c r="D176" s="262"/>
      <c r="E176" s="295"/>
      <c r="F176" s="295"/>
      <c r="G176" s="481"/>
      <c r="H176" s="295"/>
      <c r="I176" s="262"/>
    </row>
    <row r="177" spans="1:9">
      <c r="A177" s="2"/>
      <c r="B177" s="2"/>
      <c r="C177" s="3"/>
      <c r="D177" s="262"/>
      <c r="E177" s="295"/>
      <c r="F177" s="295"/>
      <c r="G177" s="481"/>
      <c r="H177" s="295"/>
      <c r="I177" s="262"/>
    </row>
    <row r="178" spans="1:9">
      <c r="A178" s="2"/>
      <c r="B178" s="2"/>
      <c r="C178" s="3"/>
      <c r="D178" s="262"/>
      <c r="E178" s="295"/>
      <c r="F178" s="295"/>
      <c r="G178" s="481"/>
      <c r="H178" s="295"/>
      <c r="I178" s="262"/>
    </row>
    <row r="179" spans="1:9">
      <c r="A179" s="2"/>
      <c r="B179" s="2"/>
      <c r="C179" s="3"/>
      <c r="D179" s="262"/>
      <c r="E179" s="295"/>
      <c r="F179" s="295"/>
      <c r="G179" s="481"/>
      <c r="H179" s="295"/>
      <c r="I179" s="262"/>
    </row>
    <row r="180" spans="1:9">
      <c r="A180" s="2"/>
      <c r="B180" s="2"/>
      <c r="C180" s="3"/>
      <c r="D180" s="262"/>
      <c r="E180" s="295"/>
      <c r="F180" s="295"/>
      <c r="G180" s="481"/>
      <c r="H180" s="295"/>
      <c r="I180" s="262"/>
    </row>
    <row r="181" spans="1:9">
      <c r="A181" s="2"/>
      <c r="B181" s="2"/>
      <c r="C181" s="3"/>
      <c r="D181" s="262"/>
      <c r="E181" s="295"/>
      <c r="F181" s="295"/>
      <c r="G181" s="481"/>
      <c r="H181" s="295"/>
      <c r="I181" s="262"/>
    </row>
    <row r="182" spans="1:9">
      <c r="A182" s="2"/>
      <c r="B182" s="2"/>
      <c r="C182" s="3"/>
      <c r="D182" s="262"/>
      <c r="E182" s="295"/>
      <c r="F182" s="295"/>
      <c r="G182" s="481"/>
      <c r="H182" s="295"/>
      <c r="I182" s="262"/>
    </row>
    <row r="183" spans="1:9">
      <c r="A183" s="2"/>
      <c r="B183" s="2"/>
      <c r="C183" s="3"/>
      <c r="D183" s="262"/>
      <c r="E183" s="295"/>
      <c r="F183" s="295"/>
      <c r="G183" s="481"/>
      <c r="H183" s="295"/>
      <c r="I183" s="262"/>
    </row>
    <row r="184" spans="1:9">
      <c r="A184" s="2"/>
      <c r="B184" s="2"/>
      <c r="C184" s="3"/>
      <c r="D184" s="262"/>
      <c r="E184" s="295"/>
      <c r="F184" s="295"/>
      <c r="G184" s="481"/>
      <c r="H184" s="295"/>
      <c r="I184" s="262"/>
    </row>
    <row r="185" spans="1:9">
      <c r="A185" s="2"/>
      <c r="B185" s="2"/>
      <c r="C185" s="3"/>
      <c r="D185" s="262"/>
      <c r="E185" s="295"/>
      <c r="F185" s="295"/>
      <c r="G185" s="481"/>
      <c r="H185" s="295"/>
      <c r="I185" s="262"/>
    </row>
    <row r="186" spans="1:9">
      <c r="A186" s="2"/>
      <c r="B186" s="2"/>
      <c r="C186" s="3"/>
      <c r="D186" s="262"/>
      <c r="E186" s="295"/>
      <c r="F186" s="295"/>
      <c r="G186" s="481"/>
      <c r="H186" s="295"/>
      <c r="I186" s="262"/>
    </row>
    <row r="187" spans="1:9">
      <c r="A187" s="2"/>
      <c r="B187" s="2"/>
      <c r="C187" s="3"/>
      <c r="D187" s="262"/>
      <c r="E187" s="295"/>
      <c r="F187" s="295"/>
      <c r="G187" s="481"/>
      <c r="H187" s="295"/>
      <c r="I187" s="262"/>
    </row>
    <row r="188" spans="1:9">
      <c r="A188" s="2"/>
      <c r="B188" s="2"/>
      <c r="C188" s="3"/>
      <c r="D188" s="262"/>
      <c r="E188" s="295"/>
      <c r="F188" s="295"/>
      <c r="G188" s="481"/>
      <c r="H188" s="295"/>
      <c r="I188" s="262"/>
    </row>
    <row r="189" spans="1:9">
      <c r="A189" s="2"/>
      <c r="B189" s="2"/>
      <c r="C189" s="3"/>
      <c r="D189" s="262"/>
      <c r="E189" s="295"/>
      <c r="F189" s="295"/>
      <c r="G189" s="481"/>
      <c r="H189" s="295"/>
      <c r="I189" s="262"/>
    </row>
    <row r="190" spans="1:9">
      <c r="A190" s="2"/>
      <c r="B190" s="2"/>
      <c r="C190" s="3"/>
      <c r="D190" s="262"/>
      <c r="E190" s="295"/>
      <c r="F190" s="295"/>
      <c r="G190" s="481"/>
      <c r="H190" s="295"/>
      <c r="I190" s="262"/>
    </row>
    <row r="191" spans="1:9">
      <c r="A191" s="2"/>
      <c r="B191" s="2"/>
      <c r="C191" s="3"/>
      <c r="D191" s="262"/>
      <c r="E191" s="295"/>
      <c r="F191" s="295"/>
      <c r="G191" s="481"/>
      <c r="H191" s="295"/>
      <c r="I191" s="262"/>
    </row>
    <row r="192" spans="1:9">
      <c r="A192" s="2"/>
      <c r="B192" s="2"/>
      <c r="C192" s="3"/>
      <c r="D192" s="262"/>
      <c r="E192" s="295"/>
      <c r="F192" s="295"/>
      <c r="G192" s="481"/>
      <c r="H192" s="295"/>
      <c r="I192" s="262"/>
    </row>
    <row r="193" spans="1:9">
      <c r="A193" s="2"/>
      <c r="B193" s="2"/>
      <c r="C193" s="3"/>
      <c r="D193" s="262"/>
      <c r="E193" s="295"/>
      <c r="F193" s="295"/>
      <c r="G193" s="481"/>
      <c r="H193" s="295"/>
      <c r="I193" s="262"/>
    </row>
    <row r="194" spans="1:9">
      <c r="A194" s="2"/>
      <c r="B194" s="2"/>
      <c r="C194" s="3"/>
      <c r="D194" s="262"/>
      <c r="E194" s="295"/>
      <c r="F194" s="295"/>
      <c r="G194" s="481"/>
      <c r="H194" s="295"/>
      <c r="I194" s="262"/>
    </row>
    <row r="195" spans="1:9">
      <c r="A195" s="2"/>
      <c r="B195" s="2"/>
      <c r="C195" s="3"/>
      <c r="D195" s="262"/>
      <c r="E195" s="295"/>
      <c r="F195" s="295"/>
      <c r="G195" s="481"/>
      <c r="H195" s="295"/>
      <c r="I195" s="262"/>
    </row>
    <row r="196" spans="1:9">
      <c r="A196" s="2"/>
      <c r="B196" s="2"/>
      <c r="C196" s="3"/>
      <c r="D196" s="262"/>
      <c r="E196" s="295"/>
      <c r="F196" s="295"/>
      <c r="G196" s="481"/>
      <c r="H196" s="295"/>
      <c r="I196" s="262"/>
    </row>
    <row r="197" spans="1:9">
      <c r="A197" s="2"/>
      <c r="B197" s="2"/>
      <c r="C197" s="3"/>
      <c r="D197" s="262"/>
      <c r="E197" s="295"/>
      <c r="F197" s="295"/>
      <c r="G197" s="481"/>
      <c r="H197" s="295"/>
      <c r="I197" s="262"/>
    </row>
    <row r="198" spans="1:9">
      <c r="A198" s="2"/>
      <c r="B198" s="2"/>
      <c r="C198" s="3"/>
      <c r="D198" s="262"/>
      <c r="E198" s="295"/>
      <c r="F198" s="295"/>
      <c r="G198" s="481"/>
      <c r="H198" s="295"/>
      <c r="I198" s="262"/>
    </row>
    <row r="199" spans="1:9">
      <c r="A199" s="2"/>
      <c r="B199" s="2"/>
      <c r="C199" s="3"/>
      <c r="D199" s="262"/>
      <c r="E199" s="295"/>
      <c r="F199" s="295"/>
      <c r="G199" s="481"/>
      <c r="H199" s="295"/>
      <c r="I199" s="262"/>
    </row>
    <row r="200" spans="1:9">
      <c r="A200" s="2"/>
      <c r="B200" s="2"/>
      <c r="C200" s="3"/>
      <c r="D200" s="262"/>
      <c r="E200" s="295"/>
      <c r="F200" s="295"/>
      <c r="G200" s="481"/>
      <c r="H200" s="295"/>
      <c r="I200" s="262"/>
    </row>
    <row r="201" spans="1:9">
      <c r="A201" s="2"/>
      <c r="B201" s="2"/>
      <c r="C201" s="3"/>
      <c r="D201" s="262"/>
      <c r="E201" s="295"/>
      <c r="F201" s="295"/>
      <c r="G201" s="481"/>
      <c r="H201" s="295"/>
      <c r="I201" s="262"/>
    </row>
    <row r="202" spans="1:9">
      <c r="A202" s="2"/>
      <c r="B202" s="2"/>
      <c r="C202" s="3"/>
      <c r="D202" s="262"/>
      <c r="E202" s="295"/>
      <c r="F202" s="295"/>
      <c r="G202" s="481"/>
      <c r="H202" s="295"/>
      <c r="I202" s="262"/>
    </row>
    <row r="203" spans="1:9">
      <c r="A203" s="2"/>
      <c r="B203" s="2"/>
      <c r="C203" s="3"/>
      <c r="D203" s="262"/>
      <c r="E203" s="295"/>
      <c r="F203" s="295"/>
      <c r="G203" s="481"/>
      <c r="H203" s="295"/>
      <c r="I203" s="262"/>
    </row>
    <row r="204" spans="1:9">
      <c r="A204" s="2"/>
      <c r="B204" s="2"/>
      <c r="C204" s="3"/>
      <c r="D204" s="262"/>
      <c r="E204" s="295"/>
      <c r="F204" s="295"/>
      <c r="G204" s="481"/>
      <c r="H204" s="295"/>
      <c r="I204" s="262"/>
    </row>
    <row r="205" spans="1:9">
      <c r="A205" s="2"/>
      <c r="B205" s="2"/>
      <c r="C205" s="3"/>
      <c r="D205" s="262"/>
      <c r="E205" s="295"/>
      <c r="F205" s="295"/>
      <c r="G205" s="481"/>
      <c r="H205" s="295"/>
      <c r="I205" s="262"/>
    </row>
    <row r="206" spans="1:9">
      <c r="A206" s="2"/>
      <c r="B206" s="2"/>
      <c r="C206" s="3"/>
      <c r="D206" s="262"/>
      <c r="E206" s="295"/>
      <c r="F206" s="295"/>
      <c r="G206" s="481"/>
      <c r="H206" s="295"/>
      <c r="I206" s="262"/>
    </row>
    <row r="207" spans="1:9">
      <c r="A207" s="2"/>
      <c r="B207" s="2"/>
      <c r="C207" s="3"/>
      <c r="D207" s="262"/>
      <c r="E207" s="295"/>
      <c r="F207" s="295"/>
      <c r="G207" s="481"/>
      <c r="H207" s="295"/>
      <c r="I207" s="262"/>
    </row>
    <row r="208" spans="1:9">
      <c r="A208" s="2"/>
      <c r="B208" s="2"/>
      <c r="C208" s="3"/>
      <c r="D208" s="262"/>
      <c r="E208" s="295"/>
      <c r="F208" s="295"/>
      <c r="G208" s="481"/>
      <c r="H208" s="295"/>
      <c r="I208" s="262"/>
    </row>
    <row r="209" spans="1:9">
      <c r="A209" s="2"/>
      <c r="B209" s="2"/>
      <c r="C209" s="3"/>
      <c r="D209" s="262"/>
      <c r="E209" s="295"/>
      <c r="F209" s="295"/>
      <c r="G209" s="481"/>
      <c r="H209" s="295"/>
      <c r="I209" s="262"/>
    </row>
    <row r="210" spans="1:9">
      <c r="A210" s="2"/>
      <c r="B210" s="2"/>
      <c r="C210" s="3"/>
      <c r="D210" s="262"/>
      <c r="E210" s="295"/>
      <c r="F210" s="295"/>
      <c r="G210" s="481"/>
      <c r="H210" s="295"/>
      <c r="I210" s="262"/>
    </row>
    <row r="211" spans="1:9">
      <c r="A211" s="2"/>
      <c r="B211" s="2"/>
      <c r="C211" s="3"/>
      <c r="D211" s="262"/>
      <c r="E211" s="295"/>
      <c r="F211" s="295"/>
      <c r="G211" s="481"/>
      <c r="H211" s="295"/>
      <c r="I211" s="262"/>
    </row>
    <row r="212" spans="1:9">
      <c r="A212" s="2"/>
      <c r="B212" s="2"/>
      <c r="C212" s="3"/>
      <c r="D212" s="262"/>
      <c r="E212" s="295"/>
      <c r="F212" s="295"/>
      <c r="G212" s="481"/>
      <c r="H212" s="295"/>
      <c r="I212" s="262"/>
    </row>
    <row r="213" spans="1:9">
      <c r="A213" s="2"/>
      <c r="B213" s="2"/>
      <c r="C213" s="3"/>
      <c r="D213" s="262"/>
      <c r="E213" s="295"/>
      <c r="F213" s="295"/>
      <c r="G213" s="481"/>
      <c r="H213" s="295"/>
      <c r="I213" s="262"/>
    </row>
    <row r="214" spans="1:9">
      <c r="A214" s="2"/>
      <c r="B214" s="2"/>
      <c r="C214" s="3"/>
      <c r="D214" s="262"/>
      <c r="E214" s="295"/>
      <c r="F214" s="295"/>
      <c r="G214" s="481"/>
      <c r="H214" s="295"/>
      <c r="I214" s="262"/>
    </row>
    <row r="215" spans="1:9">
      <c r="A215" s="2"/>
      <c r="B215" s="2"/>
      <c r="C215" s="3"/>
      <c r="D215" s="262"/>
      <c r="E215" s="295"/>
      <c r="F215" s="295"/>
      <c r="G215" s="481"/>
      <c r="H215" s="295"/>
      <c r="I215" s="262"/>
    </row>
    <row r="216" spans="1:9">
      <c r="A216" s="2"/>
      <c r="B216" s="2"/>
      <c r="C216" s="3"/>
      <c r="D216" s="262"/>
      <c r="E216" s="295"/>
      <c r="F216" s="295"/>
      <c r="G216" s="481"/>
      <c r="H216" s="295"/>
      <c r="I216" s="262"/>
    </row>
    <row r="217" spans="1:9">
      <c r="A217" s="2"/>
      <c r="B217" s="2"/>
      <c r="C217" s="3"/>
      <c r="D217" s="262"/>
      <c r="E217" s="295"/>
      <c r="F217" s="295"/>
      <c r="G217" s="481"/>
      <c r="H217" s="295"/>
      <c r="I217" s="262"/>
    </row>
    <row r="218" spans="1:9">
      <c r="A218" s="2"/>
      <c r="B218" s="2"/>
      <c r="C218" s="3"/>
      <c r="D218" s="262"/>
      <c r="E218" s="295"/>
      <c r="F218" s="295"/>
      <c r="G218" s="481"/>
      <c r="H218" s="295"/>
      <c r="I218" s="262"/>
    </row>
    <row r="219" spans="1:9">
      <c r="A219" s="2"/>
      <c r="B219" s="2"/>
      <c r="C219" s="3"/>
      <c r="D219" s="262"/>
      <c r="E219" s="295"/>
      <c r="F219" s="295"/>
      <c r="G219" s="481"/>
      <c r="H219" s="295"/>
      <c r="I219" s="262"/>
    </row>
    <row r="220" spans="1:9">
      <c r="A220" s="2"/>
      <c r="B220" s="2"/>
      <c r="C220" s="3"/>
      <c r="D220" s="262"/>
      <c r="E220" s="295"/>
      <c r="F220" s="295"/>
      <c r="G220" s="481"/>
      <c r="H220" s="295"/>
      <c r="I220" s="262"/>
    </row>
    <row r="221" spans="1:9">
      <c r="A221" s="2"/>
      <c r="B221" s="2"/>
      <c r="C221" s="3"/>
      <c r="D221" s="262"/>
      <c r="E221" s="295"/>
      <c r="F221" s="295"/>
      <c r="G221" s="481"/>
      <c r="H221" s="295"/>
      <c r="I221" s="262"/>
    </row>
    <row r="222" spans="1:9">
      <c r="A222" s="2"/>
      <c r="B222" s="2"/>
      <c r="C222" s="3"/>
      <c r="D222" s="262"/>
      <c r="E222" s="295"/>
      <c r="F222" s="295"/>
      <c r="G222" s="481"/>
      <c r="H222" s="295"/>
      <c r="I222" s="262"/>
    </row>
    <row r="223" spans="1:9">
      <c r="A223" s="2"/>
      <c r="B223" s="2"/>
      <c r="C223" s="3"/>
      <c r="D223" s="262"/>
      <c r="E223" s="295"/>
      <c r="F223" s="295"/>
      <c r="G223" s="481"/>
      <c r="H223" s="295"/>
      <c r="I223" s="262"/>
    </row>
    <row r="224" spans="1:9">
      <c r="A224" s="2"/>
      <c r="B224" s="2"/>
      <c r="C224" s="3"/>
      <c r="D224" s="262"/>
      <c r="E224" s="295"/>
      <c r="F224" s="295"/>
      <c r="G224" s="481"/>
      <c r="H224" s="295"/>
      <c r="I224" s="262"/>
    </row>
    <row r="225" spans="1:9">
      <c r="A225" s="2"/>
      <c r="B225" s="2"/>
      <c r="C225" s="3"/>
      <c r="D225" s="262"/>
      <c r="E225" s="295"/>
      <c r="F225" s="295"/>
      <c r="G225" s="481"/>
      <c r="H225" s="295"/>
      <c r="I225" s="262"/>
    </row>
    <row r="226" spans="1:9">
      <c r="A226" s="2"/>
      <c r="B226" s="2"/>
      <c r="C226" s="3"/>
      <c r="D226" s="262"/>
      <c r="E226" s="295"/>
      <c r="F226" s="295"/>
      <c r="G226" s="481"/>
      <c r="H226" s="295"/>
      <c r="I226" s="262"/>
    </row>
    <row r="227" spans="1:9">
      <c r="A227" s="2"/>
      <c r="B227" s="2"/>
      <c r="C227" s="3"/>
      <c r="D227" s="262"/>
      <c r="E227" s="295"/>
      <c r="F227" s="295"/>
      <c r="G227" s="481"/>
      <c r="H227" s="295"/>
      <c r="I227" s="262"/>
    </row>
    <row r="228" spans="1:9">
      <c r="A228" s="2"/>
      <c r="B228" s="2"/>
      <c r="C228" s="3"/>
      <c r="D228" s="262"/>
      <c r="E228" s="295"/>
      <c r="F228" s="295"/>
      <c r="G228" s="481"/>
      <c r="H228" s="295"/>
      <c r="I228" s="262"/>
    </row>
    <row r="229" spans="1:9">
      <c r="A229" s="2"/>
      <c r="B229" s="2"/>
      <c r="C229" s="3"/>
      <c r="D229" s="262"/>
      <c r="E229" s="295"/>
      <c r="F229" s="295"/>
      <c r="G229" s="481"/>
      <c r="H229" s="295"/>
      <c r="I229" s="262"/>
    </row>
    <row r="230" spans="1:9">
      <c r="A230" s="2"/>
      <c r="B230" s="2"/>
      <c r="C230" s="3"/>
      <c r="D230" s="262"/>
      <c r="E230" s="295"/>
      <c r="F230" s="295"/>
      <c r="G230" s="481"/>
      <c r="H230" s="295"/>
      <c r="I230" s="262"/>
    </row>
    <row r="231" spans="1:9">
      <c r="A231" s="2"/>
      <c r="B231" s="2"/>
      <c r="C231" s="3"/>
      <c r="D231" s="262"/>
      <c r="E231" s="295"/>
      <c r="F231" s="295"/>
      <c r="G231" s="481"/>
      <c r="H231" s="295"/>
      <c r="I231" s="262"/>
    </row>
    <row r="232" spans="1:9">
      <c r="A232" s="2"/>
      <c r="B232" s="2"/>
      <c r="C232" s="3"/>
      <c r="D232" s="262"/>
      <c r="E232" s="295"/>
      <c r="F232" s="295"/>
      <c r="G232" s="481"/>
      <c r="H232" s="295"/>
      <c r="I232" s="262"/>
    </row>
    <row r="233" spans="1:9">
      <c r="A233" s="2"/>
      <c r="B233" s="2"/>
      <c r="C233" s="3"/>
      <c r="D233" s="262"/>
      <c r="E233" s="295"/>
      <c r="F233" s="295"/>
      <c r="G233" s="481"/>
      <c r="H233" s="295"/>
      <c r="I233" s="262"/>
    </row>
    <row r="234" spans="1:9">
      <c r="A234" s="2"/>
      <c r="B234" s="2"/>
      <c r="C234" s="3"/>
      <c r="D234" s="262"/>
      <c r="E234" s="295"/>
      <c r="F234" s="295"/>
      <c r="G234" s="481"/>
      <c r="H234" s="295"/>
      <c r="I234" s="262"/>
    </row>
    <row r="235" spans="1:9">
      <c r="A235" s="2"/>
      <c r="B235" s="2"/>
      <c r="C235" s="3"/>
      <c r="D235" s="262"/>
      <c r="E235" s="295"/>
      <c r="F235" s="295"/>
      <c r="G235" s="481"/>
      <c r="H235" s="295"/>
      <c r="I235" s="262"/>
    </row>
    <row r="236" spans="1:9">
      <c r="A236" s="2"/>
      <c r="B236" s="2"/>
      <c r="C236" s="3"/>
      <c r="D236" s="262"/>
      <c r="E236" s="295"/>
      <c r="F236" s="295"/>
      <c r="G236" s="481"/>
      <c r="H236" s="295"/>
      <c r="I236" s="262"/>
    </row>
    <row r="237" spans="1:9">
      <c r="A237" s="2"/>
      <c r="B237" s="2"/>
      <c r="C237" s="3"/>
      <c r="D237" s="262"/>
      <c r="E237" s="295"/>
      <c r="F237" s="295"/>
      <c r="G237" s="481"/>
      <c r="H237" s="295"/>
      <c r="I237" s="262"/>
    </row>
    <row r="238" spans="1:9">
      <c r="A238" s="2"/>
      <c r="B238" s="2"/>
      <c r="C238" s="3"/>
      <c r="D238" s="262"/>
      <c r="E238" s="295"/>
      <c r="F238" s="295"/>
      <c r="G238" s="481"/>
      <c r="H238" s="295"/>
      <c r="I238" s="262"/>
    </row>
    <row r="239" spans="1:9">
      <c r="A239" s="2"/>
      <c r="B239" s="2"/>
      <c r="C239" s="3"/>
      <c r="D239" s="262"/>
      <c r="E239" s="295"/>
      <c r="F239" s="295"/>
      <c r="G239" s="481"/>
      <c r="H239" s="295"/>
      <c r="I239" s="262"/>
    </row>
    <row r="240" spans="1:9">
      <c r="A240" s="2"/>
      <c r="B240" s="2"/>
      <c r="C240" s="3"/>
      <c r="D240" s="262"/>
      <c r="E240" s="295"/>
      <c r="F240" s="295"/>
      <c r="G240" s="481"/>
      <c r="H240" s="295"/>
      <c r="I240" s="262"/>
    </row>
    <row r="241" spans="1:9">
      <c r="A241" s="2"/>
      <c r="B241" s="2"/>
      <c r="C241" s="3"/>
      <c r="D241" s="262"/>
      <c r="E241" s="295"/>
      <c r="F241" s="295"/>
      <c r="G241" s="481"/>
      <c r="H241" s="295"/>
      <c r="I241" s="262"/>
    </row>
    <row r="242" spans="1:9">
      <c r="A242" s="2"/>
      <c r="B242" s="2"/>
      <c r="C242" s="3"/>
      <c r="D242" s="262"/>
      <c r="E242" s="295"/>
      <c r="F242" s="295"/>
      <c r="G242" s="481"/>
      <c r="H242" s="295"/>
      <c r="I242" s="262"/>
    </row>
    <row r="243" spans="1:9">
      <c r="A243" s="2"/>
      <c r="B243" s="2"/>
      <c r="C243" s="3"/>
      <c r="D243" s="262"/>
      <c r="E243" s="295"/>
      <c r="F243" s="295"/>
      <c r="G243" s="481"/>
      <c r="H243" s="295"/>
      <c r="I243" s="262"/>
    </row>
    <row r="244" spans="1:9">
      <c r="A244" s="2"/>
      <c r="B244" s="2"/>
      <c r="C244" s="3"/>
      <c r="D244" s="262"/>
      <c r="E244" s="295"/>
      <c r="F244" s="295"/>
      <c r="G244" s="481"/>
      <c r="H244" s="295"/>
      <c r="I244" s="262"/>
    </row>
    <row r="245" spans="1:9">
      <c r="A245" s="2"/>
      <c r="B245" s="2"/>
      <c r="C245" s="3"/>
      <c r="D245" s="262"/>
      <c r="E245" s="295"/>
      <c r="F245" s="295"/>
      <c r="G245" s="481"/>
      <c r="H245" s="295"/>
      <c r="I245" s="262"/>
    </row>
    <row r="246" spans="1:9">
      <c r="A246" s="2"/>
      <c r="B246" s="2"/>
      <c r="C246" s="3"/>
      <c r="D246" s="262"/>
      <c r="E246" s="295"/>
      <c r="F246" s="295"/>
      <c r="G246" s="481"/>
      <c r="H246" s="295"/>
      <c r="I246" s="262"/>
    </row>
    <row r="247" spans="1:9">
      <c r="A247" s="2"/>
      <c r="B247" s="2"/>
      <c r="C247" s="3"/>
      <c r="D247" s="262"/>
      <c r="E247" s="295"/>
      <c r="F247" s="295"/>
      <c r="G247" s="481"/>
      <c r="H247" s="295"/>
      <c r="I247" s="262"/>
    </row>
    <row r="248" spans="1:9">
      <c r="A248" s="2"/>
      <c r="B248" s="2"/>
      <c r="C248" s="3"/>
      <c r="D248" s="262"/>
      <c r="E248" s="295"/>
      <c r="F248" s="295"/>
      <c r="G248" s="481"/>
      <c r="H248" s="295"/>
      <c r="I248" s="262"/>
    </row>
    <row r="249" spans="1:9">
      <c r="A249" s="2"/>
      <c r="B249" s="2"/>
      <c r="C249" s="3"/>
      <c r="D249" s="262"/>
      <c r="E249" s="295"/>
      <c r="F249" s="295"/>
      <c r="G249" s="481"/>
      <c r="H249" s="295"/>
      <c r="I249" s="262"/>
    </row>
    <row r="250" spans="1:9">
      <c r="A250" s="2"/>
      <c r="B250" s="2"/>
      <c r="C250" s="3"/>
      <c r="D250" s="262"/>
      <c r="E250" s="295"/>
      <c r="F250" s="295"/>
      <c r="G250" s="481"/>
      <c r="H250" s="295"/>
      <c r="I250" s="262"/>
    </row>
    <row r="251" spans="1:9">
      <c r="A251" s="2"/>
      <c r="B251" s="2"/>
      <c r="C251" s="3"/>
      <c r="D251" s="262"/>
      <c r="E251" s="295"/>
      <c r="F251" s="295"/>
      <c r="G251" s="481"/>
      <c r="H251" s="295"/>
      <c r="I251" s="262"/>
    </row>
    <row r="252" spans="1:9">
      <c r="A252" s="2"/>
      <c r="B252" s="2"/>
      <c r="C252" s="3"/>
      <c r="D252" s="262"/>
      <c r="E252" s="295"/>
      <c r="F252" s="295"/>
      <c r="G252" s="481"/>
      <c r="H252" s="295"/>
      <c r="I252" s="262"/>
    </row>
    <row r="253" spans="1:9">
      <c r="A253" s="2"/>
      <c r="B253" s="2"/>
      <c r="C253" s="3"/>
      <c r="D253" s="262"/>
      <c r="E253" s="295"/>
      <c r="F253" s="295"/>
      <c r="G253" s="481"/>
      <c r="H253" s="295"/>
      <c r="I253" s="262"/>
    </row>
    <row r="254" spans="1:9">
      <c r="A254" s="2"/>
      <c r="B254" s="2"/>
      <c r="C254" s="3"/>
      <c r="D254" s="262"/>
      <c r="E254" s="295"/>
      <c r="F254" s="295"/>
      <c r="G254" s="481"/>
      <c r="H254" s="295"/>
      <c r="I254" s="262"/>
    </row>
    <row r="255" spans="1:9">
      <c r="A255" s="2"/>
      <c r="B255" s="2"/>
      <c r="C255" s="3"/>
      <c r="D255" s="262"/>
      <c r="E255" s="295"/>
      <c r="F255" s="295"/>
      <c r="G255" s="481"/>
      <c r="H255" s="295"/>
      <c r="I255" s="262"/>
    </row>
    <row r="256" spans="1:9">
      <c r="A256" s="2"/>
      <c r="B256" s="2"/>
      <c r="C256" s="3"/>
      <c r="D256" s="262"/>
      <c r="E256" s="295"/>
      <c r="F256" s="295"/>
      <c r="G256" s="481"/>
      <c r="H256" s="295"/>
      <c r="I256" s="262"/>
    </row>
    <row r="257" spans="1:9">
      <c r="A257" s="2"/>
      <c r="B257" s="2"/>
      <c r="C257" s="3"/>
      <c r="D257" s="262"/>
      <c r="E257" s="295"/>
      <c r="F257" s="295"/>
      <c r="G257" s="481"/>
      <c r="H257" s="295"/>
      <c r="I257" s="262"/>
    </row>
    <row r="258" spans="1:9">
      <c r="A258" s="2"/>
      <c r="B258" s="2"/>
      <c r="C258" s="3"/>
      <c r="D258" s="262"/>
      <c r="E258" s="295"/>
      <c r="F258" s="295"/>
      <c r="G258" s="481"/>
      <c r="H258" s="295"/>
      <c r="I258" s="262"/>
    </row>
    <row r="259" spans="1:9">
      <c r="A259" s="2"/>
      <c r="B259" s="2"/>
      <c r="C259" s="3"/>
      <c r="D259" s="262"/>
      <c r="E259" s="295"/>
      <c r="F259" s="295"/>
      <c r="G259" s="481"/>
      <c r="H259" s="295"/>
      <c r="I259" s="262"/>
    </row>
    <row r="260" spans="1:9">
      <c r="A260" s="2"/>
      <c r="B260" s="2"/>
      <c r="C260" s="3"/>
      <c r="D260" s="262"/>
      <c r="E260" s="295"/>
      <c r="F260" s="295"/>
      <c r="G260" s="481"/>
      <c r="H260" s="295"/>
      <c r="I260" s="262"/>
    </row>
    <row r="261" spans="1:9">
      <c r="A261" s="2"/>
      <c r="B261" s="2"/>
      <c r="C261" s="3"/>
      <c r="D261" s="262"/>
      <c r="E261" s="295"/>
      <c r="F261" s="295"/>
      <c r="G261" s="481"/>
      <c r="H261" s="295"/>
      <c r="I261" s="262"/>
    </row>
    <row r="262" spans="1:9">
      <c r="A262" s="2"/>
      <c r="B262" s="2"/>
      <c r="C262" s="3"/>
      <c r="D262" s="262"/>
      <c r="E262" s="295"/>
      <c r="F262" s="295"/>
      <c r="G262" s="481"/>
      <c r="H262" s="295"/>
      <c r="I262" s="262"/>
    </row>
    <row r="263" spans="1:9">
      <c r="A263" s="2"/>
      <c r="B263" s="2"/>
      <c r="C263" s="3"/>
      <c r="D263" s="262"/>
      <c r="E263" s="295"/>
      <c r="F263" s="295"/>
      <c r="G263" s="481"/>
      <c r="H263" s="295"/>
      <c r="I263" s="262"/>
    </row>
    <row r="264" spans="1:9">
      <c r="A264" s="2"/>
      <c r="B264" s="2"/>
      <c r="C264" s="3"/>
      <c r="D264" s="262"/>
      <c r="E264" s="295"/>
      <c r="F264" s="295"/>
      <c r="G264" s="481"/>
      <c r="H264" s="295"/>
      <c r="I264" s="262"/>
    </row>
    <row r="265" spans="1:9">
      <c r="A265" s="2"/>
      <c r="B265" s="2"/>
      <c r="C265" s="3"/>
      <c r="D265" s="262"/>
      <c r="E265" s="295"/>
      <c r="F265" s="295"/>
      <c r="G265" s="481"/>
      <c r="H265" s="295"/>
      <c r="I265" s="262"/>
    </row>
    <row r="266" spans="1:9">
      <c r="A266" s="2"/>
      <c r="B266" s="2"/>
      <c r="C266" s="3"/>
      <c r="D266" s="262"/>
      <c r="E266" s="295"/>
      <c r="F266" s="295"/>
      <c r="G266" s="481"/>
      <c r="H266" s="295"/>
      <c r="I266" s="262"/>
    </row>
    <row r="267" spans="1:9">
      <c r="A267" s="2"/>
      <c r="B267" s="2"/>
      <c r="C267" s="3"/>
      <c r="D267" s="262"/>
      <c r="E267" s="295"/>
      <c r="F267" s="295"/>
      <c r="G267" s="481"/>
      <c r="H267" s="295"/>
      <c r="I267" s="262"/>
    </row>
    <row r="268" spans="1:9">
      <c r="A268" s="2"/>
      <c r="B268" s="2"/>
      <c r="C268" s="3"/>
      <c r="D268" s="262"/>
      <c r="E268" s="295"/>
      <c r="F268" s="295"/>
      <c r="G268" s="481"/>
      <c r="H268" s="295"/>
      <c r="I268" s="262"/>
    </row>
    <row r="269" spans="1:9">
      <c r="A269" s="2"/>
      <c r="B269" s="2"/>
      <c r="C269" s="3"/>
      <c r="D269" s="262"/>
      <c r="E269" s="295"/>
      <c r="F269" s="295"/>
      <c r="G269" s="481"/>
      <c r="H269" s="295"/>
      <c r="I269" s="262"/>
    </row>
    <row r="270" spans="1:9">
      <c r="A270" s="2"/>
      <c r="B270" s="2"/>
      <c r="C270" s="3"/>
      <c r="D270" s="262"/>
      <c r="E270" s="295"/>
      <c r="F270" s="295"/>
      <c r="G270" s="481"/>
      <c r="H270" s="295"/>
      <c r="I270" s="262"/>
    </row>
    <row r="271" spans="1:9">
      <c r="A271" s="2"/>
      <c r="B271" s="2"/>
      <c r="C271" s="3"/>
      <c r="D271" s="262"/>
      <c r="E271" s="295"/>
      <c r="F271" s="295"/>
      <c r="G271" s="481"/>
      <c r="H271" s="295"/>
      <c r="I271" s="262"/>
    </row>
    <row r="272" spans="1:9">
      <c r="A272" s="2"/>
      <c r="B272" s="2"/>
      <c r="C272" s="3"/>
      <c r="D272" s="262"/>
      <c r="E272" s="295"/>
      <c r="F272" s="295"/>
      <c r="G272" s="481"/>
      <c r="H272" s="295"/>
      <c r="I272" s="262"/>
    </row>
    <row r="273" spans="1:9">
      <c r="A273" s="2"/>
      <c r="B273" s="2"/>
      <c r="C273" s="3"/>
      <c r="D273" s="262"/>
      <c r="E273" s="295"/>
      <c r="F273" s="295"/>
      <c r="G273" s="481"/>
      <c r="H273" s="295"/>
      <c r="I273" s="262"/>
    </row>
    <row r="274" spans="1:9">
      <c r="A274" s="2"/>
      <c r="B274" s="2"/>
      <c r="C274" s="3"/>
      <c r="D274" s="262"/>
      <c r="E274" s="295"/>
      <c r="F274" s="295"/>
      <c r="G274" s="481"/>
      <c r="H274" s="295"/>
      <c r="I274" s="262"/>
    </row>
    <row r="275" spans="1:9">
      <c r="A275" s="2"/>
      <c r="B275" s="2"/>
      <c r="C275" s="3"/>
      <c r="D275" s="262"/>
      <c r="E275" s="295"/>
      <c r="F275" s="295"/>
      <c r="G275" s="481"/>
      <c r="H275" s="295"/>
      <c r="I275" s="262"/>
    </row>
    <row r="276" spans="1:9">
      <c r="A276" s="2"/>
      <c r="B276" s="2"/>
      <c r="C276" s="3"/>
      <c r="D276" s="262"/>
      <c r="E276" s="295"/>
      <c r="F276" s="295"/>
      <c r="G276" s="481"/>
      <c r="H276" s="295"/>
      <c r="I276" s="262"/>
    </row>
    <row r="277" spans="1:9">
      <c r="A277" s="2"/>
      <c r="B277" s="2"/>
      <c r="C277" s="3"/>
      <c r="D277" s="262"/>
      <c r="E277" s="295"/>
      <c r="F277" s="295"/>
      <c r="G277" s="481"/>
      <c r="H277" s="295"/>
      <c r="I277" s="262"/>
    </row>
    <row r="278" spans="1:9">
      <c r="A278" s="2"/>
      <c r="B278" s="2"/>
      <c r="C278" s="3"/>
      <c r="D278" s="262"/>
      <c r="E278" s="295"/>
      <c r="F278" s="295"/>
      <c r="G278" s="481"/>
      <c r="H278" s="295"/>
      <c r="I278" s="262"/>
    </row>
    <row r="279" spans="1:9">
      <c r="A279" s="2"/>
      <c r="B279" s="2"/>
      <c r="C279" s="3"/>
      <c r="D279" s="262"/>
      <c r="E279" s="295"/>
      <c r="F279" s="295"/>
      <c r="G279" s="481"/>
      <c r="H279" s="295"/>
      <c r="I279" s="262"/>
    </row>
    <row r="280" spans="1:9">
      <c r="A280" s="2"/>
      <c r="B280" s="2"/>
      <c r="C280" s="3"/>
      <c r="D280" s="262"/>
      <c r="E280" s="295"/>
      <c r="F280" s="295"/>
      <c r="G280" s="481"/>
      <c r="H280" s="295"/>
      <c r="I280" s="262"/>
    </row>
    <row r="281" spans="1:9">
      <c r="A281" s="2"/>
      <c r="B281" s="2"/>
      <c r="C281" s="3"/>
      <c r="D281" s="262"/>
      <c r="E281" s="295"/>
      <c r="F281" s="295"/>
      <c r="G281" s="481"/>
      <c r="H281" s="295"/>
      <c r="I281" s="262"/>
    </row>
    <row r="282" spans="1:9">
      <c r="A282" s="2"/>
      <c r="B282" s="2"/>
      <c r="C282" s="3"/>
      <c r="D282" s="262"/>
      <c r="E282" s="295"/>
      <c r="F282" s="295"/>
      <c r="G282" s="481"/>
      <c r="H282" s="295"/>
      <c r="I282" s="262"/>
    </row>
    <row r="283" spans="1:9">
      <c r="B283" s="2"/>
      <c r="C283" s="3"/>
      <c r="D283" s="262"/>
      <c r="E283" s="295"/>
      <c r="F283" s="295"/>
      <c r="G283" s="481"/>
      <c r="H283" s="295"/>
      <c r="I283" s="262"/>
    </row>
    <row r="284" spans="1:9">
      <c r="B284" s="2"/>
      <c r="C284" s="3"/>
      <c r="D284" s="262"/>
      <c r="E284" s="295"/>
      <c r="F284" s="295"/>
      <c r="G284" s="481"/>
      <c r="H284" s="295"/>
      <c r="I284" s="262"/>
    </row>
    <row r="285" spans="1:9">
      <c r="B285" s="2"/>
      <c r="C285" s="3"/>
      <c r="D285" s="262"/>
      <c r="E285" s="295"/>
      <c r="F285" s="295"/>
      <c r="G285" s="481"/>
      <c r="H285" s="295"/>
      <c r="I285" s="262"/>
    </row>
    <row r="286" spans="1:9">
      <c r="B286" s="2"/>
      <c r="C286" s="3"/>
      <c r="D286" s="262"/>
      <c r="E286" s="295"/>
      <c r="F286" s="295"/>
      <c r="G286" s="481"/>
      <c r="H286" s="295"/>
      <c r="I286" s="262"/>
    </row>
  </sheetData>
  <mergeCells count="1">
    <mergeCell ref="A1:H2"/>
  </mergeCells>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2011/12&amp;C&amp;9&amp;P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AA103"/>
  <sheetViews>
    <sheetView zoomScaleNormal="100" workbookViewId="0">
      <selection activeCell="G33" sqref="G33"/>
    </sheetView>
  </sheetViews>
  <sheetFormatPr defaultColWidth="8.85546875" defaultRowHeight="12.75"/>
  <cols>
    <col min="1" max="1" width="4.85546875" customWidth="1"/>
    <col min="2" max="2" width="19.42578125" customWidth="1"/>
    <col min="3" max="3" width="10.7109375" style="236" customWidth="1"/>
    <col min="4" max="4" width="16.28515625" customWidth="1"/>
    <col min="5" max="5" width="21" customWidth="1"/>
    <col min="6" max="6" width="11.7109375" style="17" customWidth="1"/>
    <col min="7" max="7" width="30.140625" style="17" customWidth="1"/>
    <col min="8" max="8" width="9.85546875" bestFit="1" customWidth="1"/>
    <col min="9" max="9" width="9.7109375" customWidth="1"/>
    <col min="10" max="10" width="18.42578125" customWidth="1"/>
    <col min="11" max="11" width="12.7109375" bestFit="1" customWidth="1"/>
    <col min="12" max="12" width="12.7109375" customWidth="1"/>
    <col min="13" max="13" width="24.42578125" style="205" customWidth="1"/>
  </cols>
  <sheetData>
    <row r="1" spans="1:27" ht="15">
      <c r="B1" s="13" t="s">
        <v>630</v>
      </c>
      <c r="G1" s="4"/>
      <c r="H1" s="4"/>
    </row>
    <row r="2" spans="1:27" ht="13.5" customHeight="1">
      <c r="B2" s="13"/>
      <c r="G2" s="4"/>
      <c r="H2" s="4"/>
    </row>
    <row r="3" spans="1:27" s="308" customFormat="1" ht="13.5" customHeight="1">
      <c r="B3" s="13"/>
      <c r="C3" s="236"/>
      <c r="F3" s="380"/>
      <c r="I3" s="234"/>
      <c r="J3" s="286"/>
      <c r="K3" s="280"/>
      <c r="L3" s="18"/>
      <c r="M3" s="309"/>
      <c r="N3" s="309"/>
      <c r="P3" s="311"/>
      <c r="Q3" s="312"/>
      <c r="R3" s="313"/>
      <c r="T3" s="314"/>
      <c r="U3" s="315"/>
      <c r="V3" s="311"/>
      <c r="W3" s="312"/>
      <c r="X3" s="312"/>
      <c r="Y3" s="313"/>
      <c r="Z3" s="316"/>
      <c r="AA3" s="317"/>
    </row>
    <row r="4" spans="1:27" ht="13.5" customHeight="1">
      <c r="A4" s="26">
        <v>1</v>
      </c>
      <c r="B4" s="234" t="s">
        <v>529</v>
      </c>
      <c r="C4" s="17">
        <v>137.32301510838624</v>
      </c>
      <c r="D4" s="299">
        <v>52</v>
      </c>
      <c r="E4" s="234" t="s">
        <v>317</v>
      </c>
      <c r="F4" s="17">
        <v>48.576352590554798</v>
      </c>
      <c r="I4" s="175"/>
      <c r="J4" s="396"/>
      <c r="K4" s="281"/>
      <c r="L4" s="18"/>
    </row>
    <row r="5" spans="1:27" ht="13.5" customHeight="1">
      <c r="A5" s="26">
        <v>2</v>
      </c>
      <c r="B5" s="234" t="s">
        <v>498</v>
      </c>
      <c r="C5" s="17">
        <v>123.57873062015504</v>
      </c>
      <c r="D5" s="299">
        <v>53</v>
      </c>
      <c r="E5" s="19" t="s">
        <v>458</v>
      </c>
      <c r="F5" s="17">
        <v>48.537088468033438</v>
      </c>
      <c r="I5" s="234"/>
      <c r="J5" s="286"/>
      <c r="K5" s="280"/>
      <c r="L5" s="18"/>
    </row>
    <row r="6" spans="1:27" ht="13.5" customHeight="1">
      <c r="A6" s="26">
        <v>3</v>
      </c>
      <c r="B6" s="397" t="s">
        <v>168</v>
      </c>
      <c r="C6" s="17">
        <v>120.41276785326204</v>
      </c>
      <c r="D6" s="299">
        <v>54</v>
      </c>
      <c r="E6" s="175" t="s">
        <v>334</v>
      </c>
      <c r="F6" s="17">
        <v>45.522367597496391</v>
      </c>
      <c r="I6" s="175"/>
      <c r="J6" s="396"/>
      <c r="K6" s="281"/>
      <c r="L6" s="18"/>
    </row>
    <row r="7" spans="1:27" ht="13.5" customHeight="1">
      <c r="A7" s="26">
        <v>4</v>
      </c>
      <c r="B7" s="234" t="s">
        <v>520</v>
      </c>
      <c r="C7" s="17">
        <v>110.68638561538869</v>
      </c>
      <c r="D7" s="299">
        <v>55</v>
      </c>
      <c r="E7" s="234" t="s">
        <v>524</v>
      </c>
      <c r="F7" s="17">
        <v>45.165651765226286</v>
      </c>
      <c r="I7" s="19"/>
      <c r="J7" s="27"/>
      <c r="K7" s="280"/>
      <c r="L7" s="18"/>
    </row>
    <row r="8" spans="1:27" ht="13.5" customHeight="1">
      <c r="A8" s="26">
        <v>5</v>
      </c>
      <c r="B8" s="234" t="s">
        <v>479</v>
      </c>
      <c r="C8" s="17">
        <v>103.944202814511</v>
      </c>
      <c r="D8" s="299">
        <v>56</v>
      </c>
      <c r="E8" s="234" t="s">
        <v>454</v>
      </c>
      <c r="F8" s="17">
        <v>44.907487089010466</v>
      </c>
      <c r="I8" s="234"/>
      <c r="J8" s="286"/>
      <c r="K8" s="280"/>
      <c r="L8" s="18"/>
    </row>
    <row r="9" spans="1:27" ht="13.5" customHeight="1">
      <c r="A9" s="26">
        <v>6</v>
      </c>
      <c r="B9" s="234" t="s">
        <v>166</v>
      </c>
      <c r="C9" s="17">
        <v>88.700285837094356</v>
      </c>
      <c r="D9" s="299">
        <v>57</v>
      </c>
      <c r="E9" s="234" t="s">
        <v>464</v>
      </c>
      <c r="F9" s="17">
        <v>44.465872813359418</v>
      </c>
      <c r="I9" s="234"/>
      <c r="J9" s="286"/>
      <c r="K9" s="280"/>
      <c r="L9" s="18"/>
    </row>
    <row r="10" spans="1:27" ht="13.5" customHeight="1">
      <c r="A10" s="26">
        <v>7</v>
      </c>
      <c r="B10" s="234" t="s">
        <v>455</v>
      </c>
      <c r="C10" s="17">
        <v>88.00367906757711</v>
      </c>
      <c r="D10" s="299">
        <v>58</v>
      </c>
      <c r="E10" s="234" t="s">
        <v>446</v>
      </c>
      <c r="F10" s="17">
        <v>44.427494937368891</v>
      </c>
      <c r="I10" s="397"/>
      <c r="J10" s="399"/>
      <c r="K10" s="500"/>
      <c r="L10" s="18"/>
    </row>
    <row r="11" spans="1:27" ht="13.5" customHeight="1">
      <c r="A11" s="26">
        <v>8</v>
      </c>
      <c r="B11" s="234" t="s">
        <v>492</v>
      </c>
      <c r="C11" s="17">
        <v>86.730331863541423</v>
      </c>
      <c r="D11" s="299">
        <v>59</v>
      </c>
      <c r="E11" s="234" t="s">
        <v>457</v>
      </c>
      <c r="F11" s="17">
        <v>44.395876220323792</v>
      </c>
      <c r="I11" s="174"/>
      <c r="J11" s="398"/>
      <c r="K11" s="281"/>
      <c r="L11" s="18"/>
    </row>
    <row r="12" spans="1:27" ht="13.5" customHeight="1">
      <c r="A12" s="26">
        <v>9</v>
      </c>
      <c r="B12" s="234" t="s">
        <v>461</v>
      </c>
      <c r="C12" s="17">
        <v>85.167068742775541</v>
      </c>
      <c r="D12" s="299">
        <v>60</v>
      </c>
      <c r="E12" s="234" t="s">
        <v>208</v>
      </c>
      <c r="F12" s="17">
        <v>44.35450910393557</v>
      </c>
      <c r="I12" s="234"/>
      <c r="J12" s="286"/>
      <c r="K12" s="280"/>
      <c r="L12" s="18"/>
    </row>
    <row r="13" spans="1:27" ht="13.5" customHeight="1">
      <c r="A13" s="26">
        <v>10</v>
      </c>
      <c r="B13" s="175" t="s">
        <v>541</v>
      </c>
      <c r="C13" s="17">
        <v>84.560438952938952</v>
      </c>
      <c r="D13" s="299">
        <v>61</v>
      </c>
      <c r="E13" s="175" t="s">
        <v>339</v>
      </c>
      <c r="F13" s="17">
        <v>44.029771917949326</v>
      </c>
      <c r="I13" s="234"/>
      <c r="J13" s="190"/>
      <c r="K13" s="281"/>
      <c r="L13" s="18"/>
    </row>
    <row r="14" spans="1:27" ht="13.5" customHeight="1">
      <c r="A14" s="26">
        <v>11</v>
      </c>
      <c r="B14" s="234" t="s">
        <v>478</v>
      </c>
      <c r="C14" s="17">
        <v>83.141108232011163</v>
      </c>
      <c r="D14" s="299">
        <v>62</v>
      </c>
      <c r="E14" s="234" t="s">
        <v>473</v>
      </c>
      <c r="F14" s="17">
        <v>43.527676069645025</v>
      </c>
      <c r="I14" s="234"/>
      <c r="J14" s="286"/>
      <c r="K14" s="280"/>
      <c r="L14" s="18"/>
    </row>
    <row r="15" spans="1:27" ht="13.5" customHeight="1">
      <c r="A15" s="26">
        <v>12</v>
      </c>
      <c r="B15" s="397" t="s">
        <v>307</v>
      </c>
      <c r="C15" s="17">
        <v>81.159165673420731</v>
      </c>
      <c r="D15" s="299">
        <v>63</v>
      </c>
      <c r="E15" s="4" t="s">
        <v>343</v>
      </c>
      <c r="F15" s="17">
        <v>43.495727136502431</v>
      </c>
      <c r="I15" s="4"/>
      <c r="J15" s="190"/>
      <c r="K15" s="281"/>
      <c r="L15" s="18"/>
    </row>
    <row r="16" spans="1:27" ht="13.5" customHeight="1">
      <c r="A16" s="26">
        <v>13</v>
      </c>
      <c r="B16" s="234" t="s">
        <v>323</v>
      </c>
      <c r="C16" s="17">
        <v>73.435336164189664</v>
      </c>
      <c r="D16" s="299">
        <v>64</v>
      </c>
      <c r="E16" s="234" t="s">
        <v>324</v>
      </c>
      <c r="F16" s="17">
        <v>42.939531018733874</v>
      </c>
      <c r="I16" s="174"/>
      <c r="J16" s="398"/>
      <c r="K16" s="281"/>
      <c r="L16" s="18"/>
    </row>
    <row r="17" spans="1:12" ht="13.5" customHeight="1">
      <c r="A17" s="26">
        <v>14</v>
      </c>
      <c r="B17" s="234" t="s">
        <v>506</v>
      </c>
      <c r="C17" s="17">
        <v>70.357852283770654</v>
      </c>
      <c r="D17" s="299">
        <v>65</v>
      </c>
      <c r="E17" s="234" t="s">
        <v>483</v>
      </c>
      <c r="F17" s="17">
        <v>42.871350960342504</v>
      </c>
      <c r="I17" s="397"/>
      <c r="J17" s="399"/>
      <c r="K17" s="280"/>
      <c r="L17" s="18"/>
    </row>
    <row r="18" spans="1:12" ht="13.5" customHeight="1">
      <c r="A18" s="26">
        <v>15</v>
      </c>
      <c r="B18" s="397" t="s">
        <v>467</v>
      </c>
      <c r="C18" s="17">
        <v>69.271850672328384</v>
      </c>
      <c r="D18" s="299">
        <v>66</v>
      </c>
      <c r="E18" s="174" t="s">
        <v>695</v>
      </c>
      <c r="F18" s="17">
        <v>42.168080090828624</v>
      </c>
      <c r="I18" s="234"/>
      <c r="J18" s="286"/>
      <c r="K18" s="280"/>
      <c r="L18" s="18"/>
    </row>
    <row r="19" spans="1:12" ht="13.5" customHeight="1">
      <c r="A19" s="26">
        <v>16</v>
      </c>
      <c r="B19" s="174" t="s">
        <v>194</v>
      </c>
      <c r="C19" s="17">
        <v>69.143452287215098</v>
      </c>
      <c r="D19" s="299">
        <v>67</v>
      </c>
      <c r="E19" s="234" t="s">
        <v>118</v>
      </c>
      <c r="F19" s="17">
        <v>40.982977211592143</v>
      </c>
      <c r="I19" s="234"/>
      <c r="J19" s="286"/>
      <c r="K19" s="280"/>
      <c r="L19" s="18"/>
    </row>
    <row r="20" spans="1:12" ht="13.5" customHeight="1">
      <c r="A20" s="26">
        <v>17</v>
      </c>
      <c r="B20" s="234" t="s">
        <v>310</v>
      </c>
      <c r="C20" s="17">
        <v>68.869695139084016</v>
      </c>
      <c r="D20" s="299">
        <v>68</v>
      </c>
      <c r="E20" s="234" t="s">
        <v>489</v>
      </c>
      <c r="F20" s="17">
        <v>40.826296459526958</v>
      </c>
      <c r="I20" s="234"/>
      <c r="J20" s="286"/>
      <c r="K20" s="280"/>
      <c r="L20" s="18"/>
    </row>
    <row r="21" spans="1:12" ht="13.5" customHeight="1">
      <c r="A21" s="26">
        <v>18</v>
      </c>
      <c r="B21" s="234" t="s">
        <v>459</v>
      </c>
      <c r="C21" s="17">
        <v>68.453465809468142</v>
      </c>
      <c r="D21" s="299">
        <v>69</v>
      </c>
      <c r="E21" s="234" t="s">
        <v>538</v>
      </c>
      <c r="F21" s="17">
        <v>40.753779171528585</v>
      </c>
      <c r="I21" s="234"/>
      <c r="J21" s="286"/>
      <c r="K21" s="280"/>
      <c r="L21" s="18"/>
    </row>
    <row r="22" spans="1:12" ht="13.5" customHeight="1">
      <c r="A22" s="26">
        <v>19</v>
      </c>
      <c r="B22" s="4" t="s">
        <v>341</v>
      </c>
      <c r="C22" s="17">
        <v>68.129170830519925</v>
      </c>
      <c r="D22" s="299">
        <v>70</v>
      </c>
      <c r="E22" s="234" t="s">
        <v>216</v>
      </c>
      <c r="F22" s="17">
        <v>40.671704284769184</v>
      </c>
      <c r="I22" s="234"/>
      <c r="J22" s="286"/>
      <c r="K22" s="280"/>
      <c r="L22" s="18"/>
    </row>
    <row r="23" spans="1:12" ht="13.5" customHeight="1">
      <c r="A23" s="26">
        <v>20</v>
      </c>
      <c r="B23" s="234" t="s">
        <v>448</v>
      </c>
      <c r="C23" s="17">
        <v>67.955018298374014</v>
      </c>
      <c r="D23" s="299">
        <v>71</v>
      </c>
      <c r="E23" s="234" t="s">
        <v>441</v>
      </c>
      <c r="F23" s="17">
        <v>40.292783211977223</v>
      </c>
      <c r="I23" s="397"/>
      <c r="J23" s="398"/>
      <c r="K23" s="281"/>
      <c r="L23" s="18"/>
    </row>
    <row r="24" spans="1:12" ht="13.5" customHeight="1">
      <c r="A24" s="26">
        <v>21</v>
      </c>
      <c r="B24" s="234" t="s">
        <v>493</v>
      </c>
      <c r="C24" s="17">
        <v>66.457356965174128</v>
      </c>
      <c r="D24" s="299">
        <v>72</v>
      </c>
      <c r="E24" s="234" t="s">
        <v>21</v>
      </c>
      <c r="F24" s="17">
        <v>40.217677980401064</v>
      </c>
      <c r="I24" s="234"/>
      <c r="J24" s="286"/>
      <c r="K24" s="280"/>
      <c r="L24" s="18"/>
    </row>
    <row r="25" spans="1:12" ht="13.5" customHeight="1">
      <c r="A25" s="26">
        <v>22</v>
      </c>
      <c r="B25" s="234" t="s">
        <v>468</v>
      </c>
      <c r="C25" s="17">
        <v>65.510620030609573</v>
      </c>
      <c r="D25" s="299">
        <v>73</v>
      </c>
      <c r="E25" s="234" t="s">
        <v>465</v>
      </c>
      <c r="F25" s="17">
        <v>39.908293882455524</v>
      </c>
      <c r="I25" s="4"/>
      <c r="J25" s="190"/>
      <c r="K25" s="281"/>
      <c r="L25" s="18"/>
    </row>
    <row r="26" spans="1:12" ht="13.5" customHeight="1">
      <c r="A26" s="26">
        <v>23</v>
      </c>
      <c r="B26" s="234" t="s">
        <v>482</v>
      </c>
      <c r="C26" s="17">
        <v>64.028069096404593</v>
      </c>
      <c r="D26" s="299">
        <v>74</v>
      </c>
      <c r="E26" s="234" t="s">
        <v>435</v>
      </c>
      <c r="F26" s="17">
        <v>39.663104997770382</v>
      </c>
      <c r="I26" s="174"/>
      <c r="J26" s="398"/>
      <c r="K26" s="281"/>
      <c r="L26" s="18"/>
    </row>
    <row r="27" spans="1:12" ht="13.5" customHeight="1">
      <c r="A27" s="26">
        <v>24</v>
      </c>
      <c r="B27" s="234" t="s">
        <v>338</v>
      </c>
      <c r="C27" s="17">
        <v>62.64088397790055</v>
      </c>
      <c r="D27" s="299">
        <v>75</v>
      </c>
      <c r="E27" s="174" t="s">
        <v>345</v>
      </c>
      <c r="F27" s="17">
        <v>39.396944781610053</v>
      </c>
      <c r="I27" s="174"/>
      <c r="J27" s="398"/>
      <c r="K27" s="281"/>
      <c r="L27" s="18"/>
    </row>
    <row r="28" spans="1:12" ht="13.5" customHeight="1">
      <c r="A28" s="26">
        <v>25</v>
      </c>
      <c r="B28" s="234" t="s">
        <v>460</v>
      </c>
      <c r="C28" s="17">
        <v>61.58477943581871</v>
      </c>
      <c r="D28" s="299">
        <v>76</v>
      </c>
      <c r="E28" s="234" t="s">
        <v>119</v>
      </c>
      <c r="F28" s="17">
        <v>38.403961993128476</v>
      </c>
      <c r="I28" s="234"/>
      <c r="J28" s="286"/>
      <c r="K28" s="280"/>
      <c r="L28" s="18"/>
    </row>
    <row r="29" spans="1:12" ht="13.5" customHeight="1">
      <c r="A29" s="26">
        <v>26</v>
      </c>
      <c r="B29" s="234" t="s">
        <v>466</v>
      </c>
      <c r="C29" s="17">
        <v>59.247284292399975</v>
      </c>
      <c r="D29" s="299">
        <v>77</v>
      </c>
      <c r="E29" s="175" t="s">
        <v>676</v>
      </c>
      <c r="F29" s="17">
        <v>37.984282214600682</v>
      </c>
      <c r="I29" s="234"/>
      <c r="J29" s="190"/>
      <c r="K29" s="221"/>
      <c r="L29" s="18"/>
    </row>
    <row r="30" spans="1:12" ht="13.5" customHeight="1">
      <c r="A30" s="26">
        <v>27</v>
      </c>
      <c r="B30" s="234" t="s">
        <v>450</v>
      </c>
      <c r="C30" s="17">
        <v>58.858886418468231</v>
      </c>
      <c r="D30" s="299">
        <v>78</v>
      </c>
      <c r="E30" s="234" t="s">
        <v>528</v>
      </c>
      <c r="F30" s="17">
        <v>37.723792600987615</v>
      </c>
      <c r="I30" s="234"/>
      <c r="J30" s="286"/>
      <c r="K30" s="280"/>
      <c r="L30" s="18"/>
    </row>
    <row r="31" spans="1:12" ht="13.5" customHeight="1">
      <c r="A31" s="26">
        <v>28</v>
      </c>
      <c r="B31" s="234" t="s">
        <v>191</v>
      </c>
      <c r="C31" s="17">
        <v>58.661971830985912</v>
      </c>
      <c r="D31" s="299">
        <v>79</v>
      </c>
      <c r="E31" s="234" t="s">
        <v>219</v>
      </c>
      <c r="F31" s="17">
        <v>37.390189725851911</v>
      </c>
      <c r="I31" s="234"/>
      <c r="J31" s="286"/>
      <c r="K31" s="280"/>
      <c r="L31" s="18"/>
    </row>
    <row r="32" spans="1:12" ht="13.5" customHeight="1">
      <c r="A32" s="26">
        <v>29</v>
      </c>
      <c r="B32" s="234" t="s">
        <v>463</v>
      </c>
      <c r="C32" s="17">
        <v>58.362012309011298</v>
      </c>
      <c r="D32" s="299">
        <v>80</v>
      </c>
      <c r="E32" s="234" t="s">
        <v>440</v>
      </c>
      <c r="F32" s="17">
        <v>37.217716903751722</v>
      </c>
      <c r="I32" s="234"/>
      <c r="J32" s="286"/>
      <c r="K32" s="280"/>
      <c r="L32" s="18"/>
    </row>
    <row r="33" spans="1:12" ht="13.5" customHeight="1">
      <c r="A33" s="26">
        <v>30</v>
      </c>
      <c r="B33" s="4" t="s">
        <v>484</v>
      </c>
      <c r="C33" s="17">
        <v>58.040674467960827</v>
      </c>
      <c r="D33" s="299">
        <v>81</v>
      </c>
      <c r="E33" s="397" t="s">
        <v>190</v>
      </c>
      <c r="F33" s="17">
        <v>36.68071764500958</v>
      </c>
      <c r="I33" s="4"/>
      <c r="J33" s="190"/>
      <c r="K33" s="281"/>
      <c r="L33" s="18"/>
    </row>
    <row r="34" spans="1:12" ht="13.5" customHeight="1">
      <c r="A34" s="26">
        <v>31</v>
      </c>
      <c r="B34" s="234" t="s">
        <v>470</v>
      </c>
      <c r="C34" s="17">
        <v>57.819030089366237</v>
      </c>
      <c r="D34" s="299">
        <v>82</v>
      </c>
      <c r="E34" s="174" t="s">
        <v>571</v>
      </c>
      <c r="F34" s="17">
        <v>36.470557634455943</v>
      </c>
      <c r="I34" s="174"/>
      <c r="J34" s="398"/>
      <c r="K34" s="281"/>
      <c r="L34" s="18"/>
    </row>
    <row r="35" spans="1:12" ht="13.5" customHeight="1">
      <c r="A35" s="26">
        <v>32</v>
      </c>
      <c r="B35" s="234" t="s">
        <v>525</v>
      </c>
      <c r="C35" s="17">
        <v>57.271937597314619</v>
      </c>
      <c r="D35" s="299">
        <v>83</v>
      </c>
      <c r="E35" s="234" t="s">
        <v>306</v>
      </c>
      <c r="F35" s="17">
        <v>36.237278131245155</v>
      </c>
      <c r="I35" s="234"/>
      <c r="J35" s="286"/>
      <c r="K35" s="280"/>
      <c r="L35" s="18"/>
    </row>
    <row r="36" spans="1:12" ht="13.5" customHeight="1">
      <c r="A36" s="26">
        <v>33</v>
      </c>
      <c r="B36" s="234" t="s">
        <v>451</v>
      </c>
      <c r="C36" s="17">
        <v>56.558520475341254</v>
      </c>
      <c r="D36" s="299">
        <v>84</v>
      </c>
      <c r="E36" s="234" t="s">
        <v>469</v>
      </c>
      <c r="F36" s="17">
        <v>36.182056515976747</v>
      </c>
      <c r="I36" s="234"/>
      <c r="J36" s="286"/>
      <c r="K36" s="280"/>
      <c r="L36" s="18"/>
    </row>
    <row r="37" spans="1:12" ht="13.5" customHeight="1">
      <c r="A37" s="26">
        <v>34</v>
      </c>
      <c r="B37" s="23" t="s">
        <v>434</v>
      </c>
      <c r="C37" s="17">
        <v>56.185756330878249</v>
      </c>
      <c r="D37" s="299">
        <v>85</v>
      </c>
      <c r="E37" s="234" t="s">
        <v>120</v>
      </c>
      <c r="F37" s="17">
        <v>34.472348873613285</v>
      </c>
      <c r="I37" s="174"/>
      <c r="J37" s="399"/>
      <c r="K37" s="280"/>
      <c r="L37" s="18"/>
    </row>
    <row r="38" spans="1:12" ht="13.5" customHeight="1">
      <c r="A38" s="26">
        <v>35</v>
      </c>
      <c r="B38" s="234" t="s">
        <v>462</v>
      </c>
      <c r="C38" s="17">
        <v>55.985715736885929</v>
      </c>
      <c r="D38" s="299">
        <v>86</v>
      </c>
      <c r="E38" s="234" t="s">
        <v>184</v>
      </c>
      <c r="F38" s="17">
        <v>34.381828925154757</v>
      </c>
      <c r="I38" s="234"/>
      <c r="J38" s="286"/>
      <c r="K38" s="280"/>
      <c r="L38" s="18"/>
    </row>
    <row r="39" spans="1:12" ht="13.5" customHeight="1">
      <c r="A39" s="26">
        <v>36</v>
      </c>
      <c r="B39" s="234" t="s">
        <v>481</v>
      </c>
      <c r="C39" s="17">
        <v>55.507213331699553</v>
      </c>
      <c r="D39" s="299">
        <v>87</v>
      </c>
      <c r="E39" s="234" t="s">
        <v>445</v>
      </c>
      <c r="F39" s="17">
        <v>34.209714170344093</v>
      </c>
      <c r="I39" s="174"/>
      <c r="J39" s="398"/>
      <c r="K39" s="281"/>
      <c r="L39" s="18"/>
    </row>
    <row r="40" spans="1:12" ht="13.5" customHeight="1">
      <c r="A40" s="26">
        <v>37</v>
      </c>
      <c r="B40" s="234" t="s">
        <v>554</v>
      </c>
      <c r="C40" s="17">
        <v>52.375868867491974</v>
      </c>
      <c r="D40" s="299">
        <v>88</v>
      </c>
      <c r="E40" s="4" t="s">
        <v>563</v>
      </c>
      <c r="F40" s="17">
        <v>33.942711818776203</v>
      </c>
      <c r="I40" s="174"/>
      <c r="J40" s="396"/>
      <c r="K40" s="221"/>
      <c r="L40" s="18"/>
    </row>
    <row r="41" spans="1:12" ht="13.5" customHeight="1">
      <c r="A41" s="26">
        <v>38</v>
      </c>
      <c r="B41" s="234" t="s">
        <v>203</v>
      </c>
      <c r="C41" s="17">
        <v>52.181985771966922</v>
      </c>
      <c r="D41" s="299">
        <v>89</v>
      </c>
      <c r="E41" s="174" t="s">
        <v>344</v>
      </c>
      <c r="F41" s="17">
        <v>32.975047728371194</v>
      </c>
      <c r="I41" s="234"/>
      <c r="J41" s="286"/>
      <c r="K41" s="280"/>
      <c r="L41" s="18"/>
    </row>
    <row r="42" spans="1:12" ht="13.5" customHeight="1">
      <c r="A42" s="26">
        <v>39</v>
      </c>
      <c r="B42" s="174" t="s">
        <v>679</v>
      </c>
      <c r="C42" s="17">
        <v>52.170021728016359</v>
      </c>
      <c r="D42" s="299">
        <v>90</v>
      </c>
      <c r="E42" s="174" t="s">
        <v>340</v>
      </c>
      <c r="F42" s="17">
        <v>32.533362629143099</v>
      </c>
      <c r="I42" s="234"/>
      <c r="J42" s="286"/>
      <c r="K42" s="280"/>
      <c r="L42" s="18"/>
    </row>
    <row r="43" spans="1:12" ht="13.5" customHeight="1">
      <c r="A43" s="26">
        <v>40</v>
      </c>
      <c r="B43" s="234" t="s">
        <v>533</v>
      </c>
      <c r="C43" s="17">
        <v>51.32180970919601</v>
      </c>
      <c r="D43" s="299">
        <v>91</v>
      </c>
      <c r="E43" s="175" t="s">
        <v>209</v>
      </c>
      <c r="F43" s="17">
        <v>32.08803201416471</v>
      </c>
      <c r="I43" s="234"/>
      <c r="J43" s="286"/>
      <c r="K43" s="280"/>
      <c r="L43" s="18"/>
    </row>
    <row r="44" spans="1:12" ht="13.5" customHeight="1">
      <c r="A44" s="26">
        <v>41</v>
      </c>
      <c r="B44" s="397" t="s">
        <v>552</v>
      </c>
      <c r="C44" s="17">
        <v>51.138487456509793</v>
      </c>
      <c r="D44" s="299">
        <v>92</v>
      </c>
      <c r="E44" s="234" t="s">
        <v>218</v>
      </c>
      <c r="F44" s="17">
        <v>31.692448978939936</v>
      </c>
      <c r="I44" s="234"/>
      <c r="J44" s="286"/>
      <c r="K44" s="280"/>
      <c r="L44" s="18"/>
    </row>
    <row r="45" spans="1:12" ht="13.5" customHeight="1">
      <c r="A45" s="26">
        <v>42</v>
      </c>
      <c r="B45" s="4" t="s">
        <v>348</v>
      </c>
      <c r="C45" s="17">
        <v>50.763283365683691</v>
      </c>
      <c r="D45" s="299">
        <v>93</v>
      </c>
      <c r="E45" s="234" t="s">
        <v>536</v>
      </c>
      <c r="F45" s="17">
        <v>31.317019032487067</v>
      </c>
      <c r="I45" s="4"/>
      <c r="J45" s="190"/>
      <c r="K45" s="221"/>
      <c r="L45" s="18"/>
    </row>
    <row r="46" spans="1:12" ht="13.5" customHeight="1">
      <c r="A46" s="26">
        <v>43</v>
      </c>
      <c r="B46" s="234" t="s">
        <v>539</v>
      </c>
      <c r="C46" s="17">
        <v>50.685010056989611</v>
      </c>
      <c r="D46" s="299">
        <v>94</v>
      </c>
      <c r="E46" s="234" t="s">
        <v>121</v>
      </c>
      <c r="F46" s="17">
        <v>30.766793575365899</v>
      </c>
      <c r="I46" s="234"/>
      <c r="J46" s="190"/>
      <c r="K46" s="221"/>
      <c r="L46" s="18"/>
    </row>
    <row r="47" spans="1:12" ht="13.5" customHeight="1">
      <c r="A47" s="26">
        <v>44</v>
      </c>
      <c r="B47" s="234" t="s">
        <v>424</v>
      </c>
      <c r="C47" s="17">
        <v>50.517465526682599</v>
      </c>
      <c r="D47" s="299">
        <v>95</v>
      </c>
      <c r="E47" s="234" t="s">
        <v>480</v>
      </c>
      <c r="F47" s="17">
        <v>30.734177718240677</v>
      </c>
      <c r="I47" s="234"/>
      <c r="J47" s="286"/>
      <c r="K47" s="280"/>
      <c r="L47" s="18"/>
    </row>
    <row r="48" spans="1:12" ht="13.5" customHeight="1">
      <c r="A48" s="26">
        <v>45</v>
      </c>
      <c r="B48" s="234" t="s">
        <v>443</v>
      </c>
      <c r="C48" s="17">
        <v>50.325298700087075</v>
      </c>
      <c r="D48" s="299">
        <v>96</v>
      </c>
      <c r="E48" s="234" t="s">
        <v>471</v>
      </c>
      <c r="F48" s="17">
        <v>30.65498865947702</v>
      </c>
      <c r="I48" s="234"/>
      <c r="J48" s="286"/>
      <c r="K48" s="280"/>
      <c r="L48" s="18"/>
    </row>
    <row r="49" spans="1:13" ht="13.5" customHeight="1">
      <c r="A49" s="26">
        <v>46</v>
      </c>
      <c r="B49" s="174" t="s">
        <v>694</v>
      </c>
      <c r="C49" s="17">
        <v>50.287157370930956</v>
      </c>
      <c r="D49" s="299">
        <v>97</v>
      </c>
      <c r="E49" s="4" t="s">
        <v>186</v>
      </c>
      <c r="F49" s="17">
        <v>27.374810841625205</v>
      </c>
      <c r="I49" s="234"/>
      <c r="J49" s="286"/>
      <c r="K49" s="280"/>
      <c r="L49" s="18"/>
    </row>
    <row r="50" spans="1:13" ht="13.5" customHeight="1">
      <c r="A50" s="26">
        <v>47</v>
      </c>
      <c r="B50" s="234" t="s">
        <v>217</v>
      </c>
      <c r="C50" s="17">
        <v>50.255949023294683</v>
      </c>
      <c r="D50" s="299">
        <v>98</v>
      </c>
      <c r="E50" s="234" t="s">
        <v>487</v>
      </c>
      <c r="F50" s="17">
        <v>25.906878589007384</v>
      </c>
      <c r="I50" s="234"/>
      <c r="J50" s="286"/>
      <c r="K50" s="280"/>
      <c r="L50" s="18"/>
    </row>
    <row r="51" spans="1:13" ht="13.5" customHeight="1">
      <c r="A51" s="26">
        <v>48</v>
      </c>
      <c r="B51" s="234" t="s">
        <v>423</v>
      </c>
      <c r="C51" s="17">
        <v>50.182911568409345</v>
      </c>
      <c r="D51" s="299">
        <v>99</v>
      </c>
      <c r="E51" s="397" t="s">
        <v>507</v>
      </c>
      <c r="F51" s="17">
        <v>22.715281188605108</v>
      </c>
      <c r="I51" s="234"/>
      <c r="J51" s="286"/>
      <c r="K51" s="280"/>
      <c r="L51" s="18"/>
    </row>
    <row r="52" spans="1:13" ht="13.5" customHeight="1">
      <c r="A52" s="26">
        <v>49</v>
      </c>
      <c r="B52" s="175" t="s">
        <v>693</v>
      </c>
      <c r="C52" s="17">
        <v>49.990189452292768</v>
      </c>
      <c r="D52" s="70"/>
      <c r="E52" s="70"/>
      <c r="F52" s="403"/>
    </row>
    <row r="53" spans="1:13" ht="13.5" customHeight="1">
      <c r="A53" s="26">
        <v>50</v>
      </c>
      <c r="B53" s="234" t="s">
        <v>474</v>
      </c>
      <c r="C53" s="17">
        <v>49.824074629299183</v>
      </c>
      <c r="D53" s="70"/>
      <c r="E53" s="163" t="s">
        <v>411</v>
      </c>
      <c r="F53" s="101">
        <f>MEDIAN(F4:F51,C4:C54)</f>
        <v>49.824074629299183</v>
      </c>
      <c r="M53" s="236"/>
    </row>
    <row r="54" spans="1:13" ht="13.5" customHeight="1">
      <c r="A54" s="175">
        <v>51</v>
      </c>
      <c r="B54" s="234" t="s">
        <v>477</v>
      </c>
      <c r="C54" s="17">
        <v>49.55207831509653</v>
      </c>
      <c r="D54" s="70"/>
      <c r="E54" s="163" t="s">
        <v>410</v>
      </c>
      <c r="F54" s="523">
        <v>47.98</v>
      </c>
      <c r="M54" s="236"/>
    </row>
    <row r="55" spans="1:13" ht="13.5" customHeight="1">
      <c r="D55" s="70"/>
      <c r="F55" s="404"/>
    </row>
    <row r="56" spans="1:13" ht="13.5" customHeight="1">
      <c r="A56" s="421"/>
      <c r="D56" s="70"/>
      <c r="E56" s="41"/>
      <c r="F56" s="404"/>
    </row>
    <row r="57" spans="1:13" ht="13.5" customHeight="1">
      <c r="A57" s="26"/>
      <c r="D57" s="70"/>
      <c r="E57" s="70"/>
      <c r="F57" s="403"/>
    </row>
    <row r="58" spans="1:13">
      <c r="A58" s="4"/>
      <c r="E58" s="70"/>
      <c r="F58" s="403"/>
    </row>
    <row r="59" spans="1:13">
      <c r="A59" s="611"/>
    </row>
    <row r="62" spans="1:13">
      <c r="E62" s="4"/>
      <c r="F62" s="221"/>
    </row>
    <row r="63" spans="1:13">
      <c r="E63" s="234"/>
      <c r="F63" s="221"/>
    </row>
    <row r="64" spans="1:13">
      <c r="E64" s="352"/>
    </row>
    <row r="65" spans="5:5">
      <c r="E65" s="184"/>
    </row>
    <row r="66" spans="5:5">
      <c r="E66" s="352"/>
    </row>
    <row r="103" spans="2:2" ht="18">
      <c r="B103" s="308"/>
    </row>
  </sheetData>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2011/12&amp;C&amp;9&amp;P</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AH142"/>
  <sheetViews>
    <sheetView zoomScaleNormal="100" workbookViewId="0">
      <selection activeCell="F1" sqref="F1"/>
    </sheetView>
  </sheetViews>
  <sheetFormatPr defaultRowHeight="12.95" customHeight="1"/>
  <cols>
    <col min="1" max="1" width="7.42578125" style="22" customWidth="1"/>
    <col min="2" max="2" width="19.85546875" style="22" customWidth="1"/>
    <col min="3" max="3" width="8.28515625" style="301" customWidth="1"/>
    <col min="4" max="4" width="17.7109375" style="128" customWidth="1"/>
    <col min="5" max="5" width="20.140625" style="22" customWidth="1"/>
    <col min="6" max="6" width="9.42578125" style="22" customWidth="1"/>
    <col min="7" max="7" width="15.140625" style="22" customWidth="1"/>
    <col min="8" max="8" width="13.7109375" style="22" customWidth="1"/>
    <col min="9" max="9" width="15.7109375" style="22" customWidth="1"/>
    <col min="10" max="10" width="8" style="22" customWidth="1"/>
    <col min="11" max="11" width="11.28515625" style="22" customWidth="1"/>
    <col min="12" max="12" width="8.7109375" style="22" bestFit="1" customWidth="1"/>
    <col min="13" max="13" width="19.28515625" style="22" bestFit="1" customWidth="1"/>
    <col min="14" max="14" width="9" style="22" bestFit="1" customWidth="1"/>
    <col min="15" max="15" width="12.85546875" style="22" bestFit="1" customWidth="1"/>
    <col min="16" max="17" width="8.7109375" style="22" customWidth="1"/>
    <col min="18" max="18" width="30.42578125" style="299" customWidth="1"/>
    <col min="19" max="19" width="15" style="181" bestFit="1" customWidth="1"/>
    <col min="20" max="20" width="16" style="181" bestFit="1" customWidth="1"/>
    <col min="21" max="21" width="20.28515625" style="551" bestFit="1" customWidth="1"/>
    <col min="22" max="22" width="14.42578125" style="22" bestFit="1" customWidth="1"/>
    <col min="23" max="23" width="9.85546875" style="22" bestFit="1" customWidth="1"/>
    <col min="24" max="24" width="4.85546875" style="22" customWidth="1"/>
    <col min="25" max="25" width="18.7109375" style="22" bestFit="1" customWidth="1"/>
    <col min="26" max="26" width="12.42578125" style="333" customWidth="1"/>
    <col min="27" max="16384" width="9.140625" style="22"/>
  </cols>
  <sheetData>
    <row r="1" spans="1:34" ht="14.25" customHeight="1">
      <c r="B1" s="39" t="s">
        <v>631</v>
      </c>
      <c r="S1" s="124"/>
    </row>
    <row r="2" spans="1:34" ht="13.5" customHeight="1">
      <c r="B2" s="39"/>
      <c r="F2" s="5"/>
      <c r="S2" s="508" t="s">
        <v>22</v>
      </c>
      <c r="T2" s="508"/>
      <c r="U2" s="552"/>
    </row>
    <row r="3" spans="1:34" s="308" customFormat="1" ht="13.5" customHeight="1">
      <c r="C3" s="381"/>
      <c r="F3" s="5"/>
      <c r="G3" s="22"/>
      <c r="H3" s="22"/>
      <c r="J3" s="170" t="s">
        <v>26</v>
      </c>
      <c r="K3" s="170" t="s">
        <v>23</v>
      </c>
      <c r="L3" s="170" t="s">
        <v>375</v>
      </c>
      <c r="M3" s="2"/>
      <c r="N3" s="170" t="s">
        <v>26</v>
      </c>
      <c r="O3" s="170" t="s">
        <v>23</v>
      </c>
      <c r="P3" s="170" t="s">
        <v>375</v>
      </c>
      <c r="Q3" s="170"/>
      <c r="R3" s="325"/>
      <c r="S3" s="508" t="s">
        <v>23</v>
      </c>
      <c r="T3" s="508"/>
      <c r="U3" s="553"/>
      <c r="W3" s="311"/>
      <c r="X3" s="312"/>
      <c r="Y3" s="22"/>
      <c r="Z3" s="333"/>
      <c r="AA3" s="314"/>
      <c r="AB3" s="315"/>
      <c r="AC3" s="311"/>
      <c r="AD3" s="312"/>
      <c r="AE3" s="312"/>
      <c r="AF3" s="313"/>
      <c r="AG3" s="316"/>
      <c r="AH3" s="317"/>
    </row>
    <row r="4" spans="1:34" ht="13.5" customHeight="1">
      <c r="A4" s="26">
        <v>1</v>
      </c>
      <c r="B4" s="397" t="s">
        <v>498</v>
      </c>
      <c r="C4" s="84">
        <v>86.800187338501289</v>
      </c>
      <c r="D4" s="26">
        <v>52</v>
      </c>
      <c r="E4" s="397" t="s">
        <v>525</v>
      </c>
      <c r="F4" s="84">
        <v>23.481223181606776</v>
      </c>
      <c r="I4" s="397" t="s">
        <v>484</v>
      </c>
      <c r="J4" s="286">
        <v>51359</v>
      </c>
      <c r="K4" s="128">
        <v>1163190</v>
      </c>
      <c r="L4" s="128">
        <f>AVERAGE(K4/J4)</f>
        <v>22.648221343873519</v>
      </c>
      <c r="M4" s="175" t="s">
        <v>541</v>
      </c>
      <c r="N4" s="286">
        <v>21164</v>
      </c>
      <c r="O4" s="128">
        <v>732818.11</v>
      </c>
      <c r="P4" s="407">
        <f t="shared" ref="P4:P51" si="0">AVERAGE(O4/N4)</f>
        <v>34.625690323190319</v>
      </c>
      <c r="Q4" s="407"/>
      <c r="R4" s="74"/>
      <c r="U4" s="554"/>
      <c r="V4" s="4"/>
      <c r="W4" s="623"/>
      <c r="X4" s="26"/>
    </row>
    <row r="5" spans="1:34" ht="13.5" customHeight="1">
      <c r="A5" s="26">
        <v>2</v>
      </c>
      <c r="B5" s="397" t="s">
        <v>455</v>
      </c>
      <c r="C5" s="84">
        <v>51.19507887920885</v>
      </c>
      <c r="D5" s="26">
        <v>53</v>
      </c>
      <c r="E5" s="397" t="s">
        <v>118</v>
      </c>
      <c r="F5" s="84">
        <v>23.132061107445566</v>
      </c>
      <c r="I5" s="397" t="s">
        <v>203</v>
      </c>
      <c r="J5" s="286">
        <v>26005</v>
      </c>
      <c r="K5" s="128">
        <v>705031.15</v>
      </c>
      <c r="L5" s="128">
        <f>AVERAGE(K5/J5)</f>
        <v>27.111368967506248</v>
      </c>
      <c r="M5" s="397" t="s">
        <v>457</v>
      </c>
      <c r="N5" s="286">
        <v>188577</v>
      </c>
      <c r="O5" s="128">
        <v>3858588.32</v>
      </c>
      <c r="P5" s="407">
        <f t="shared" si="0"/>
        <v>20.461606240421684</v>
      </c>
      <c r="Q5" s="407"/>
      <c r="R5" s="73" t="s">
        <v>182</v>
      </c>
      <c r="S5" s="510">
        <v>400044</v>
      </c>
      <c r="T5" s="510"/>
      <c r="U5" s="561"/>
      <c r="V5" s="4"/>
      <c r="W5" s="623"/>
      <c r="X5" s="26"/>
    </row>
    <row r="6" spans="1:34" ht="13.5" customHeight="1">
      <c r="A6" s="26">
        <v>3</v>
      </c>
      <c r="B6" s="397" t="s">
        <v>461</v>
      </c>
      <c r="C6" s="84">
        <v>48.879805874753522</v>
      </c>
      <c r="D6" s="26">
        <v>54</v>
      </c>
      <c r="E6" s="397" t="s">
        <v>441</v>
      </c>
      <c r="F6" s="84">
        <v>23.10990775355922</v>
      </c>
      <c r="I6" s="397" t="s">
        <v>423</v>
      </c>
      <c r="J6" s="286">
        <v>43152</v>
      </c>
      <c r="K6" s="128">
        <v>1197689</v>
      </c>
      <c r="L6" s="128">
        <f t="shared" ref="L6:L54" si="1">AVERAGE(K6/J6)</f>
        <v>27.755121431219873</v>
      </c>
      <c r="M6" s="175" t="s">
        <v>339</v>
      </c>
      <c r="N6" s="399">
        <v>67958</v>
      </c>
      <c r="O6" s="128">
        <v>1781954.3399999999</v>
      </c>
      <c r="P6" s="407">
        <f t="shared" si="0"/>
        <v>26.221406456929277</v>
      </c>
      <c r="Q6" s="407"/>
      <c r="R6" s="75" t="s">
        <v>376</v>
      </c>
      <c r="S6" s="181">
        <v>3540</v>
      </c>
      <c r="U6" s="554"/>
      <c r="V6" s="8"/>
      <c r="W6" s="623"/>
      <c r="X6" s="26"/>
    </row>
    <row r="7" spans="1:34" ht="13.5" customHeight="1">
      <c r="A7" s="26">
        <v>4</v>
      </c>
      <c r="B7" s="397" t="s">
        <v>479</v>
      </c>
      <c r="C7" s="84">
        <v>43.548792306060392</v>
      </c>
      <c r="D7" s="26">
        <v>55</v>
      </c>
      <c r="E7" s="397" t="s">
        <v>484</v>
      </c>
      <c r="F7" s="723">
        <v>22.648221343873519</v>
      </c>
      <c r="I7" s="397" t="s">
        <v>424</v>
      </c>
      <c r="J7" s="286">
        <v>80352</v>
      </c>
      <c r="K7" s="128">
        <v>1950893</v>
      </c>
      <c r="L7" s="128">
        <f t="shared" si="1"/>
        <v>24.27933343289526</v>
      </c>
      <c r="M7" s="19" t="s">
        <v>458</v>
      </c>
      <c r="N7" s="286">
        <v>71653</v>
      </c>
      <c r="O7" s="128">
        <v>1997186</v>
      </c>
      <c r="P7" s="407">
        <f t="shared" si="0"/>
        <v>27.873026949325219</v>
      </c>
      <c r="Q7" s="407"/>
      <c r="R7" s="75" t="s">
        <v>377</v>
      </c>
      <c r="S7" s="181">
        <v>1850</v>
      </c>
      <c r="U7" s="554"/>
      <c r="V7" s="8"/>
      <c r="W7" s="623"/>
      <c r="X7" s="26"/>
    </row>
    <row r="8" spans="1:34" ht="13.5" customHeight="1">
      <c r="A8" s="26">
        <v>5</v>
      </c>
      <c r="B8" s="397" t="s">
        <v>478</v>
      </c>
      <c r="C8" s="84">
        <v>41.780232922349725</v>
      </c>
      <c r="D8" s="26">
        <v>56</v>
      </c>
      <c r="E8" s="397" t="s">
        <v>432</v>
      </c>
      <c r="F8" s="84">
        <v>22.616773751559787</v>
      </c>
      <c r="I8" s="397" t="s">
        <v>487</v>
      </c>
      <c r="J8" s="286">
        <v>2438</v>
      </c>
      <c r="K8" s="128">
        <v>37324.26</v>
      </c>
      <c r="L8" s="128">
        <f t="shared" si="1"/>
        <v>15.309376538146022</v>
      </c>
      <c r="M8" s="397" t="s">
        <v>459</v>
      </c>
      <c r="N8" s="286">
        <v>42775</v>
      </c>
      <c r="O8" s="128">
        <v>1502384</v>
      </c>
      <c r="P8" s="407">
        <f t="shared" si="0"/>
        <v>35.122945645821154</v>
      </c>
      <c r="Q8" s="407"/>
      <c r="R8" s="75" t="s">
        <v>378</v>
      </c>
      <c r="S8" s="181" t="s">
        <v>662</v>
      </c>
      <c r="U8" s="554"/>
      <c r="V8" s="4"/>
      <c r="W8" s="623"/>
      <c r="X8" s="26"/>
    </row>
    <row r="9" spans="1:34" ht="13.5" customHeight="1">
      <c r="A9" s="26">
        <v>6</v>
      </c>
      <c r="B9" s="23" t="s">
        <v>434</v>
      </c>
      <c r="C9" s="84">
        <v>39.193651515596116</v>
      </c>
      <c r="D9" s="26">
        <v>57</v>
      </c>
      <c r="E9" s="397" t="s">
        <v>445</v>
      </c>
      <c r="F9" s="84">
        <v>22.577024025842924</v>
      </c>
      <c r="I9" s="397" t="s">
        <v>217</v>
      </c>
      <c r="J9" s="286">
        <v>191460</v>
      </c>
      <c r="K9" s="128">
        <v>4943496</v>
      </c>
      <c r="L9" s="128">
        <f t="shared" si="1"/>
        <v>25.819993732372296</v>
      </c>
      <c r="M9" s="397" t="s">
        <v>460</v>
      </c>
      <c r="N9" s="286">
        <v>79478</v>
      </c>
      <c r="O9" s="128">
        <v>2812387.57</v>
      </c>
      <c r="P9" s="407">
        <f t="shared" si="0"/>
        <v>35.385736556028078</v>
      </c>
      <c r="Q9" s="407"/>
      <c r="R9" s="509" t="s">
        <v>407</v>
      </c>
      <c r="S9" s="124">
        <f>SUM(S5:S8)</f>
        <v>405434</v>
      </c>
      <c r="T9" s="124"/>
      <c r="U9" s="555"/>
      <c r="V9" s="4"/>
      <c r="W9" s="623"/>
      <c r="X9" s="26"/>
    </row>
    <row r="10" spans="1:34" ht="13.5" customHeight="1">
      <c r="A10" s="26">
        <v>7</v>
      </c>
      <c r="B10" s="174" t="s">
        <v>25</v>
      </c>
      <c r="C10" s="84">
        <v>39.082786704820606</v>
      </c>
      <c r="D10" s="26">
        <v>58</v>
      </c>
      <c r="E10" s="397" t="s">
        <v>474</v>
      </c>
      <c r="F10" s="84">
        <v>22.083482459080244</v>
      </c>
      <c r="I10" s="397" t="s">
        <v>488</v>
      </c>
      <c r="J10" s="286">
        <v>40187</v>
      </c>
      <c r="K10" s="128">
        <v>739764</v>
      </c>
      <c r="L10" s="128">
        <f t="shared" si="1"/>
        <v>18.408042401771716</v>
      </c>
      <c r="M10" s="397" t="s">
        <v>168</v>
      </c>
      <c r="N10" s="286">
        <v>23007</v>
      </c>
      <c r="O10" s="128">
        <v>487860.63</v>
      </c>
      <c r="P10" s="407">
        <f t="shared" si="0"/>
        <v>21.204878080584169</v>
      </c>
      <c r="Q10" s="407"/>
      <c r="R10" s="74"/>
      <c r="U10" s="554"/>
      <c r="V10" s="8"/>
      <c r="W10" s="623"/>
      <c r="X10" s="26"/>
    </row>
    <row r="11" spans="1:34" ht="13.5" customHeight="1">
      <c r="A11" s="26">
        <v>8</v>
      </c>
      <c r="B11" s="397" t="s">
        <v>448</v>
      </c>
      <c r="C11" s="84">
        <v>38.290850567372402</v>
      </c>
      <c r="D11" s="26">
        <v>59</v>
      </c>
      <c r="E11" s="397" t="s">
        <v>492</v>
      </c>
      <c r="F11" s="84">
        <v>22.017985611510792</v>
      </c>
      <c r="I11" s="397" t="s">
        <v>489</v>
      </c>
      <c r="J11" s="190">
        <v>34035</v>
      </c>
      <c r="K11" s="128">
        <v>869863</v>
      </c>
      <c r="L11" s="128">
        <f t="shared" si="1"/>
        <v>25.557896283237845</v>
      </c>
      <c r="M11" s="174" t="s">
        <v>340</v>
      </c>
      <c r="N11" s="286">
        <v>21391</v>
      </c>
      <c r="O11" s="128">
        <v>382041.55</v>
      </c>
      <c r="P11" s="407">
        <f t="shared" si="0"/>
        <v>17.859920059838249</v>
      </c>
      <c r="Q11" s="407"/>
      <c r="R11" s="73" t="s">
        <v>379</v>
      </c>
      <c r="S11" s="510">
        <v>634121</v>
      </c>
      <c r="T11" s="510"/>
      <c r="U11" s="562"/>
      <c r="V11" s="4"/>
      <c r="W11" s="623"/>
      <c r="X11" s="26"/>
    </row>
    <row r="12" spans="1:34" ht="13.5" customHeight="1">
      <c r="A12" s="26">
        <v>9</v>
      </c>
      <c r="B12" s="397" t="s">
        <v>506</v>
      </c>
      <c r="C12" s="84">
        <v>37.859280855199223</v>
      </c>
      <c r="D12" s="26">
        <v>60</v>
      </c>
      <c r="E12" s="397" t="s">
        <v>454</v>
      </c>
      <c r="F12" s="84">
        <v>21.961699308613419</v>
      </c>
      <c r="I12" s="397" t="s">
        <v>492</v>
      </c>
      <c r="J12" s="398">
        <v>8618</v>
      </c>
      <c r="K12" s="128">
        <v>189751</v>
      </c>
      <c r="L12" s="128">
        <f t="shared" si="1"/>
        <v>22.017985611510792</v>
      </c>
      <c r="M12" s="397" t="s">
        <v>461</v>
      </c>
      <c r="N12" s="286">
        <v>29414</v>
      </c>
      <c r="O12" s="128">
        <v>1437750.61</v>
      </c>
      <c r="P12" s="407">
        <f t="shared" si="0"/>
        <v>48.879805874753522</v>
      </c>
      <c r="Q12" s="407"/>
      <c r="R12" s="75" t="s">
        <v>172</v>
      </c>
      <c r="S12" s="181">
        <v>619836</v>
      </c>
      <c r="U12" s="554"/>
      <c r="V12" s="4"/>
      <c r="W12" s="623"/>
      <c r="X12" s="26"/>
    </row>
    <row r="13" spans="1:34" ht="13.5" customHeight="1">
      <c r="A13" s="26">
        <v>10</v>
      </c>
      <c r="B13" s="397" t="s">
        <v>493</v>
      </c>
      <c r="C13" s="84">
        <v>37.466941853233827</v>
      </c>
      <c r="D13" s="26">
        <v>61</v>
      </c>
      <c r="E13" s="397" t="s">
        <v>208</v>
      </c>
      <c r="F13" s="84">
        <v>21.881373249005609</v>
      </c>
      <c r="I13" s="397" t="s">
        <v>218</v>
      </c>
      <c r="J13" s="286">
        <v>313057</v>
      </c>
      <c r="K13" s="128">
        <v>4751507</v>
      </c>
      <c r="L13" s="128">
        <f t="shared" si="1"/>
        <v>15.17776954356555</v>
      </c>
      <c r="M13" s="397" t="s">
        <v>462</v>
      </c>
      <c r="N13" s="286">
        <v>240200</v>
      </c>
      <c r="O13" s="17">
        <v>6303908.3299999991</v>
      </c>
      <c r="P13" s="407">
        <f t="shared" si="0"/>
        <v>26.244414363030803</v>
      </c>
      <c r="Q13" s="407"/>
      <c r="R13" s="75" t="s">
        <v>173</v>
      </c>
      <c r="S13" s="181">
        <v>175336</v>
      </c>
      <c r="U13" s="554"/>
      <c r="V13" s="4"/>
      <c r="W13" s="623"/>
      <c r="X13" s="26"/>
    </row>
    <row r="14" spans="1:34" ht="13.5" customHeight="1">
      <c r="A14" s="26">
        <v>11</v>
      </c>
      <c r="B14" s="397" t="s">
        <v>323</v>
      </c>
      <c r="C14" s="84">
        <v>36.579988676574665</v>
      </c>
      <c r="D14" s="26">
        <v>62</v>
      </c>
      <c r="E14" s="397" t="s">
        <v>536</v>
      </c>
      <c r="F14" s="84">
        <v>21.860958385450122</v>
      </c>
      <c r="I14" s="397" t="s">
        <v>493</v>
      </c>
      <c r="J14" s="190">
        <v>6432</v>
      </c>
      <c r="K14" s="128">
        <v>240987.37</v>
      </c>
      <c r="L14" s="128">
        <f t="shared" si="1"/>
        <v>37.466941853233827</v>
      </c>
      <c r="M14" s="397" t="s">
        <v>463</v>
      </c>
      <c r="N14" s="286">
        <v>65318</v>
      </c>
      <c r="O14" s="128">
        <v>2079050.45</v>
      </c>
      <c r="P14" s="407">
        <f t="shared" si="0"/>
        <v>31.829670994212925</v>
      </c>
      <c r="Q14" s="407"/>
      <c r="R14" s="75" t="s">
        <v>380</v>
      </c>
      <c r="S14" s="181">
        <v>238366</v>
      </c>
      <c r="U14" s="554"/>
      <c r="V14" s="4"/>
      <c r="W14" s="623"/>
      <c r="X14" s="26"/>
    </row>
    <row r="15" spans="1:34" ht="13.5" customHeight="1">
      <c r="A15" s="26">
        <v>12</v>
      </c>
      <c r="B15" s="397" t="s">
        <v>451</v>
      </c>
      <c r="C15" s="84">
        <v>36.52294888248138</v>
      </c>
      <c r="D15" s="26">
        <v>63</v>
      </c>
      <c r="E15" s="397" t="s">
        <v>538</v>
      </c>
      <c r="F15" s="84">
        <v>21.810134189031505</v>
      </c>
      <c r="I15" s="397" t="s">
        <v>219</v>
      </c>
      <c r="J15" s="286">
        <v>78060</v>
      </c>
      <c r="K15" s="128">
        <v>1947170.97</v>
      </c>
      <c r="L15" s="128">
        <f t="shared" si="1"/>
        <v>24.944542275172942</v>
      </c>
      <c r="M15" s="174" t="s">
        <v>341</v>
      </c>
      <c r="N15" s="286">
        <v>14810</v>
      </c>
      <c r="O15" s="128">
        <v>464649.13</v>
      </c>
      <c r="P15" s="407">
        <f t="shared" si="0"/>
        <v>31.37401282916948</v>
      </c>
      <c r="Q15" s="407"/>
      <c r="R15" s="75" t="s">
        <v>381</v>
      </c>
      <c r="S15" s="181">
        <v>72007.75</v>
      </c>
      <c r="U15" s="554"/>
      <c r="V15" s="8"/>
      <c r="W15" s="623"/>
      <c r="X15" s="26"/>
    </row>
    <row r="16" spans="1:34" ht="13.5" customHeight="1">
      <c r="A16" s="26">
        <v>13</v>
      </c>
      <c r="B16" s="397" t="s">
        <v>482</v>
      </c>
      <c r="C16" s="84">
        <v>36.50097335957544</v>
      </c>
      <c r="D16" s="26">
        <v>64</v>
      </c>
      <c r="E16" s="397" t="s">
        <v>466</v>
      </c>
      <c r="F16" s="84">
        <v>21.416186144618024</v>
      </c>
      <c r="I16" s="397" t="s">
        <v>432</v>
      </c>
      <c r="J16" s="396">
        <v>40871</v>
      </c>
      <c r="K16" s="128">
        <v>924370.16</v>
      </c>
      <c r="L16" s="128">
        <f t="shared" si="1"/>
        <v>22.616773751559787</v>
      </c>
      <c r="M16" s="26" t="s">
        <v>685</v>
      </c>
      <c r="N16" s="286">
        <v>28938</v>
      </c>
      <c r="O16" s="128">
        <v>724513.72</v>
      </c>
      <c r="P16" s="407">
        <f t="shared" si="0"/>
        <v>25.036758587324623</v>
      </c>
      <c r="Q16" s="407"/>
      <c r="R16" s="75" t="s">
        <v>382</v>
      </c>
      <c r="S16" s="181">
        <v>38203</v>
      </c>
      <c r="U16" s="554"/>
      <c r="V16" s="4"/>
      <c r="W16" s="623"/>
      <c r="X16" s="26"/>
    </row>
    <row r="17" spans="1:24" ht="13.5" customHeight="1">
      <c r="A17" s="26">
        <v>14</v>
      </c>
      <c r="B17" s="397" t="s">
        <v>460</v>
      </c>
      <c r="C17" s="84">
        <v>35.385736556028078</v>
      </c>
      <c r="D17" s="26">
        <v>65</v>
      </c>
      <c r="E17" s="397" t="s">
        <v>539</v>
      </c>
      <c r="F17" s="84">
        <v>21.415447536037547</v>
      </c>
      <c r="I17" s="397" t="s">
        <v>498</v>
      </c>
      <c r="J17" s="286">
        <v>3096</v>
      </c>
      <c r="K17" s="128">
        <v>268733.38</v>
      </c>
      <c r="L17" s="128">
        <f t="shared" si="1"/>
        <v>86.800187338501289</v>
      </c>
      <c r="M17" s="397" t="s">
        <v>552</v>
      </c>
      <c r="N17" s="286">
        <v>5461</v>
      </c>
      <c r="O17" s="128">
        <v>169967.24</v>
      </c>
      <c r="P17" s="407">
        <f t="shared" si="0"/>
        <v>31.123830800219739</v>
      </c>
      <c r="Q17" s="407"/>
      <c r="R17" s="509" t="s">
        <v>407</v>
      </c>
      <c r="S17" s="124">
        <f>SUM(S11:S16)</f>
        <v>1777869.75</v>
      </c>
      <c r="U17" s="554"/>
      <c r="V17" s="4"/>
      <c r="W17" s="623"/>
      <c r="X17" s="26"/>
    </row>
    <row r="18" spans="1:24" ht="13.5" customHeight="1">
      <c r="A18" s="26">
        <v>15</v>
      </c>
      <c r="B18" s="397" t="s">
        <v>166</v>
      </c>
      <c r="C18" s="84">
        <v>35.373288201160541</v>
      </c>
      <c r="D18" s="26">
        <v>66</v>
      </c>
      <c r="E18" s="397" t="s">
        <v>168</v>
      </c>
      <c r="F18" s="84">
        <v>21.204878080584169</v>
      </c>
      <c r="I18" s="397" t="s">
        <v>118</v>
      </c>
      <c r="J18" s="190">
        <v>19703</v>
      </c>
      <c r="K18" s="128">
        <v>455771</v>
      </c>
      <c r="L18" s="128">
        <f t="shared" si="1"/>
        <v>23.132061107445566</v>
      </c>
      <c r="M18" s="397" t="s">
        <v>554</v>
      </c>
      <c r="N18" s="190">
        <v>15267</v>
      </c>
      <c r="O18" s="128">
        <v>392389</v>
      </c>
      <c r="P18" s="407">
        <f t="shared" si="0"/>
        <v>25.701775070413309</v>
      </c>
      <c r="Q18" s="407"/>
      <c r="R18" s="74"/>
      <c r="T18" s="124"/>
      <c r="U18" s="555"/>
      <c r="V18" s="8"/>
      <c r="W18" s="623"/>
      <c r="X18" s="26"/>
    </row>
    <row r="19" spans="1:24" ht="13.5" customHeight="1">
      <c r="A19" s="26">
        <v>16</v>
      </c>
      <c r="B19" s="397" t="s">
        <v>459</v>
      </c>
      <c r="C19" s="84">
        <v>35.122945645821154</v>
      </c>
      <c r="D19" s="26">
        <v>67</v>
      </c>
      <c r="E19" s="397" t="s">
        <v>440</v>
      </c>
      <c r="F19" s="84">
        <v>21.188156147439429</v>
      </c>
      <c r="I19" s="23" t="s">
        <v>434</v>
      </c>
      <c r="J19" s="286">
        <v>34079</v>
      </c>
      <c r="K19" s="128">
        <v>1335680.45</v>
      </c>
      <c r="L19" s="128">
        <f t="shared" si="1"/>
        <v>39.193651515596116</v>
      </c>
      <c r="M19" s="397" t="s">
        <v>464</v>
      </c>
      <c r="N19" s="396">
        <v>176355</v>
      </c>
      <c r="O19" s="128">
        <v>5360941</v>
      </c>
      <c r="P19" s="407">
        <f t="shared" si="0"/>
        <v>30.398576734427717</v>
      </c>
      <c r="Q19" s="407"/>
      <c r="R19" s="73" t="s">
        <v>210</v>
      </c>
      <c r="S19" s="510">
        <v>1236883</v>
      </c>
      <c r="U19" s="554"/>
      <c r="V19" s="4"/>
      <c r="W19" s="623"/>
      <c r="X19" s="26"/>
    </row>
    <row r="20" spans="1:24" ht="13.5" customHeight="1">
      <c r="A20" s="26">
        <v>17</v>
      </c>
      <c r="B20" s="175" t="s">
        <v>541</v>
      </c>
      <c r="C20" s="84">
        <v>34.625690323190319</v>
      </c>
      <c r="D20" s="26">
        <v>68</v>
      </c>
      <c r="E20" s="397" t="s">
        <v>435</v>
      </c>
      <c r="F20" s="84">
        <v>21.072033752958529</v>
      </c>
      <c r="I20" s="397" t="s">
        <v>435</v>
      </c>
      <c r="J20" s="286">
        <v>58306</v>
      </c>
      <c r="K20" s="128">
        <v>1228626</v>
      </c>
      <c r="L20" s="128">
        <f t="shared" si="1"/>
        <v>21.072033752958529</v>
      </c>
      <c r="M20" s="397" t="s">
        <v>465</v>
      </c>
      <c r="N20" s="286">
        <v>188082</v>
      </c>
      <c r="O20" s="128">
        <v>3281774.93</v>
      </c>
      <c r="P20" s="407">
        <f t="shared" si="0"/>
        <v>17.448639051052201</v>
      </c>
      <c r="Q20" s="407"/>
      <c r="R20" s="75" t="s">
        <v>383</v>
      </c>
      <c r="S20" s="181">
        <v>39069</v>
      </c>
      <c r="T20" s="510"/>
      <c r="U20" s="561"/>
      <c r="V20" s="4"/>
      <c r="W20" s="623"/>
      <c r="X20" s="26"/>
    </row>
    <row r="21" spans="1:24" ht="13.5" customHeight="1">
      <c r="A21" s="26">
        <v>18</v>
      </c>
      <c r="B21" s="397" t="s">
        <v>307</v>
      </c>
      <c r="C21" s="84">
        <v>32.617336730919405</v>
      </c>
      <c r="D21" s="26">
        <v>69</v>
      </c>
      <c r="E21" s="174" t="s">
        <v>343</v>
      </c>
      <c r="F21" s="84">
        <v>20.938920722282958</v>
      </c>
      <c r="I21" s="397" t="s">
        <v>119</v>
      </c>
      <c r="J21" s="286">
        <v>154551</v>
      </c>
      <c r="K21" s="128">
        <v>3812882.81</v>
      </c>
      <c r="L21" s="128">
        <f t="shared" si="1"/>
        <v>24.670709409838825</v>
      </c>
      <c r="M21" s="397" t="s">
        <v>466</v>
      </c>
      <c r="N21" s="286">
        <v>60684</v>
      </c>
      <c r="O21" s="128">
        <v>1299619.8400000001</v>
      </c>
      <c r="P21" s="407">
        <f t="shared" si="0"/>
        <v>21.416186144618024</v>
      </c>
      <c r="Q21" s="407"/>
      <c r="R21" s="75" t="s">
        <v>384</v>
      </c>
      <c r="S21" s="181" t="s">
        <v>662</v>
      </c>
      <c r="U21" s="554"/>
      <c r="V21" s="4"/>
      <c r="W21" s="623"/>
      <c r="X21" s="26"/>
    </row>
    <row r="22" spans="1:24" ht="13.5" customHeight="1">
      <c r="A22" s="26">
        <v>19</v>
      </c>
      <c r="B22" s="397" t="s">
        <v>310</v>
      </c>
      <c r="C22" s="84">
        <v>31.876132340545098</v>
      </c>
      <c r="D22" s="26">
        <v>70</v>
      </c>
      <c r="E22" s="174" t="s">
        <v>346</v>
      </c>
      <c r="F22" s="84">
        <v>20.72713197090405</v>
      </c>
      <c r="I22" s="397" t="s">
        <v>208</v>
      </c>
      <c r="J22" s="286">
        <v>80954</v>
      </c>
      <c r="K22" s="128">
        <v>1771384.69</v>
      </c>
      <c r="L22" s="128">
        <f t="shared" si="1"/>
        <v>21.881373249005609</v>
      </c>
      <c r="M22" s="397" t="s">
        <v>21</v>
      </c>
      <c r="N22" s="286">
        <v>77045</v>
      </c>
      <c r="O22" s="128">
        <v>1502369</v>
      </c>
      <c r="P22" s="407">
        <f t="shared" si="0"/>
        <v>19.49988967486534</v>
      </c>
      <c r="Q22" s="407"/>
      <c r="R22" s="75" t="s">
        <v>385</v>
      </c>
      <c r="S22" s="181" t="s">
        <v>662</v>
      </c>
      <c r="U22" s="554"/>
      <c r="V22" s="8"/>
      <c r="W22" s="623"/>
      <c r="X22" s="26"/>
    </row>
    <row r="23" spans="1:24" ht="13.5" customHeight="1">
      <c r="A23" s="26">
        <v>20</v>
      </c>
      <c r="B23" s="397" t="s">
        <v>463</v>
      </c>
      <c r="C23" s="84">
        <v>31.829670994212925</v>
      </c>
      <c r="D23" s="26">
        <v>71</v>
      </c>
      <c r="E23" s="397" t="s">
        <v>457</v>
      </c>
      <c r="F23" s="84">
        <v>20.461606240421684</v>
      </c>
      <c r="I23" s="397" t="s">
        <v>120</v>
      </c>
      <c r="J23" s="399">
        <v>146930</v>
      </c>
      <c r="K23" s="128">
        <v>2960940.46</v>
      </c>
      <c r="L23" s="128">
        <f t="shared" si="1"/>
        <v>20.152048322330362</v>
      </c>
      <c r="M23" s="397" t="s">
        <v>467</v>
      </c>
      <c r="N23" s="286">
        <v>56520</v>
      </c>
      <c r="O23" s="516">
        <v>1012046</v>
      </c>
      <c r="P23" s="407">
        <f t="shared" si="0"/>
        <v>17.90598018400566</v>
      </c>
      <c r="Q23" s="407"/>
      <c r="R23" s="721" t="s">
        <v>386</v>
      </c>
      <c r="S23" s="182" t="s">
        <v>662</v>
      </c>
      <c r="U23" s="554"/>
      <c r="V23" s="4"/>
      <c r="W23" s="623"/>
      <c r="X23" s="26"/>
    </row>
    <row r="24" spans="1:24" ht="13.5" customHeight="1">
      <c r="A24" s="26">
        <v>21</v>
      </c>
      <c r="B24" s="174" t="s">
        <v>341</v>
      </c>
      <c r="C24" s="84">
        <v>31.37401282916948</v>
      </c>
      <c r="D24" s="26">
        <v>72</v>
      </c>
      <c r="E24" s="397" t="s">
        <v>120</v>
      </c>
      <c r="F24" s="84">
        <v>20.152048322330362</v>
      </c>
      <c r="I24" s="175" t="s">
        <v>334</v>
      </c>
      <c r="J24" s="286">
        <v>16616</v>
      </c>
      <c r="K24" s="128">
        <v>405434</v>
      </c>
      <c r="L24" s="128">
        <f t="shared" si="1"/>
        <v>24.400216658642272</v>
      </c>
      <c r="M24" s="397" t="s">
        <v>468</v>
      </c>
      <c r="N24" s="286">
        <v>133945</v>
      </c>
      <c r="O24" s="128">
        <v>3278683</v>
      </c>
      <c r="P24" s="407">
        <f t="shared" si="0"/>
        <v>24.477830452797789</v>
      </c>
      <c r="Q24" s="407"/>
      <c r="R24" s="75" t="s">
        <v>387</v>
      </c>
      <c r="S24" s="181" t="s">
        <v>662</v>
      </c>
      <c r="U24" s="556"/>
      <c r="V24" s="4"/>
      <c r="W24" s="623"/>
      <c r="X24" s="26"/>
    </row>
    <row r="25" spans="1:24" ht="13.5" customHeight="1">
      <c r="A25" s="26">
        <v>22</v>
      </c>
      <c r="B25" s="397" t="s">
        <v>552</v>
      </c>
      <c r="C25" s="84">
        <v>31.123830800219739</v>
      </c>
      <c r="D25" s="26">
        <v>73</v>
      </c>
      <c r="E25" s="397" t="s">
        <v>21</v>
      </c>
      <c r="F25" s="84">
        <v>19.49988967486534</v>
      </c>
      <c r="I25" s="175" t="s">
        <v>335</v>
      </c>
      <c r="J25" s="396">
        <v>91527</v>
      </c>
      <c r="K25" s="128">
        <v>1777869.75</v>
      </c>
      <c r="L25" s="128">
        <f t="shared" si="1"/>
        <v>19.424538660723066</v>
      </c>
      <c r="M25" s="174" t="s">
        <v>343</v>
      </c>
      <c r="N25" s="190">
        <v>212216</v>
      </c>
      <c r="O25" s="516">
        <v>4443574</v>
      </c>
      <c r="P25" s="407">
        <f t="shared" si="0"/>
        <v>20.938920722282958</v>
      </c>
      <c r="Q25" s="407"/>
      <c r="R25" s="509" t="s">
        <v>407</v>
      </c>
      <c r="S25" s="124">
        <f>SUM(S19:S24)</f>
        <v>1275952</v>
      </c>
      <c r="U25" s="554"/>
      <c r="V25" s="4"/>
      <c r="W25" s="623"/>
      <c r="X25" s="26"/>
    </row>
    <row r="26" spans="1:24" ht="13.5" customHeight="1">
      <c r="A26" s="26">
        <v>23</v>
      </c>
      <c r="B26" s="397" t="s">
        <v>464</v>
      </c>
      <c r="C26" s="84">
        <v>30.398576734427717</v>
      </c>
      <c r="D26" s="26">
        <v>74</v>
      </c>
      <c r="E26" s="175" t="s">
        <v>335</v>
      </c>
      <c r="F26" s="84">
        <v>19.424538660723066</v>
      </c>
      <c r="I26" s="175" t="s">
        <v>209</v>
      </c>
      <c r="J26" s="286">
        <v>83588</v>
      </c>
      <c r="K26" s="181">
        <v>1275952</v>
      </c>
      <c r="L26" s="128">
        <f t="shared" si="1"/>
        <v>15.264774848064315</v>
      </c>
      <c r="M26" s="174" t="s">
        <v>344</v>
      </c>
      <c r="N26" s="286">
        <v>33104</v>
      </c>
      <c r="O26" s="128">
        <v>640758.76</v>
      </c>
      <c r="P26" s="407">
        <f t="shared" si="0"/>
        <v>19.355931609473174</v>
      </c>
      <c r="Q26" s="407"/>
      <c r="R26" s="74"/>
      <c r="T26" s="124"/>
      <c r="U26" s="555"/>
      <c r="V26" s="8"/>
      <c r="W26" s="623"/>
      <c r="X26" s="26"/>
    </row>
    <row r="27" spans="1:24" ht="13.5" customHeight="1">
      <c r="A27" s="26">
        <v>24</v>
      </c>
      <c r="B27" s="174" t="s">
        <v>194</v>
      </c>
      <c r="C27" s="84">
        <v>29.838799980584827</v>
      </c>
      <c r="D27" s="26">
        <v>75</v>
      </c>
      <c r="E27" s="174" t="s">
        <v>344</v>
      </c>
      <c r="F27" s="84">
        <v>19.355931609473174</v>
      </c>
      <c r="I27" s="397" t="s">
        <v>121</v>
      </c>
      <c r="J27" s="286">
        <v>52610</v>
      </c>
      <c r="K27" s="128">
        <v>838181.19</v>
      </c>
      <c r="L27" s="128">
        <f t="shared" si="1"/>
        <v>15.931974719635049</v>
      </c>
      <c r="M27" s="174" t="s">
        <v>345</v>
      </c>
      <c r="N27" s="286">
        <v>107102</v>
      </c>
      <c r="O27" s="128">
        <v>2652018.7799999998</v>
      </c>
      <c r="P27" s="407">
        <f t="shared" si="0"/>
        <v>24.761617710220161</v>
      </c>
      <c r="Q27" s="407"/>
      <c r="R27" s="73" t="s">
        <v>131</v>
      </c>
      <c r="S27" s="510">
        <v>290800.51</v>
      </c>
      <c r="U27" s="554"/>
      <c r="V27" s="4"/>
      <c r="W27" s="623"/>
      <c r="X27" s="26"/>
    </row>
    <row r="28" spans="1:24" ht="13.5" customHeight="1">
      <c r="A28" s="26">
        <v>25</v>
      </c>
      <c r="B28" s="397" t="s">
        <v>191</v>
      </c>
      <c r="C28" s="84">
        <v>29.474237607232297</v>
      </c>
      <c r="D28" s="26">
        <v>76</v>
      </c>
      <c r="E28" s="397" t="s">
        <v>324</v>
      </c>
      <c r="F28" s="84">
        <v>18.897862731001819</v>
      </c>
      <c r="I28" s="175" t="s">
        <v>336</v>
      </c>
      <c r="J28" s="399">
        <v>85722</v>
      </c>
      <c r="K28" s="128">
        <v>1403688.43</v>
      </c>
      <c r="L28" s="128">
        <f t="shared" si="1"/>
        <v>16.374891276451784</v>
      </c>
      <c r="M28" s="397" t="s">
        <v>469</v>
      </c>
      <c r="N28" s="286">
        <v>103369</v>
      </c>
      <c r="O28" s="128">
        <v>1906465</v>
      </c>
      <c r="P28" s="407">
        <f t="shared" si="0"/>
        <v>18.443295378691872</v>
      </c>
      <c r="Q28" s="407"/>
      <c r="R28" s="75" t="s">
        <v>174</v>
      </c>
      <c r="S28" s="181">
        <v>635808.81999999995</v>
      </c>
      <c r="T28" s="510"/>
      <c r="U28" s="554"/>
      <c r="V28" s="4"/>
      <c r="W28" s="623"/>
      <c r="X28" s="26"/>
    </row>
    <row r="29" spans="1:24" ht="13.5" customHeight="1">
      <c r="A29" s="26">
        <v>26</v>
      </c>
      <c r="B29" s="19" t="s">
        <v>458</v>
      </c>
      <c r="C29" s="84">
        <v>27.873026949325219</v>
      </c>
      <c r="D29" s="26">
        <v>77</v>
      </c>
      <c r="E29" s="397" t="s">
        <v>338</v>
      </c>
      <c r="F29" s="84">
        <v>18.579321231254934</v>
      </c>
      <c r="I29" s="397" t="s">
        <v>506</v>
      </c>
      <c r="J29" s="399">
        <v>5145</v>
      </c>
      <c r="K29" s="128">
        <v>194786</v>
      </c>
      <c r="L29" s="128">
        <f t="shared" si="1"/>
        <v>37.859280855199223</v>
      </c>
      <c r="M29" s="397" t="s">
        <v>470</v>
      </c>
      <c r="N29" s="190">
        <v>121970</v>
      </c>
      <c r="O29" s="181">
        <v>3339758.9</v>
      </c>
      <c r="P29" s="407">
        <f t="shared" si="0"/>
        <v>27.381806181847995</v>
      </c>
      <c r="Q29" s="407"/>
      <c r="R29" s="75" t="s">
        <v>388</v>
      </c>
      <c r="S29" s="181">
        <v>245517.41</v>
      </c>
      <c r="U29" s="554"/>
      <c r="V29" s="8"/>
      <c r="W29" s="623"/>
      <c r="X29" s="26"/>
    </row>
    <row r="30" spans="1:24" ht="13.5" customHeight="1">
      <c r="A30" s="26">
        <v>27</v>
      </c>
      <c r="B30" s="397" t="s">
        <v>423</v>
      </c>
      <c r="C30" s="84">
        <v>27.755121431219873</v>
      </c>
      <c r="D30" s="26">
        <v>78</v>
      </c>
      <c r="E30" s="397" t="s">
        <v>443</v>
      </c>
      <c r="F30" s="84">
        <v>18.569555448438862</v>
      </c>
      <c r="I30" s="397" t="s">
        <v>507</v>
      </c>
      <c r="J30" s="286">
        <v>73296</v>
      </c>
      <c r="K30" s="128">
        <v>1116312.1499999999</v>
      </c>
      <c r="L30" s="128">
        <f t="shared" si="1"/>
        <v>15.230191961362147</v>
      </c>
      <c r="M30" s="397" t="s">
        <v>471</v>
      </c>
      <c r="N30" s="396">
        <v>68339</v>
      </c>
      <c r="O30" s="128">
        <v>1201400</v>
      </c>
      <c r="P30" s="407">
        <f t="shared" si="0"/>
        <v>17.580005560514493</v>
      </c>
      <c r="Q30" s="407"/>
      <c r="R30" s="75" t="s">
        <v>389</v>
      </c>
      <c r="S30" s="181">
        <v>231561.69</v>
      </c>
      <c r="U30" s="554"/>
      <c r="V30" s="8"/>
      <c r="W30" s="623"/>
      <c r="X30" s="26"/>
    </row>
    <row r="31" spans="1:24" ht="13.5" customHeight="1">
      <c r="A31" s="26">
        <v>28</v>
      </c>
      <c r="B31" s="397" t="s">
        <v>470</v>
      </c>
      <c r="C31" s="84">
        <v>27.381806181847995</v>
      </c>
      <c r="D31" s="26">
        <v>79</v>
      </c>
      <c r="E31" s="397" t="s">
        <v>469</v>
      </c>
      <c r="F31" s="84">
        <v>18.443295378691872</v>
      </c>
      <c r="I31" s="397" t="s">
        <v>520</v>
      </c>
      <c r="J31" s="286">
        <v>37846</v>
      </c>
      <c r="K31" s="128">
        <v>695624.62</v>
      </c>
      <c r="L31" s="128">
        <f t="shared" si="1"/>
        <v>18.380400042276595</v>
      </c>
      <c r="M31" s="397" t="s">
        <v>306</v>
      </c>
      <c r="N31" s="286">
        <v>98076</v>
      </c>
      <c r="O31" s="128">
        <v>1739519.2</v>
      </c>
      <c r="P31" s="407">
        <f t="shared" si="0"/>
        <v>17.736441127289041</v>
      </c>
      <c r="Q31" s="407"/>
      <c r="R31" s="509" t="s">
        <v>407</v>
      </c>
      <c r="S31" s="124">
        <f>SUM(S27:S30)</f>
        <v>1403688.43</v>
      </c>
      <c r="U31" s="554"/>
      <c r="V31" s="8"/>
      <c r="W31" s="623"/>
      <c r="X31" s="26"/>
    </row>
    <row r="32" spans="1:24" ht="13.5" customHeight="1">
      <c r="A32" s="26">
        <v>29</v>
      </c>
      <c r="B32" s="397" t="s">
        <v>203</v>
      </c>
      <c r="C32" s="724">
        <v>27.111368967506248</v>
      </c>
      <c r="D32" s="26">
        <v>80</v>
      </c>
      <c r="E32" s="397" t="s">
        <v>488</v>
      </c>
      <c r="F32" s="84">
        <v>18.408042401771716</v>
      </c>
      <c r="I32" s="397" t="s">
        <v>440</v>
      </c>
      <c r="J32" s="398">
        <v>197749</v>
      </c>
      <c r="K32" s="128">
        <v>4189936.69</v>
      </c>
      <c r="L32" s="128">
        <f t="shared" si="1"/>
        <v>21.188156147439429</v>
      </c>
      <c r="M32" s="397" t="s">
        <v>307</v>
      </c>
      <c r="N32" s="286">
        <v>24331</v>
      </c>
      <c r="O32" s="128">
        <v>793612.42</v>
      </c>
      <c r="P32" s="407">
        <f t="shared" si="0"/>
        <v>32.617336730919405</v>
      </c>
      <c r="Q32" s="407"/>
      <c r="R32" s="74"/>
      <c r="T32" s="124"/>
      <c r="U32" s="555"/>
      <c r="V32" s="8"/>
      <c r="W32" s="623"/>
      <c r="X32" s="26"/>
    </row>
    <row r="33" spans="1:24" ht="13.5" customHeight="1">
      <c r="A33" s="26">
        <v>30</v>
      </c>
      <c r="B33" s="397" t="s">
        <v>477</v>
      </c>
      <c r="C33" s="84">
        <v>26.959184342421132</v>
      </c>
      <c r="D33" s="26">
        <v>81</v>
      </c>
      <c r="E33" s="397" t="s">
        <v>520</v>
      </c>
      <c r="F33" s="84">
        <v>18.380400042276595</v>
      </c>
      <c r="I33" s="397" t="s">
        <v>166</v>
      </c>
      <c r="J33" s="190">
        <v>9306</v>
      </c>
      <c r="K33" s="128">
        <v>329183.82</v>
      </c>
      <c r="L33" s="128">
        <f t="shared" si="1"/>
        <v>35.373288201160541</v>
      </c>
      <c r="M33" s="174" t="s">
        <v>355</v>
      </c>
      <c r="N33" s="286">
        <v>19296</v>
      </c>
      <c r="O33" s="128">
        <v>265543.92</v>
      </c>
      <c r="P33" s="407">
        <f t="shared" si="0"/>
        <v>13.76160447761194</v>
      </c>
      <c r="Q33" s="407"/>
      <c r="R33" s="73" t="s">
        <v>390</v>
      </c>
      <c r="S33" s="510">
        <v>1773287.17</v>
      </c>
      <c r="U33" s="554"/>
      <c r="V33" s="4"/>
      <c r="W33" s="623"/>
      <c r="X33" s="26"/>
    </row>
    <row r="34" spans="1:24" ht="13.5" customHeight="1">
      <c r="A34" s="26">
        <v>31</v>
      </c>
      <c r="B34" s="397" t="s">
        <v>481</v>
      </c>
      <c r="C34" s="84">
        <v>26.630960813625784</v>
      </c>
      <c r="D34" s="26">
        <v>82</v>
      </c>
      <c r="E34" s="611" t="s">
        <v>563</v>
      </c>
      <c r="F34" s="84">
        <v>18.368835154691855</v>
      </c>
      <c r="I34" s="397" t="s">
        <v>441</v>
      </c>
      <c r="J34" s="27">
        <v>168787</v>
      </c>
      <c r="K34" s="128">
        <v>3900652</v>
      </c>
      <c r="L34" s="128">
        <f t="shared" si="1"/>
        <v>23.10990775355922</v>
      </c>
      <c r="M34" s="174" t="s">
        <v>346</v>
      </c>
      <c r="N34" s="286">
        <v>51966</v>
      </c>
      <c r="O34" s="128">
        <v>1077106.1399999999</v>
      </c>
      <c r="P34" s="407">
        <f t="shared" si="0"/>
        <v>20.72713197090405</v>
      </c>
      <c r="Q34" s="407"/>
      <c r="R34" s="75" t="s">
        <v>391</v>
      </c>
      <c r="S34" s="181" t="s">
        <v>662</v>
      </c>
      <c r="T34" s="605"/>
      <c r="U34" s="561"/>
      <c r="V34" s="8"/>
      <c r="W34" s="623"/>
      <c r="X34" s="26"/>
    </row>
    <row r="35" spans="1:24" ht="13.5" customHeight="1">
      <c r="A35" s="26">
        <v>32</v>
      </c>
      <c r="B35" s="397" t="s">
        <v>462</v>
      </c>
      <c r="C35" s="84">
        <v>26.244414363030803</v>
      </c>
      <c r="D35" s="26">
        <v>83</v>
      </c>
      <c r="E35" s="397" t="s">
        <v>467</v>
      </c>
      <c r="F35" s="84">
        <v>17.90598018400566</v>
      </c>
      <c r="I35" s="397" t="s">
        <v>524</v>
      </c>
      <c r="J35" s="286">
        <v>36171</v>
      </c>
      <c r="K35" s="128">
        <v>850539.76</v>
      </c>
      <c r="L35" s="128">
        <f t="shared" si="1"/>
        <v>23.514410992231348</v>
      </c>
      <c r="M35" s="397" t="s">
        <v>473</v>
      </c>
      <c r="N35" s="286">
        <v>37045</v>
      </c>
      <c r="O35" s="128">
        <v>954067</v>
      </c>
      <c r="P35" s="407">
        <f t="shared" si="0"/>
        <v>25.754271831556217</v>
      </c>
      <c r="Q35" s="407"/>
      <c r="R35" s="75" t="s">
        <v>392</v>
      </c>
      <c r="S35" s="181" t="s">
        <v>662</v>
      </c>
      <c r="U35" s="556"/>
      <c r="V35" s="8"/>
      <c r="W35" s="623"/>
      <c r="X35" s="26"/>
    </row>
    <row r="36" spans="1:24" ht="13.5" customHeight="1">
      <c r="A36" s="26">
        <v>33</v>
      </c>
      <c r="B36" s="174" t="s">
        <v>348</v>
      </c>
      <c r="C36" s="84">
        <v>26.231077851313113</v>
      </c>
      <c r="D36" s="26">
        <v>84</v>
      </c>
      <c r="E36" s="174" t="s">
        <v>340</v>
      </c>
      <c r="F36" s="84">
        <v>17.859920059838249</v>
      </c>
      <c r="I36" s="397" t="s">
        <v>525</v>
      </c>
      <c r="J36" s="399">
        <v>49453</v>
      </c>
      <c r="K36" s="128">
        <v>1161216.93</v>
      </c>
      <c r="L36" s="128">
        <f t="shared" si="1"/>
        <v>23.481223181606776</v>
      </c>
      <c r="M36" s="397" t="s">
        <v>474</v>
      </c>
      <c r="N36" s="396">
        <v>220798</v>
      </c>
      <c r="O36" s="128">
        <v>4875988.76</v>
      </c>
      <c r="P36" s="407">
        <f t="shared" si="0"/>
        <v>22.083482459080244</v>
      </c>
      <c r="Q36" s="407"/>
      <c r="R36" s="75" t="s">
        <v>175</v>
      </c>
      <c r="S36" s="181">
        <v>8667.17</v>
      </c>
      <c r="U36" s="554"/>
      <c r="V36" s="4"/>
      <c r="W36" s="623"/>
      <c r="X36" s="26"/>
    </row>
    <row r="37" spans="1:24" ht="13.5" customHeight="1">
      <c r="A37" s="26">
        <v>34</v>
      </c>
      <c r="B37" s="397" t="s">
        <v>533</v>
      </c>
      <c r="C37" s="84">
        <v>26.229680882439688</v>
      </c>
      <c r="D37" s="26">
        <v>85</v>
      </c>
      <c r="E37" s="397" t="s">
        <v>306</v>
      </c>
      <c r="F37" s="84">
        <v>17.736441127289041</v>
      </c>
      <c r="I37" s="397" t="s">
        <v>338</v>
      </c>
      <c r="J37" s="398">
        <v>3801</v>
      </c>
      <c r="K37" s="128">
        <v>70620</v>
      </c>
      <c r="L37" s="128">
        <f t="shared" si="1"/>
        <v>18.579321231254934</v>
      </c>
      <c r="M37" s="174" t="s">
        <v>194</v>
      </c>
      <c r="N37" s="286">
        <v>185422</v>
      </c>
      <c r="O37" s="128">
        <v>5532769.9699999997</v>
      </c>
      <c r="P37" s="407">
        <f t="shared" si="0"/>
        <v>29.838799980584827</v>
      </c>
      <c r="Q37" s="407"/>
      <c r="R37" s="75" t="s">
        <v>393</v>
      </c>
      <c r="S37" s="181" t="s">
        <v>662</v>
      </c>
      <c r="U37" s="554"/>
      <c r="V37" s="4"/>
      <c r="W37" s="623"/>
      <c r="X37" s="26"/>
    </row>
    <row r="38" spans="1:24" ht="13.5" customHeight="1">
      <c r="A38" s="26">
        <v>35</v>
      </c>
      <c r="B38" s="175" t="s">
        <v>339</v>
      </c>
      <c r="C38" s="84">
        <v>26.221406456929277</v>
      </c>
      <c r="D38" s="26">
        <v>86</v>
      </c>
      <c r="E38" s="397" t="s">
        <v>471</v>
      </c>
      <c r="F38" s="84">
        <v>17.580005560514493</v>
      </c>
      <c r="I38" s="397" t="s">
        <v>528</v>
      </c>
      <c r="J38" s="190">
        <v>12353</v>
      </c>
      <c r="K38" s="128">
        <v>205041.92000000001</v>
      </c>
      <c r="L38" s="128">
        <f t="shared" si="1"/>
        <v>16.598552578321058</v>
      </c>
      <c r="M38" s="397" t="s">
        <v>310</v>
      </c>
      <c r="N38" s="286">
        <v>7118</v>
      </c>
      <c r="O38" s="128">
        <v>226894.31</v>
      </c>
      <c r="P38" s="407">
        <f t="shared" si="0"/>
        <v>31.876132340545098</v>
      </c>
      <c r="Q38" s="407"/>
      <c r="R38" s="73" t="s">
        <v>407</v>
      </c>
      <c r="S38" s="124">
        <f>SUM(S33:S37)</f>
        <v>1781954.3399999999</v>
      </c>
      <c r="U38" s="554"/>
      <c r="V38" s="4"/>
      <c r="W38" s="623"/>
      <c r="X38" s="26"/>
    </row>
    <row r="39" spans="1:24" ht="13.5" customHeight="1">
      <c r="A39" s="26">
        <v>36</v>
      </c>
      <c r="B39" s="397" t="s">
        <v>217</v>
      </c>
      <c r="C39" s="84">
        <v>25.819993732372296</v>
      </c>
      <c r="D39" s="26">
        <v>87</v>
      </c>
      <c r="E39" s="397" t="s">
        <v>465</v>
      </c>
      <c r="F39" s="84">
        <v>17.448639051052201</v>
      </c>
      <c r="I39" s="397" t="s">
        <v>529</v>
      </c>
      <c r="J39" s="286">
        <v>4567</v>
      </c>
      <c r="K39" s="128">
        <v>70522.240000000005</v>
      </c>
      <c r="L39" s="128">
        <f t="shared" si="1"/>
        <v>15.441699146047736</v>
      </c>
      <c r="M39" s="174" t="s">
        <v>679</v>
      </c>
      <c r="N39" s="286">
        <v>31296</v>
      </c>
      <c r="O39" s="128">
        <v>760175</v>
      </c>
      <c r="P39" s="407">
        <f t="shared" si="0"/>
        <v>24.28984534764826</v>
      </c>
      <c r="Q39" s="407"/>
      <c r="R39" s="74"/>
      <c r="T39" s="124"/>
      <c r="U39" s="555"/>
      <c r="V39" s="4"/>
      <c r="W39" s="623"/>
      <c r="X39" s="26"/>
    </row>
    <row r="40" spans="1:24" ht="13.5" customHeight="1">
      <c r="A40" s="26">
        <v>37</v>
      </c>
      <c r="B40" s="397" t="s">
        <v>473</v>
      </c>
      <c r="C40" s="84">
        <v>25.754271831556217</v>
      </c>
      <c r="D40" s="26">
        <v>88</v>
      </c>
      <c r="E40" s="397" t="s">
        <v>528</v>
      </c>
      <c r="F40" s="84">
        <v>16.598552578321058</v>
      </c>
      <c r="I40" s="397" t="s">
        <v>443</v>
      </c>
      <c r="J40" s="286">
        <v>64312</v>
      </c>
      <c r="K40" s="128">
        <v>1194245.25</v>
      </c>
      <c r="L40" s="128">
        <f t="shared" si="1"/>
        <v>18.569555448438862</v>
      </c>
      <c r="M40" s="174" t="s">
        <v>25</v>
      </c>
      <c r="N40" s="399">
        <v>27258</v>
      </c>
      <c r="O40" s="516">
        <v>1065318.6000000001</v>
      </c>
      <c r="P40" s="407">
        <f t="shared" si="0"/>
        <v>39.082786704820606</v>
      </c>
      <c r="Q40" s="407"/>
      <c r="R40" s="73" t="s">
        <v>394</v>
      </c>
      <c r="S40" s="510">
        <v>245541.16</v>
      </c>
      <c r="U40" s="557"/>
      <c r="V40" s="4"/>
      <c r="W40" s="623"/>
      <c r="X40" s="26"/>
    </row>
    <row r="41" spans="1:24" ht="13.5" customHeight="1">
      <c r="A41" s="26">
        <v>38</v>
      </c>
      <c r="B41" s="397" t="s">
        <v>554</v>
      </c>
      <c r="C41" s="84">
        <v>25.701775070413309</v>
      </c>
      <c r="D41" s="26">
        <v>89</v>
      </c>
      <c r="E41" s="397" t="s">
        <v>483</v>
      </c>
      <c r="F41" s="84">
        <v>16.527331989159325</v>
      </c>
      <c r="I41" s="611" t="s">
        <v>563</v>
      </c>
      <c r="J41" s="286">
        <v>182007</v>
      </c>
      <c r="K41" s="128">
        <v>3343256.58</v>
      </c>
      <c r="L41" s="128">
        <f t="shared" si="1"/>
        <v>18.368835154691855</v>
      </c>
      <c r="M41" s="397" t="s">
        <v>317</v>
      </c>
      <c r="N41" s="286">
        <v>4362</v>
      </c>
      <c r="O41" s="128">
        <v>60292.46</v>
      </c>
      <c r="P41" s="407">
        <f t="shared" si="0"/>
        <v>13.822205410362219</v>
      </c>
      <c r="Q41" s="407"/>
      <c r="R41" s="75" t="s">
        <v>395</v>
      </c>
      <c r="S41" s="181">
        <v>94807.39</v>
      </c>
      <c r="T41" s="510"/>
      <c r="U41" s="554"/>
      <c r="V41" s="4"/>
      <c r="W41" s="623"/>
      <c r="X41" s="26"/>
    </row>
    <row r="42" spans="1:24" ht="13.5" customHeight="1">
      <c r="A42" s="26">
        <v>39</v>
      </c>
      <c r="B42" s="397" t="s">
        <v>489</v>
      </c>
      <c r="C42" s="84">
        <v>25.557896283237845</v>
      </c>
      <c r="D42" s="26">
        <v>90</v>
      </c>
      <c r="E42" s="175" t="s">
        <v>336</v>
      </c>
      <c r="F42" s="84">
        <v>16.374891276451784</v>
      </c>
      <c r="I42" s="397" t="s">
        <v>445</v>
      </c>
      <c r="J42" s="286">
        <v>104013</v>
      </c>
      <c r="K42" s="128">
        <v>2348304</v>
      </c>
      <c r="L42" s="128">
        <f t="shared" si="1"/>
        <v>22.577024025842924</v>
      </c>
      <c r="M42" s="397" t="s">
        <v>477</v>
      </c>
      <c r="N42" s="286">
        <v>147047</v>
      </c>
      <c r="O42" s="128">
        <v>3964267.18</v>
      </c>
      <c r="P42" s="407">
        <f t="shared" si="0"/>
        <v>26.959184342421132</v>
      </c>
      <c r="Q42" s="407"/>
      <c r="R42" s="75" t="s">
        <v>396</v>
      </c>
      <c r="S42" s="181">
        <v>41693</v>
      </c>
      <c r="U42" s="449"/>
      <c r="V42" s="4"/>
      <c r="W42" s="623"/>
      <c r="X42" s="26"/>
    </row>
    <row r="43" spans="1:24" ht="13.5" customHeight="1">
      <c r="A43" s="26">
        <v>40</v>
      </c>
      <c r="B43" s="26" t="s">
        <v>685</v>
      </c>
      <c r="C43" s="84">
        <v>25.036758587324623</v>
      </c>
      <c r="D43" s="26">
        <v>91</v>
      </c>
      <c r="E43" s="397" t="s">
        <v>121</v>
      </c>
      <c r="F43" s="84">
        <v>15.931974719635049</v>
      </c>
      <c r="I43" s="397" t="s">
        <v>446</v>
      </c>
      <c r="J43" s="286">
        <v>164934</v>
      </c>
      <c r="K43" s="128">
        <v>3946904</v>
      </c>
      <c r="L43" s="128">
        <f t="shared" si="1"/>
        <v>23.930202383983897</v>
      </c>
      <c r="M43" s="397" t="s">
        <v>478</v>
      </c>
      <c r="N43" s="396">
        <v>70238</v>
      </c>
      <c r="O43" s="128">
        <v>2934560</v>
      </c>
      <c r="P43" s="407">
        <f t="shared" si="0"/>
        <v>41.780232922349725</v>
      </c>
      <c r="Q43" s="407"/>
      <c r="R43" s="721" t="s">
        <v>397</v>
      </c>
      <c r="S43" s="182" t="s">
        <v>662</v>
      </c>
      <c r="U43" s="554"/>
      <c r="V43" s="4"/>
      <c r="W43" s="623"/>
      <c r="X43" s="26"/>
    </row>
    <row r="44" spans="1:24" ht="13.5" customHeight="1">
      <c r="A44" s="26">
        <v>41</v>
      </c>
      <c r="B44" s="397" t="s">
        <v>450</v>
      </c>
      <c r="C44" s="84">
        <v>24.995695160603624</v>
      </c>
      <c r="D44" s="26">
        <v>92</v>
      </c>
      <c r="E44" s="397" t="s">
        <v>529</v>
      </c>
      <c r="F44" s="84">
        <v>15.441699146047736</v>
      </c>
      <c r="I44" s="397" t="s">
        <v>448</v>
      </c>
      <c r="J44" s="398">
        <v>81428</v>
      </c>
      <c r="K44" s="128">
        <v>3117947.38</v>
      </c>
      <c r="L44" s="128">
        <f t="shared" si="1"/>
        <v>38.290850567372402</v>
      </c>
      <c r="M44" s="397" t="s">
        <v>323</v>
      </c>
      <c r="N44" s="286">
        <v>7065</v>
      </c>
      <c r="O44" s="128">
        <v>258437.62</v>
      </c>
      <c r="P44" s="407">
        <f t="shared" si="0"/>
        <v>36.579988676574665</v>
      </c>
      <c r="Q44" s="407"/>
      <c r="R44" s="28" t="s">
        <v>407</v>
      </c>
      <c r="S44" s="124">
        <f>SUM(S40:S43)</f>
        <v>382041.55</v>
      </c>
      <c r="U44" s="554"/>
      <c r="V44" s="4"/>
      <c r="W44" s="623"/>
      <c r="X44" s="26"/>
    </row>
    <row r="45" spans="1:24" ht="13.5" customHeight="1">
      <c r="A45" s="26">
        <v>42</v>
      </c>
      <c r="B45" s="397" t="s">
        <v>219</v>
      </c>
      <c r="C45" s="84">
        <v>24.944542275172942</v>
      </c>
      <c r="D45" s="26">
        <v>93</v>
      </c>
      <c r="E45" s="397" t="s">
        <v>487</v>
      </c>
      <c r="F45" s="84">
        <v>15.309376538146022</v>
      </c>
      <c r="I45" s="397" t="s">
        <v>533</v>
      </c>
      <c r="J45" s="398">
        <v>16953</v>
      </c>
      <c r="K45" s="128">
        <v>444671.78</v>
      </c>
      <c r="L45" s="128">
        <f t="shared" si="1"/>
        <v>26.229680882439688</v>
      </c>
      <c r="M45" s="174" t="s">
        <v>348</v>
      </c>
      <c r="N45" s="286">
        <v>42761</v>
      </c>
      <c r="O45" s="128">
        <v>1121667.1200000001</v>
      </c>
      <c r="P45" s="407">
        <f t="shared" si="0"/>
        <v>26.231077851313113</v>
      </c>
      <c r="Q45" s="407"/>
      <c r="R45" s="22"/>
      <c r="T45" s="124"/>
      <c r="U45" s="555"/>
      <c r="V45" s="4"/>
      <c r="W45" s="623"/>
      <c r="X45" s="26"/>
    </row>
    <row r="46" spans="1:24" ht="13.5" customHeight="1">
      <c r="A46" s="26">
        <v>43</v>
      </c>
      <c r="B46" s="174" t="s">
        <v>345</v>
      </c>
      <c r="C46" s="84">
        <v>24.761617710220161</v>
      </c>
      <c r="D46" s="26">
        <v>94</v>
      </c>
      <c r="E46" s="175" t="s">
        <v>209</v>
      </c>
      <c r="F46" s="84">
        <v>15.264774848064315</v>
      </c>
      <c r="I46" s="397" t="s">
        <v>536</v>
      </c>
      <c r="J46" s="286">
        <v>29581</v>
      </c>
      <c r="K46" s="128">
        <v>646669.01</v>
      </c>
      <c r="L46" s="128">
        <f t="shared" si="1"/>
        <v>21.860958385450122</v>
      </c>
      <c r="M46" s="397" t="s">
        <v>479</v>
      </c>
      <c r="N46" s="286">
        <v>70705</v>
      </c>
      <c r="O46" s="128">
        <v>3079117.36</v>
      </c>
      <c r="P46" s="407">
        <f t="shared" si="0"/>
        <v>43.548792306060392</v>
      </c>
      <c r="Q46" s="407"/>
      <c r="R46" s="544" t="s">
        <v>398</v>
      </c>
      <c r="S46" s="605"/>
      <c r="U46" s="554"/>
      <c r="V46" s="4"/>
      <c r="W46" s="623"/>
      <c r="X46" s="26"/>
    </row>
    <row r="47" spans="1:24" ht="13.5" customHeight="1">
      <c r="A47" s="26">
        <v>44</v>
      </c>
      <c r="B47" s="397" t="s">
        <v>119</v>
      </c>
      <c r="C47" s="84">
        <v>24.670709409838825</v>
      </c>
      <c r="D47" s="26">
        <v>95</v>
      </c>
      <c r="E47" s="397" t="s">
        <v>507</v>
      </c>
      <c r="F47" s="84">
        <v>15.230191961362147</v>
      </c>
      <c r="I47" s="397" t="s">
        <v>450</v>
      </c>
      <c r="J47" s="398">
        <v>21139</v>
      </c>
      <c r="K47" s="128">
        <v>528384</v>
      </c>
      <c r="L47" s="128">
        <f t="shared" si="1"/>
        <v>24.995695160603624</v>
      </c>
      <c r="M47" s="397" t="s">
        <v>324</v>
      </c>
      <c r="N47" s="286">
        <v>47294</v>
      </c>
      <c r="O47" s="128">
        <v>893755.52</v>
      </c>
      <c r="P47" s="407">
        <f t="shared" si="0"/>
        <v>18.897862731001819</v>
      </c>
      <c r="Q47" s="407"/>
      <c r="R47" s="68" t="s">
        <v>220</v>
      </c>
      <c r="S47" s="181">
        <v>5091860.8099999996</v>
      </c>
      <c r="T47" s="605"/>
      <c r="U47" s="554"/>
      <c r="V47" s="4"/>
      <c r="W47" s="623"/>
      <c r="X47" s="26"/>
    </row>
    <row r="48" spans="1:24" ht="13.5" customHeight="1">
      <c r="A48" s="26">
        <v>45</v>
      </c>
      <c r="B48" s="397" t="s">
        <v>468</v>
      </c>
      <c r="C48" s="84">
        <v>24.477830452797789</v>
      </c>
      <c r="D48" s="26">
        <v>96</v>
      </c>
      <c r="E48" s="397" t="s">
        <v>218</v>
      </c>
      <c r="F48" s="84">
        <v>15.17776954356555</v>
      </c>
      <c r="I48" s="397" t="s">
        <v>451</v>
      </c>
      <c r="J48" s="286">
        <v>59999</v>
      </c>
      <c r="K48" s="128">
        <v>2191340.41</v>
      </c>
      <c r="L48" s="128">
        <f t="shared" si="1"/>
        <v>36.52294888248138</v>
      </c>
      <c r="M48" s="397" t="s">
        <v>480</v>
      </c>
      <c r="N48" s="286">
        <v>44790</v>
      </c>
      <c r="O48" s="128">
        <v>624097.96</v>
      </c>
      <c r="P48" s="407">
        <f t="shared" si="0"/>
        <v>13.93386827416834</v>
      </c>
      <c r="Q48" s="407"/>
      <c r="R48" s="68" t="s">
        <v>221</v>
      </c>
      <c r="S48" s="181">
        <v>57230</v>
      </c>
      <c r="U48" s="554"/>
      <c r="V48" s="4"/>
      <c r="W48" s="623"/>
      <c r="X48" s="26"/>
    </row>
    <row r="49" spans="1:24" ht="13.5" customHeight="1">
      <c r="A49" s="26">
        <v>46</v>
      </c>
      <c r="B49" s="175" t="s">
        <v>334</v>
      </c>
      <c r="C49" s="84">
        <v>24.400216658642272</v>
      </c>
      <c r="D49" s="26">
        <v>97</v>
      </c>
      <c r="E49" s="397" t="s">
        <v>480</v>
      </c>
      <c r="F49" s="84">
        <v>13.93386827416834</v>
      </c>
      <c r="I49" s="397" t="s">
        <v>216</v>
      </c>
      <c r="J49" s="286">
        <v>116389</v>
      </c>
      <c r="K49" s="128">
        <v>2821811.21</v>
      </c>
      <c r="L49" s="128">
        <f t="shared" si="1"/>
        <v>24.24465550868209</v>
      </c>
      <c r="M49" s="397" t="s">
        <v>481</v>
      </c>
      <c r="N49" s="286">
        <v>204025</v>
      </c>
      <c r="O49" s="128">
        <v>5433381.7800000003</v>
      </c>
      <c r="P49" s="407">
        <f t="shared" si="0"/>
        <v>26.630960813625784</v>
      </c>
      <c r="Q49" s="407"/>
      <c r="R49" s="68" t="s">
        <v>222</v>
      </c>
      <c r="S49" s="181">
        <v>80160.52</v>
      </c>
      <c r="U49" s="554"/>
      <c r="V49" s="8"/>
      <c r="W49" s="623"/>
      <c r="X49" s="26"/>
    </row>
    <row r="50" spans="1:24" ht="13.5" customHeight="1">
      <c r="A50" s="26">
        <v>47</v>
      </c>
      <c r="B50" s="174" t="s">
        <v>679</v>
      </c>
      <c r="C50" s="84">
        <v>24.28984534764826</v>
      </c>
      <c r="D50" s="26">
        <v>98</v>
      </c>
      <c r="E50" s="397" t="s">
        <v>317</v>
      </c>
      <c r="F50" s="84">
        <v>13.822205410362219</v>
      </c>
      <c r="I50" s="397" t="s">
        <v>538</v>
      </c>
      <c r="J50" s="286">
        <v>6856</v>
      </c>
      <c r="K50" s="128">
        <v>149530.28</v>
      </c>
      <c r="L50" s="128">
        <f t="shared" si="1"/>
        <v>21.810134189031505</v>
      </c>
      <c r="M50" s="397" t="s">
        <v>482</v>
      </c>
      <c r="N50" s="286">
        <v>56906</v>
      </c>
      <c r="O50" s="128">
        <v>2077124.39</v>
      </c>
      <c r="P50" s="407">
        <f t="shared" si="0"/>
        <v>36.50097335957544</v>
      </c>
      <c r="Q50" s="407"/>
      <c r="R50" s="68" t="s">
        <v>223</v>
      </c>
      <c r="S50" s="181">
        <v>1074657</v>
      </c>
      <c r="U50" s="554"/>
      <c r="V50" s="4"/>
      <c r="W50" s="623"/>
      <c r="X50" s="26"/>
    </row>
    <row r="51" spans="1:24" ht="13.5" customHeight="1">
      <c r="A51" s="26">
        <v>48</v>
      </c>
      <c r="B51" s="397" t="s">
        <v>424</v>
      </c>
      <c r="C51" s="84">
        <v>24.27933343289526</v>
      </c>
      <c r="D51" s="26">
        <v>99</v>
      </c>
      <c r="E51" s="174" t="s">
        <v>355</v>
      </c>
      <c r="F51" s="84">
        <v>13.76160447761194</v>
      </c>
      <c r="I51" s="397" t="s">
        <v>454</v>
      </c>
      <c r="J51" s="398">
        <v>202347</v>
      </c>
      <c r="K51" s="128">
        <v>4443883.97</v>
      </c>
      <c r="L51" s="128">
        <f t="shared" si="1"/>
        <v>21.961699308613419</v>
      </c>
      <c r="M51" s="397" t="s">
        <v>483</v>
      </c>
      <c r="N51" s="286">
        <v>152758</v>
      </c>
      <c r="O51" s="128">
        <v>2524682.1800000002</v>
      </c>
      <c r="P51" s="407">
        <f t="shared" si="0"/>
        <v>16.527331989159325</v>
      </c>
      <c r="Q51" s="407"/>
      <c r="R51" s="51" t="s">
        <v>407</v>
      </c>
      <c r="S51" s="124">
        <f>SUM(S46:S50)</f>
        <v>6303908.3299999991</v>
      </c>
      <c r="U51" s="554"/>
      <c r="V51" s="4"/>
      <c r="W51" s="623"/>
      <c r="X51" s="26"/>
    </row>
    <row r="52" spans="1:24" ht="13.5" customHeight="1">
      <c r="A52" s="26">
        <v>49</v>
      </c>
      <c r="B52" s="397" t="s">
        <v>216</v>
      </c>
      <c r="C52" s="84">
        <v>24.24465550868209</v>
      </c>
      <c r="I52" s="397" t="s">
        <v>455</v>
      </c>
      <c r="J52" s="286">
        <v>33976</v>
      </c>
      <c r="K52" s="128">
        <v>1739404</v>
      </c>
      <c r="L52" s="128">
        <f t="shared" si="1"/>
        <v>51.19507887920885</v>
      </c>
      <c r="R52" s="22"/>
      <c r="T52" s="124"/>
      <c r="U52" s="555"/>
      <c r="V52" s="4"/>
      <c r="W52" s="623"/>
      <c r="X52" s="26"/>
    </row>
    <row r="53" spans="1:24" ht="13.5" customHeight="1">
      <c r="A53" s="26">
        <v>50</v>
      </c>
      <c r="B53" s="397" t="s">
        <v>446</v>
      </c>
      <c r="C53" s="84">
        <v>23.930202383983897</v>
      </c>
      <c r="E53" s="163" t="s">
        <v>411</v>
      </c>
      <c r="F53" s="547">
        <f>MEDIAN(F4:F51,C4:C54)</f>
        <v>23.930202383983897</v>
      </c>
      <c r="I53" s="397" t="s">
        <v>539</v>
      </c>
      <c r="J53" s="398">
        <v>11932</v>
      </c>
      <c r="K53" s="128">
        <v>255529.12</v>
      </c>
      <c r="L53" s="128">
        <f t="shared" si="1"/>
        <v>21.415447536037547</v>
      </c>
      <c r="M53" s="163" t="s">
        <v>411</v>
      </c>
      <c r="O53" s="86">
        <f>MEDIAN(O4:O51,K4:K54)</f>
        <v>1201400</v>
      </c>
      <c r="P53" s="86">
        <f>MEDIAN(P4:P51,L4:L54)</f>
        <v>23.930202383983897</v>
      </c>
      <c r="Q53" s="86"/>
      <c r="R53" s="65" t="s">
        <v>224</v>
      </c>
      <c r="S53" s="181" t="s">
        <v>662</v>
      </c>
      <c r="U53" s="449"/>
      <c r="V53" s="4"/>
      <c r="W53" s="623"/>
      <c r="X53" s="26"/>
    </row>
    <row r="54" spans="1:24" ht="13.5" customHeight="1">
      <c r="A54" s="4">
        <v>51</v>
      </c>
      <c r="B54" s="397" t="s">
        <v>524</v>
      </c>
      <c r="C54" s="84">
        <v>23.514410992231348</v>
      </c>
      <c r="E54" s="163" t="s">
        <v>410</v>
      </c>
      <c r="F54" s="548">
        <f>AVERAGE(F4:F51,C4:C54)</f>
        <v>25.710603372923838</v>
      </c>
      <c r="I54" s="397" t="s">
        <v>191</v>
      </c>
      <c r="J54" s="94">
        <v>56303</v>
      </c>
      <c r="K54" s="128">
        <v>1659488</v>
      </c>
      <c r="L54" s="128">
        <f t="shared" si="1"/>
        <v>29.474237607232297</v>
      </c>
      <c r="M54" s="163" t="s">
        <v>410</v>
      </c>
      <c r="O54" s="511">
        <f>AVERAGE(O4:O51,K4:K54)</f>
        <v>1758800.2352525254</v>
      </c>
      <c r="P54" s="511">
        <f>AVERAGE(P4:P51,L4:L54)</f>
        <v>25.710603372923824</v>
      </c>
      <c r="Q54" s="511"/>
      <c r="R54" s="68" t="s">
        <v>225</v>
      </c>
      <c r="S54" s="181">
        <v>157408.26999999999</v>
      </c>
      <c r="T54" s="510"/>
      <c r="U54" s="510"/>
      <c r="V54" s="8"/>
      <c r="W54" s="623"/>
      <c r="X54" s="26"/>
    </row>
    <row r="55" spans="1:24" ht="13.5" customHeight="1">
      <c r="A55" s="421"/>
      <c r="M55" s="41" t="s">
        <v>359</v>
      </c>
      <c r="N55" s="648">
        <f>SUM(N4:N51,J4:J54)</f>
        <v>7299050</v>
      </c>
      <c r="O55" s="511">
        <f>SUM(O4:O51,K4:K54)</f>
        <v>174121223.29000002</v>
      </c>
      <c r="P55" s="511"/>
      <c r="Q55" s="511"/>
      <c r="R55" s="68" t="s">
        <v>226</v>
      </c>
      <c r="S55" s="181">
        <v>89053.33</v>
      </c>
      <c r="U55" s="57"/>
      <c r="V55" s="4"/>
      <c r="W55" s="623"/>
      <c r="X55" s="26"/>
    </row>
    <row r="56" spans="1:24" ht="13.5" customHeight="1">
      <c r="A56" s="10"/>
      <c r="F56" s="19"/>
      <c r="R56" s="68" t="s">
        <v>227</v>
      </c>
      <c r="S56" s="181">
        <v>96262.68</v>
      </c>
      <c r="U56" s="57"/>
      <c r="V56" s="4"/>
      <c r="W56" s="623"/>
      <c r="X56" s="26"/>
    </row>
    <row r="57" spans="1:24" ht="13.5" customHeight="1">
      <c r="F57" s="234"/>
      <c r="R57" s="68" t="s">
        <v>228</v>
      </c>
      <c r="S57" s="181">
        <v>121924.85</v>
      </c>
      <c r="U57" s="449"/>
      <c r="V57" s="638"/>
      <c r="W57" s="638"/>
      <c r="X57" s="26"/>
    </row>
    <row r="58" spans="1:24" ht="13.5" customHeight="1">
      <c r="F58" s="234"/>
      <c r="R58" s="65" t="s">
        <v>407</v>
      </c>
      <c r="S58" s="124">
        <f>SUM(S53:S57)</f>
        <v>464649.13</v>
      </c>
      <c r="U58" s="449"/>
      <c r="V58" s="638"/>
      <c r="W58" s="638"/>
      <c r="X58" s="26"/>
    </row>
    <row r="59" spans="1:24" ht="13.5" customHeight="1">
      <c r="F59" s="397"/>
      <c r="R59" s="66"/>
      <c r="T59" s="124"/>
      <c r="U59" s="555"/>
      <c r="V59" s="638"/>
      <c r="W59" s="638"/>
      <c r="X59" s="26"/>
    </row>
    <row r="60" spans="1:24" ht="13.5" customHeight="1">
      <c r="F60" s="174"/>
      <c r="R60" s="544" t="s">
        <v>686</v>
      </c>
      <c r="S60" s="605">
        <v>176307.58</v>
      </c>
      <c r="U60" s="558"/>
      <c r="V60" s="638"/>
      <c r="W60" s="638"/>
      <c r="X60" s="26"/>
    </row>
    <row r="61" spans="1:24" ht="13.5" customHeight="1">
      <c r="F61" s="234"/>
      <c r="R61" s="590" t="s">
        <v>229</v>
      </c>
      <c r="S61" s="182">
        <v>299958</v>
      </c>
      <c r="T61" s="605"/>
      <c r="U61" s="558"/>
      <c r="V61" s="638"/>
      <c r="W61" s="638"/>
      <c r="X61" s="26"/>
    </row>
    <row r="62" spans="1:24" ht="13.5" customHeight="1">
      <c r="E62" s="4"/>
      <c r="F62" s="234"/>
      <c r="R62" s="68" t="s">
        <v>230</v>
      </c>
      <c r="S62" s="181">
        <v>32773.339999999997</v>
      </c>
      <c r="T62" s="182"/>
      <c r="U62" s="558"/>
      <c r="V62" s="638"/>
      <c r="W62" s="638"/>
      <c r="X62" s="26"/>
    </row>
    <row r="63" spans="1:24" ht="13.5" customHeight="1">
      <c r="E63" s="234"/>
      <c r="F63" s="234"/>
      <c r="N63" s="22" t="s">
        <v>357</v>
      </c>
      <c r="R63" s="642" t="s">
        <v>176</v>
      </c>
      <c r="S63" s="182">
        <v>72401.8</v>
      </c>
      <c r="U63" s="558"/>
      <c r="V63" s="638"/>
      <c r="W63" s="638"/>
      <c r="X63" s="26"/>
    </row>
    <row r="64" spans="1:24" ht="13.5" customHeight="1">
      <c r="F64" s="4"/>
      <c r="R64" s="68" t="s">
        <v>231</v>
      </c>
      <c r="S64" s="181">
        <v>143073</v>
      </c>
      <c r="U64" s="558"/>
      <c r="V64" s="638"/>
      <c r="W64" s="638"/>
      <c r="X64" s="26"/>
    </row>
    <row r="65" spans="5:24" ht="13.5" customHeight="1">
      <c r="E65" s="234"/>
      <c r="F65" s="174"/>
      <c r="R65" s="65" t="s">
        <v>407</v>
      </c>
      <c r="S65" s="124">
        <f>SUM(S60:S64)</f>
        <v>724513.72</v>
      </c>
      <c r="U65" s="558"/>
      <c r="V65" s="638"/>
      <c r="W65" s="638"/>
      <c r="X65" s="26"/>
    </row>
    <row r="66" spans="5:24" ht="13.5" customHeight="1">
      <c r="E66" s="234"/>
      <c r="F66" s="397"/>
      <c r="R66" s="65"/>
      <c r="S66" s="124"/>
      <c r="T66" s="124"/>
      <c r="U66" s="555"/>
      <c r="V66" s="638"/>
      <c r="W66" s="638"/>
      <c r="X66" s="26"/>
    </row>
    <row r="67" spans="5:24" ht="12.95" customHeight="1">
      <c r="E67" s="4"/>
      <c r="F67" s="234"/>
      <c r="R67" s="65" t="s">
        <v>6</v>
      </c>
      <c r="S67" s="124"/>
      <c r="T67" s="124"/>
      <c r="U67" s="555"/>
      <c r="V67" s="638"/>
      <c r="W67" s="638"/>
      <c r="X67" s="26"/>
    </row>
    <row r="68" spans="5:24" ht="12.95" customHeight="1">
      <c r="F68" s="234"/>
      <c r="R68" s="68" t="s">
        <v>5</v>
      </c>
      <c r="S68" s="182">
        <v>939868</v>
      </c>
      <c r="T68" s="124"/>
      <c r="U68" s="555"/>
      <c r="V68" s="638"/>
      <c r="W68" s="638"/>
      <c r="X68" s="26"/>
    </row>
    <row r="69" spans="5:24" ht="12.95" customHeight="1">
      <c r="E69" s="234"/>
      <c r="F69" s="234"/>
      <c r="R69" s="590" t="s">
        <v>183</v>
      </c>
      <c r="S69" s="182">
        <v>72178</v>
      </c>
      <c r="T69" s="182"/>
      <c r="U69" s="587"/>
      <c r="V69" s="638"/>
      <c r="W69" s="638"/>
      <c r="X69" s="26"/>
    </row>
    <row r="70" spans="5:24" ht="12.95" customHeight="1">
      <c r="E70" s="4"/>
      <c r="F70" s="234"/>
      <c r="R70" s="65" t="s">
        <v>407</v>
      </c>
      <c r="S70" s="124">
        <f>SUM(S68:S69)</f>
        <v>1012046</v>
      </c>
      <c r="T70" s="182"/>
      <c r="U70" s="558"/>
      <c r="V70" s="638"/>
      <c r="W70" s="638"/>
      <c r="X70" s="26"/>
    </row>
    <row r="71" spans="5:24" ht="12.95" customHeight="1">
      <c r="E71" s="234"/>
      <c r="F71" s="234"/>
      <c r="R71" s="66"/>
      <c r="T71" s="124"/>
      <c r="U71" s="124"/>
      <c r="V71" s="638"/>
      <c r="W71" s="638"/>
      <c r="X71" s="26"/>
    </row>
    <row r="72" spans="5:24" ht="12.95" customHeight="1">
      <c r="F72" s="397"/>
      <c r="R72" s="544" t="s">
        <v>232</v>
      </c>
      <c r="S72" s="605">
        <v>4443574</v>
      </c>
      <c r="U72" s="558"/>
      <c r="V72" s="638"/>
      <c r="W72" s="638"/>
      <c r="X72" s="26"/>
    </row>
    <row r="73" spans="5:24" ht="12.95" customHeight="1">
      <c r="F73" s="234"/>
      <c r="R73" s="68" t="s">
        <v>233</v>
      </c>
      <c r="S73" s="181" t="s">
        <v>662</v>
      </c>
      <c r="T73" s="510"/>
      <c r="U73" s="558"/>
      <c r="V73" s="638"/>
      <c r="W73" s="638"/>
      <c r="X73" s="26"/>
    </row>
    <row r="74" spans="5:24" ht="12.95" customHeight="1">
      <c r="F74" s="4"/>
      <c r="R74" s="68" t="s">
        <v>234</v>
      </c>
      <c r="S74" s="181" t="s">
        <v>662</v>
      </c>
      <c r="U74" s="558"/>
      <c r="V74" s="638"/>
      <c r="W74" s="638"/>
      <c r="X74" s="26"/>
    </row>
    <row r="75" spans="5:24" ht="12.95" customHeight="1">
      <c r="F75" s="174"/>
      <c r="R75" s="68" t="s">
        <v>235</v>
      </c>
      <c r="S75" s="181" t="s">
        <v>662</v>
      </c>
      <c r="U75" s="558"/>
      <c r="V75" s="638"/>
      <c r="W75" s="638"/>
      <c r="X75" s="26"/>
    </row>
    <row r="76" spans="5:24" ht="12.95" customHeight="1">
      <c r="F76" s="174"/>
      <c r="R76" s="68" t="s">
        <v>236</v>
      </c>
      <c r="S76" s="181" t="s">
        <v>662</v>
      </c>
      <c r="U76" s="558"/>
      <c r="V76" s="638"/>
      <c r="W76" s="638"/>
      <c r="X76" s="26"/>
    </row>
    <row r="77" spans="5:24" ht="12.95" customHeight="1">
      <c r="F77" s="234"/>
      <c r="R77" s="65" t="s">
        <v>407</v>
      </c>
      <c r="S77" s="124">
        <f>SUM(S72:S76)</f>
        <v>4443574</v>
      </c>
      <c r="U77" s="558"/>
      <c r="V77" s="638"/>
      <c r="W77" s="638"/>
      <c r="X77" s="26"/>
    </row>
    <row r="78" spans="5:24" ht="12.95" customHeight="1">
      <c r="F78" s="234"/>
      <c r="R78" s="66"/>
      <c r="T78" s="124"/>
      <c r="U78" s="555"/>
      <c r="V78" s="638"/>
      <c r="W78" s="638"/>
      <c r="X78" s="26"/>
    </row>
    <row r="79" spans="5:24" ht="12.95" customHeight="1">
      <c r="F79" s="234"/>
      <c r="R79" s="65" t="s">
        <v>137</v>
      </c>
      <c r="S79" s="510">
        <v>640758.76</v>
      </c>
      <c r="U79" s="558"/>
      <c r="V79" s="638"/>
      <c r="W79" s="638"/>
      <c r="X79" s="26"/>
    </row>
    <row r="80" spans="5:24" ht="12.95" customHeight="1">
      <c r="F80" s="234"/>
      <c r="R80" s="68" t="s">
        <v>205</v>
      </c>
      <c r="S80" s="181" t="s">
        <v>662</v>
      </c>
      <c r="T80" s="510"/>
      <c r="U80" s="560"/>
      <c r="V80" s="638"/>
      <c r="W80" s="638"/>
      <c r="X80" s="26"/>
    </row>
    <row r="81" spans="6:24" ht="12.95" customHeight="1">
      <c r="F81" s="234"/>
      <c r="R81" s="68" t="s">
        <v>237</v>
      </c>
      <c r="S81" s="181" t="s">
        <v>662</v>
      </c>
      <c r="U81" s="558"/>
      <c r="V81" s="638"/>
      <c r="W81" s="638"/>
      <c r="X81" s="26"/>
    </row>
    <row r="82" spans="6:24" ht="12.95" customHeight="1">
      <c r="F82" s="4"/>
      <c r="R82" s="65" t="s">
        <v>407</v>
      </c>
      <c r="S82" s="124">
        <f>SUM(S79:S81)</f>
        <v>640758.76</v>
      </c>
      <c r="U82" s="558"/>
      <c r="V82" s="638"/>
      <c r="W82" s="638"/>
      <c r="X82" s="26"/>
    </row>
    <row r="83" spans="6:24" ht="12.95" customHeight="1">
      <c r="F83" s="174"/>
      <c r="R83" s="66"/>
      <c r="T83" s="124"/>
      <c r="U83" s="555"/>
      <c r="V83" s="638"/>
      <c r="W83" s="638"/>
      <c r="X83" s="26"/>
    </row>
    <row r="84" spans="6:24" ht="12.95" customHeight="1">
      <c r="F84" s="234"/>
      <c r="R84" s="65" t="s">
        <v>238</v>
      </c>
      <c r="S84" s="510">
        <v>942899</v>
      </c>
      <c r="U84" s="558"/>
      <c r="V84" s="638"/>
      <c r="W84" s="638"/>
      <c r="X84" s="26"/>
    </row>
    <row r="85" spans="6:24" ht="12.95" customHeight="1">
      <c r="F85" s="234"/>
      <c r="R85" s="68" t="s">
        <v>239</v>
      </c>
      <c r="S85" s="181">
        <v>880105</v>
      </c>
      <c r="T85" s="510"/>
      <c r="U85" s="560"/>
      <c r="V85" s="638"/>
      <c r="W85" s="638"/>
      <c r="X85" s="26"/>
    </row>
    <row r="86" spans="6:24" ht="12.95" customHeight="1">
      <c r="F86" s="174"/>
      <c r="R86" s="68" t="s">
        <v>240</v>
      </c>
      <c r="S86" s="181">
        <v>43611.75</v>
      </c>
      <c r="U86" s="558"/>
      <c r="V86" s="638"/>
      <c r="W86" s="638"/>
      <c r="X86" s="26"/>
    </row>
    <row r="87" spans="6:24" ht="12.95" customHeight="1">
      <c r="F87" s="234"/>
      <c r="R87" s="68" t="s">
        <v>241</v>
      </c>
      <c r="S87" s="181">
        <v>180885</v>
      </c>
      <c r="T87" s="182"/>
      <c r="U87" s="558"/>
      <c r="V87" s="638"/>
      <c r="W87" s="638"/>
      <c r="X87" s="26"/>
    </row>
    <row r="88" spans="6:24" ht="12.95" customHeight="1">
      <c r="F88" s="174"/>
      <c r="R88" s="68" t="s">
        <v>242</v>
      </c>
      <c r="S88" s="181">
        <v>52249</v>
      </c>
      <c r="U88" s="558"/>
      <c r="V88" s="638"/>
      <c r="W88" s="638"/>
      <c r="X88" s="26"/>
    </row>
    <row r="89" spans="6:24" ht="12.95" customHeight="1">
      <c r="F89" s="174"/>
      <c r="R89" s="68" t="s">
        <v>243</v>
      </c>
      <c r="S89" s="181">
        <v>111673.29</v>
      </c>
      <c r="U89" s="558"/>
      <c r="V89" s="638"/>
      <c r="W89" s="638"/>
      <c r="X89" s="26"/>
    </row>
    <row r="90" spans="6:24" ht="12.95" customHeight="1">
      <c r="F90" s="234"/>
      <c r="R90" s="68" t="s">
        <v>244</v>
      </c>
      <c r="S90" s="181">
        <v>2651.76</v>
      </c>
      <c r="U90" s="558"/>
      <c r="V90" s="638"/>
      <c r="W90" s="638"/>
      <c r="X90" s="26"/>
    </row>
    <row r="91" spans="6:24" ht="12.95" customHeight="1">
      <c r="F91" s="234"/>
      <c r="R91" s="68" t="s">
        <v>245</v>
      </c>
      <c r="S91" s="181">
        <v>188699.02</v>
      </c>
      <c r="U91" s="558"/>
      <c r="V91" s="638"/>
      <c r="W91" s="638"/>
      <c r="X91" s="26"/>
    </row>
    <row r="92" spans="6:24" ht="12.95" customHeight="1">
      <c r="F92" s="234"/>
      <c r="R92" s="68" t="s">
        <v>246</v>
      </c>
      <c r="S92" s="181">
        <v>249244.96</v>
      </c>
      <c r="U92" s="558"/>
      <c r="V92" s="638"/>
      <c r="W92" s="638"/>
      <c r="X92" s="26"/>
    </row>
    <row r="93" spans="6:24" ht="12.95" customHeight="1">
      <c r="F93" s="234"/>
      <c r="R93" s="65" t="s">
        <v>407</v>
      </c>
      <c r="S93" s="124">
        <f>SUM(S84:S92)</f>
        <v>2652018.7799999998</v>
      </c>
      <c r="U93" s="558"/>
      <c r="V93" s="638"/>
      <c r="W93" s="638"/>
      <c r="X93" s="26"/>
    </row>
    <row r="94" spans="6:24" ht="12.95" customHeight="1">
      <c r="F94" s="4"/>
      <c r="R94" s="66"/>
      <c r="T94" s="124"/>
      <c r="U94" s="555"/>
      <c r="V94" s="638"/>
      <c r="W94" s="638"/>
      <c r="X94" s="26"/>
    </row>
    <row r="95" spans="6:24" ht="12.95" customHeight="1">
      <c r="F95" s="234"/>
      <c r="R95" s="65" t="s">
        <v>206</v>
      </c>
      <c r="S95" s="510">
        <v>195696.58</v>
      </c>
      <c r="U95" s="558"/>
      <c r="V95" s="638"/>
      <c r="W95" s="638"/>
      <c r="X95" s="26"/>
    </row>
    <row r="96" spans="6:24" ht="12.95" customHeight="1">
      <c r="F96" s="234"/>
      <c r="R96" s="68" t="s">
        <v>247</v>
      </c>
      <c r="S96" s="181">
        <v>17353.54</v>
      </c>
      <c r="T96" s="510"/>
      <c r="U96" s="560"/>
      <c r="V96" s="638"/>
      <c r="W96" s="638"/>
      <c r="X96" s="26"/>
    </row>
    <row r="97" spans="2:26" ht="12.95" customHeight="1">
      <c r="F97" s="234"/>
      <c r="R97" s="68" t="s">
        <v>248</v>
      </c>
      <c r="S97" s="181">
        <v>11458.3</v>
      </c>
      <c r="U97" s="558"/>
      <c r="V97" s="638"/>
      <c r="W97" s="638"/>
      <c r="X97" s="26"/>
    </row>
    <row r="98" spans="2:26" ht="12.95" customHeight="1">
      <c r="F98" s="234"/>
      <c r="R98" s="590" t="s">
        <v>249</v>
      </c>
      <c r="S98" s="182">
        <v>41035.5</v>
      </c>
      <c r="U98" s="558"/>
      <c r="V98" s="638"/>
      <c r="W98" s="638"/>
      <c r="X98" s="26"/>
    </row>
    <row r="99" spans="2:26" ht="12.95" customHeight="1">
      <c r="F99" s="234"/>
      <c r="R99" s="65" t="s">
        <v>407</v>
      </c>
      <c r="S99" s="124">
        <f>SUM(S95:S98)</f>
        <v>265543.92</v>
      </c>
      <c r="U99" s="558"/>
      <c r="V99" s="638"/>
      <c r="W99" s="638"/>
      <c r="X99" s="26"/>
    </row>
    <row r="100" spans="2:26" ht="12.95" customHeight="1">
      <c r="F100" s="234"/>
      <c r="R100" s="66"/>
      <c r="T100" s="124"/>
      <c r="U100" s="555"/>
      <c r="V100" s="638"/>
      <c r="W100" s="638"/>
      <c r="X100" s="26"/>
    </row>
    <row r="101" spans="2:26" ht="12.95" customHeight="1">
      <c r="R101" s="65" t="s">
        <v>250</v>
      </c>
      <c r="S101" s="510">
        <v>327101</v>
      </c>
      <c r="U101" s="558"/>
      <c r="V101" s="638"/>
      <c r="W101" s="638"/>
      <c r="X101" s="26"/>
    </row>
    <row r="102" spans="2:26" ht="12.95" customHeight="1">
      <c r="R102" s="68" t="s">
        <v>177</v>
      </c>
      <c r="S102" s="181">
        <v>389847</v>
      </c>
      <c r="T102" s="510"/>
      <c r="U102" s="558"/>
      <c r="V102" s="638"/>
      <c r="W102" s="638"/>
    </row>
    <row r="103" spans="2:26" ht="12.95" customHeight="1">
      <c r="R103" s="68" t="s">
        <v>178</v>
      </c>
      <c r="S103" s="181">
        <v>155955.47</v>
      </c>
      <c r="U103" s="558"/>
      <c r="V103" s="638"/>
      <c r="W103" s="638"/>
      <c r="Y103" s="324"/>
    </row>
    <row r="104" spans="2:26" ht="12.95" customHeight="1">
      <c r="E104" s="79"/>
      <c r="R104" s="68" t="s">
        <v>179</v>
      </c>
      <c r="S104" s="181">
        <v>204202.67</v>
      </c>
      <c r="U104" s="558"/>
      <c r="V104" s="638"/>
      <c r="W104" s="638"/>
      <c r="Y104" s="39"/>
    </row>
    <row r="105" spans="2:26" ht="12.95" customHeight="1">
      <c r="E105" s="79"/>
      <c r="R105" s="14" t="s">
        <v>407</v>
      </c>
      <c r="S105" s="124">
        <f>SUM(S101:S104)</f>
        <v>1077106.1399999999</v>
      </c>
      <c r="U105" s="558"/>
      <c r="V105" s="638"/>
      <c r="W105" s="638"/>
      <c r="Y105" s="73"/>
    </row>
    <row r="106" spans="2:26" ht="12.95" customHeight="1">
      <c r="B106" s="39"/>
      <c r="R106"/>
      <c r="T106" s="124"/>
      <c r="U106" s="555"/>
      <c r="Y106" s="73"/>
      <c r="Z106" s="316"/>
    </row>
    <row r="107" spans="2:26" ht="12.95" customHeight="1">
      <c r="B107" s="39"/>
      <c r="R107" s="544" t="s">
        <v>683</v>
      </c>
      <c r="S107" s="605"/>
      <c r="Y107" s="39"/>
      <c r="Z107" s="360"/>
    </row>
    <row r="108" spans="2:26" ht="12.95" customHeight="1">
      <c r="B108" s="73"/>
      <c r="R108" s="68" t="s">
        <v>251</v>
      </c>
      <c r="S108" s="181">
        <v>511057</v>
      </c>
      <c r="T108" s="510"/>
      <c r="Z108" s="360"/>
    </row>
    <row r="109" spans="2:26" ht="12.95" customHeight="1">
      <c r="B109" s="73"/>
      <c r="R109" s="68" t="s">
        <v>181</v>
      </c>
      <c r="S109" s="181">
        <v>249118</v>
      </c>
      <c r="Z109" s="360"/>
    </row>
    <row r="110" spans="2:26" ht="12.95" customHeight="1">
      <c r="B110" s="39"/>
      <c r="R110" s="51" t="s">
        <v>407</v>
      </c>
      <c r="S110" s="124">
        <f>SUM(S107:S109)</f>
        <v>760175</v>
      </c>
      <c r="Y110" s="39"/>
      <c r="Z110" s="360"/>
    </row>
    <row r="111" spans="2:26" ht="12.95" customHeight="1">
      <c r="R111" s="22"/>
      <c r="T111" s="124"/>
      <c r="U111" s="555"/>
      <c r="Z111" s="360"/>
    </row>
    <row r="112" spans="2:26" ht="12.95" customHeight="1">
      <c r="R112" s="544" t="s">
        <v>252</v>
      </c>
      <c r="S112" s="605">
        <v>783897.13</v>
      </c>
      <c r="Z112" s="360"/>
    </row>
    <row r="113" spans="2:26" ht="12.95" customHeight="1">
      <c r="B113" s="39"/>
      <c r="R113" s="65"/>
      <c r="S113" s="510"/>
      <c r="T113" s="605"/>
      <c r="U113" s="606"/>
      <c r="Y113" s="73"/>
      <c r="Z113" s="360"/>
    </row>
    <row r="114" spans="2:26" ht="12.95" customHeight="1">
      <c r="R114" s="590" t="s">
        <v>256</v>
      </c>
      <c r="S114" s="182" t="s">
        <v>662</v>
      </c>
      <c r="T114" s="510"/>
      <c r="Y114" s="73"/>
      <c r="Z114" s="360"/>
    </row>
    <row r="115" spans="2:26" ht="12.95" customHeight="1">
      <c r="R115" s="590" t="s">
        <v>254</v>
      </c>
      <c r="S115" s="182">
        <v>122066.17</v>
      </c>
      <c r="Z115" s="360"/>
    </row>
    <row r="116" spans="2:26" ht="12.95" customHeight="1">
      <c r="B116" s="73"/>
      <c r="R116" s="68" t="s">
        <v>180</v>
      </c>
      <c r="S116" s="181">
        <v>114857</v>
      </c>
      <c r="Z116" s="360"/>
    </row>
    <row r="117" spans="2:26" ht="12.95" customHeight="1">
      <c r="B117" s="73"/>
      <c r="R117" s="68" t="s">
        <v>255</v>
      </c>
      <c r="S117" s="181">
        <v>44498.3</v>
      </c>
      <c r="Z117" s="360"/>
    </row>
    <row r="118" spans="2:26" ht="12.95" customHeight="1">
      <c r="R118" s="68" t="s">
        <v>257</v>
      </c>
      <c r="Z118" s="360"/>
    </row>
    <row r="119" spans="2:26" ht="12.95" customHeight="1">
      <c r="R119" s="68" t="s">
        <v>258</v>
      </c>
      <c r="Z119" s="360"/>
    </row>
    <row r="120" spans="2:26" ht="12.95" customHeight="1">
      <c r="R120" s="68" t="s">
        <v>259</v>
      </c>
      <c r="Z120" s="360"/>
    </row>
    <row r="121" spans="2:26" ht="12.95" customHeight="1">
      <c r="R121" s="65" t="s">
        <v>407</v>
      </c>
      <c r="S121" s="124">
        <f>SUM(S112:S120)</f>
        <v>1065318.6000000001</v>
      </c>
      <c r="Z121" s="360"/>
    </row>
    <row r="122" spans="2:26" ht="12.95" customHeight="1">
      <c r="R122" s="66"/>
      <c r="Z122" s="360"/>
    </row>
    <row r="123" spans="2:26" ht="12.95" customHeight="1">
      <c r="R123" s="65" t="s">
        <v>260</v>
      </c>
      <c r="S123" s="510">
        <v>139244.5</v>
      </c>
      <c r="T123" s="124"/>
      <c r="U123" s="555"/>
    </row>
    <row r="124" spans="2:26" ht="12.95" customHeight="1">
      <c r="R124" s="68" t="s">
        <v>261</v>
      </c>
      <c r="S124" s="181">
        <v>466792.68</v>
      </c>
    </row>
    <row r="125" spans="2:26" ht="12.95" customHeight="1">
      <c r="R125" s="68" t="s">
        <v>262</v>
      </c>
      <c r="S125" s="181">
        <v>157487.54999999999</v>
      </c>
      <c r="T125" s="510"/>
    </row>
    <row r="126" spans="2:26" ht="12.95" customHeight="1">
      <c r="R126" s="68" t="s">
        <v>263</v>
      </c>
      <c r="S126" s="181">
        <v>125507</v>
      </c>
    </row>
    <row r="127" spans="2:26" ht="12.95" customHeight="1">
      <c r="R127" s="68" t="s">
        <v>264</v>
      </c>
      <c r="S127" s="181">
        <v>55120</v>
      </c>
    </row>
    <row r="128" spans="2:26" ht="12.95" customHeight="1">
      <c r="R128" s="68" t="s">
        <v>265</v>
      </c>
      <c r="S128" s="181" t="s">
        <v>662</v>
      </c>
    </row>
    <row r="129" spans="18:21" ht="12.95" customHeight="1">
      <c r="R129" s="590" t="s">
        <v>266</v>
      </c>
      <c r="S129" s="182">
        <v>177515.39</v>
      </c>
    </row>
    <row r="130" spans="18:21" ht="12.95" customHeight="1">
      <c r="R130" s="65" t="s">
        <v>407</v>
      </c>
      <c r="S130" s="124">
        <f>SUM(S123:S129)</f>
        <v>1121667.1200000001</v>
      </c>
    </row>
    <row r="131" spans="18:21" ht="12.95" customHeight="1">
      <c r="R131" s="66"/>
    </row>
    <row r="132" spans="18:21" ht="12.95" customHeight="1">
      <c r="R132" s="65" t="s">
        <v>267</v>
      </c>
      <c r="T132" s="124"/>
      <c r="U132" s="555"/>
    </row>
    <row r="133" spans="18:21" ht="12.95" customHeight="1">
      <c r="R133" s="68" t="s">
        <v>268</v>
      </c>
      <c r="S133" s="181">
        <v>3339758.9</v>
      </c>
    </row>
    <row r="134" spans="18:21" ht="12.95" customHeight="1">
      <c r="R134" s="68" t="s">
        <v>269</v>
      </c>
      <c r="S134" s="181" t="s">
        <v>662</v>
      </c>
    </row>
    <row r="135" spans="18:21" ht="12.95" customHeight="1">
      <c r="R135" s="28" t="s">
        <v>407</v>
      </c>
      <c r="S135" s="124">
        <f>SUM(S133:S134)</f>
        <v>3339758.9</v>
      </c>
    </row>
    <row r="137" spans="18:21" ht="12.95" customHeight="1">
      <c r="R137" s="588"/>
      <c r="S137" s="182"/>
      <c r="T137" s="124"/>
      <c r="U137" s="555"/>
    </row>
    <row r="138" spans="18:21" ht="12.95" customHeight="1">
      <c r="R138" s="497"/>
      <c r="S138" s="182"/>
    </row>
    <row r="139" spans="18:21" ht="12.95" customHeight="1">
      <c r="R139" s="497"/>
      <c r="S139" s="182"/>
      <c r="T139" s="182"/>
      <c r="U139" s="587"/>
    </row>
    <row r="140" spans="18:21" ht="12.95" customHeight="1">
      <c r="R140" s="196"/>
      <c r="S140" s="589"/>
      <c r="T140" s="182"/>
      <c r="U140" s="587"/>
    </row>
    <row r="141" spans="18:21" ht="12.95" customHeight="1">
      <c r="T141" s="182"/>
      <c r="U141" s="587"/>
    </row>
    <row r="142" spans="18:21" ht="12.95" customHeight="1">
      <c r="T142" s="589"/>
      <c r="U142" s="589"/>
    </row>
  </sheetData>
  <phoneticPr fontId="25" type="noConversion"/>
  <pageMargins left="0.51181102362204722" right="0.51181102362204722" top="0.59055118110236227" bottom="0.51181102362204722" header="0" footer="0.23622047244094491"/>
  <pageSetup paperSize="9" orientation="portrait" r:id="rId1"/>
  <headerFooter alignWithMargins="0">
    <oddFooter>&amp;L&amp;9Public Library Statistics 2011/12&amp;C&amp;9&amp;P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U126"/>
  <sheetViews>
    <sheetView zoomScaleNormal="100" workbookViewId="0">
      <selection activeCell="O1" sqref="O1"/>
    </sheetView>
  </sheetViews>
  <sheetFormatPr defaultRowHeight="12.95" customHeight="1"/>
  <cols>
    <col min="1" max="1" width="5.140625" style="22" customWidth="1"/>
    <col min="2" max="2" width="19" style="22" customWidth="1"/>
    <col min="3" max="3" width="8.28515625" style="181" customWidth="1"/>
    <col min="4" max="4" width="18" style="22" customWidth="1"/>
    <col min="5" max="5" width="22.42578125" style="22" customWidth="1"/>
    <col min="6" max="6" width="9.28515625" customWidth="1"/>
    <col min="7" max="7" width="14.5703125" bestFit="1" customWidth="1"/>
    <col min="8" max="8" width="10.42578125" style="22" customWidth="1"/>
    <col min="9" max="9" width="14.42578125" style="22" bestFit="1" customWidth="1"/>
    <col min="10" max="10" width="8.28515625" style="22" customWidth="1"/>
    <col min="11" max="11" width="13.42578125" style="22" bestFit="1" customWidth="1"/>
    <col min="12" max="12" width="8.7109375" style="22" bestFit="1" customWidth="1"/>
    <col min="13" max="13" width="2.42578125" style="22" customWidth="1"/>
    <col min="14" max="14" width="19.28515625" style="22" bestFit="1" customWidth="1"/>
    <col min="15" max="15" width="9.140625" style="22"/>
    <col min="16" max="16" width="12.85546875" style="22" customWidth="1"/>
    <col min="17" max="17" width="8.7109375" style="22" bestFit="1" customWidth="1"/>
    <col min="18" max="18" width="5.7109375" style="22" customWidth="1"/>
    <col min="19" max="19" width="14.42578125" style="22" bestFit="1" customWidth="1"/>
    <col min="20" max="20" width="18.42578125" style="50" bestFit="1" customWidth="1"/>
    <col min="21" max="21" width="11.140625" style="22" bestFit="1" customWidth="1"/>
    <col min="22" max="16384" width="9.140625" style="22"/>
  </cols>
  <sheetData>
    <row r="1" spans="1:21" ht="14.25" customHeight="1">
      <c r="B1" s="39" t="s">
        <v>632</v>
      </c>
      <c r="H1"/>
      <c r="I1"/>
      <c r="J1"/>
      <c r="K1"/>
      <c r="L1"/>
      <c r="M1"/>
    </row>
    <row r="2" spans="1:21" ht="13.5" customHeight="1">
      <c r="B2" s="39"/>
      <c r="H2"/>
      <c r="I2"/>
      <c r="J2"/>
      <c r="K2"/>
      <c r="L2"/>
      <c r="M2"/>
    </row>
    <row r="3" spans="1:21" s="308" customFormat="1" ht="13.5" customHeight="1">
      <c r="B3" s="22"/>
      <c r="C3" s="382"/>
      <c r="F3" s="324"/>
      <c r="G3" s="324"/>
      <c r="I3" s="309"/>
      <c r="J3" s="170" t="s">
        <v>26</v>
      </c>
      <c r="K3" s="170" t="s">
        <v>24</v>
      </c>
      <c r="L3" s="170" t="s">
        <v>375</v>
      </c>
      <c r="M3" s="2"/>
      <c r="N3" s="2"/>
      <c r="O3" s="170" t="s">
        <v>26</v>
      </c>
      <c r="P3" s="170" t="s">
        <v>24</v>
      </c>
      <c r="Q3" s="170" t="s">
        <v>375</v>
      </c>
      <c r="R3" s="311"/>
      <c r="S3" s="309"/>
      <c r="T3"/>
      <c r="U3" s="466"/>
    </row>
    <row r="4" spans="1:21" ht="13.5" customHeight="1">
      <c r="A4" s="26">
        <v>1</v>
      </c>
      <c r="B4" s="397" t="s">
        <v>455</v>
      </c>
      <c r="C4" s="128">
        <v>9.6944313633152817</v>
      </c>
      <c r="D4" s="4">
        <v>52</v>
      </c>
      <c r="E4" s="397" t="s">
        <v>538</v>
      </c>
      <c r="F4" s="128">
        <v>4.4049606184364061</v>
      </c>
      <c r="I4" s="397" t="s">
        <v>484</v>
      </c>
      <c r="J4" s="25">
        <v>51359</v>
      </c>
      <c r="K4" s="17">
        <v>207000</v>
      </c>
      <c r="L4" s="128">
        <f>AVERAGE(K4/J4)</f>
        <v>4.0304523063143751</v>
      </c>
      <c r="M4" s="210"/>
      <c r="N4" s="175" t="s">
        <v>541</v>
      </c>
      <c r="O4" s="25">
        <v>21164</v>
      </c>
      <c r="P4" s="725">
        <v>63447</v>
      </c>
      <c r="Q4" s="515">
        <f>AVERAGE(P4/O4)</f>
        <v>2.9978737478737481</v>
      </c>
      <c r="R4" s="405"/>
      <c r="S4" s="175"/>
    </row>
    <row r="5" spans="1:21" ht="13.5" customHeight="1">
      <c r="A5" s="26">
        <v>2</v>
      </c>
      <c r="B5" s="397" t="s">
        <v>323</v>
      </c>
      <c r="C5" s="128">
        <v>9.478488322717622</v>
      </c>
      <c r="D5" s="4">
        <v>53</v>
      </c>
      <c r="E5" s="175" t="s">
        <v>339</v>
      </c>
      <c r="F5" s="128">
        <v>4.4042723446834806</v>
      </c>
      <c r="I5" s="397" t="s">
        <v>203</v>
      </c>
      <c r="J5" s="25">
        <v>26005</v>
      </c>
      <c r="K5" s="128">
        <v>218673.66</v>
      </c>
      <c r="L5" s="128">
        <f t="shared" ref="L5:L54" si="0">AVERAGE(K5/J5)</f>
        <v>8.408908286867911</v>
      </c>
      <c r="M5" s="210"/>
      <c r="N5" s="397" t="s">
        <v>457</v>
      </c>
      <c r="O5" s="25">
        <v>188577</v>
      </c>
      <c r="P5" s="128">
        <v>941887.47</v>
      </c>
      <c r="Q5" s="515">
        <f t="shared" ref="Q5:Q51" si="1">AVERAGE(P5/O5)</f>
        <v>4.9947102244706407</v>
      </c>
      <c r="R5" s="405"/>
      <c r="S5" s="234"/>
    </row>
    <row r="6" spans="1:21" ht="13.5" customHeight="1">
      <c r="A6" s="26">
        <v>3</v>
      </c>
      <c r="B6" s="397" t="s">
        <v>461</v>
      </c>
      <c r="C6" s="128">
        <v>8.9643197117019113</v>
      </c>
      <c r="D6" s="4">
        <v>54</v>
      </c>
      <c r="E6" s="397" t="s">
        <v>469</v>
      </c>
      <c r="F6" s="128">
        <v>4.2775203397536981</v>
      </c>
      <c r="I6" s="397" t="s">
        <v>423</v>
      </c>
      <c r="J6" s="25">
        <v>43152</v>
      </c>
      <c r="K6" s="128">
        <v>176649</v>
      </c>
      <c r="L6" s="128">
        <f t="shared" si="0"/>
        <v>4.0936457174638488</v>
      </c>
      <c r="M6" s="210"/>
      <c r="N6" s="175" t="s">
        <v>339</v>
      </c>
      <c r="O6" s="25">
        <v>67958</v>
      </c>
      <c r="P6" s="128">
        <v>299305.53999999998</v>
      </c>
      <c r="Q6" s="515">
        <f t="shared" si="1"/>
        <v>4.4042723446834806</v>
      </c>
      <c r="R6" s="405"/>
      <c r="S6" s="175"/>
    </row>
    <row r="7" spans="1:21" ht="13.5" customHeight="1">
      <c r="A7" s="26">
        <v>4</v>
      </c>
      <c r="B7" s="397" t="s">
        <v>529</v>
      </c>
      <c r="C7" s="128">
        <v>8.9354368294285091</v>
      </c>
      <c r="D7" s="4">
        <v>55</v>
      </c>
      <c r="E7" s="397" t="s">
        <v>121</v>
      </c>
      <c r="F7" s="128">
        <v>4.2478239878350124</v>
      </c>
      <c r="I7" s="397" t="s">
        <v>424</v>
      </c>
      <c r="J7" s="25">
        <v>80352</v>
      </c>
      <c r="K7" s="128">
        <v>325064.71000000002</v>
      </c>
      <c r="L7" s="128">
        <f t="shared" si="0"/>
        <v>4.0455086369972122</v>
      </c>
      <c r="M7" s="210"/>
      <c r="N7" s="19" t="s">
        <v>458</v>
      </c>
      <c r="O7" s="25">
        <v>71653</v>
      </c>
      <c r="P7" s="128">
        <v>265820</v>
      </c>
      <c r="Q7" s="515">
        <f t="shared" si="1"/>
        <v>3.7098237338283115</v>
      </c>
      <c r="R7" s="405"/>
      <c r="S7" s="19"/>
    </row>
    <row r="8" spans="1:21" ht="13.5" customHeight="1">
      <c r="A8" s="26">
        <v>5</v>
      </c>
      <c r="B8" s="397" t="s">
        <v>482</v>
      </c>
      <c r="C8" s="128">
        <v>8.4198182968404041</v>
      </c>
      <c r="D8" s="4">
        <v>56</v>
      </c>
      <c r="E8" s="397" t="s">
        <v>492</v>
      </c>
      <c r="F8" s="128">
        <v>4.2388025063819912</v>
      </c>
      <c r="I8" s="397" t="s">
        <v>487</v>
      </c>
      <c r="J8" s="25">
        <v>2438</v>
      </c>
      <c r="K8" s="128">
        <v>8269.81</v>
      </c>
      <c r="L8" s="128">
        <f t="shared" si="0"/>
        <v>3.3920467596390482</v>
      </c>
      <c r="M8" s="210"/>
      <c r="N8" s="397" t="s">
        <v>459</v>
      </c>
      <c r="O8" s="25">
        <v>42775</v>
      </c>
      <c r="P8" s="128">
        <v>299699</v>
      </c>
      <c r="Q8" s="515">
        <f t="shared" si="1"/>
        <v>7.0064056107539452</v>
      </c>
      <c r="R8" s="405"/>
      <c r="S8" s="234"/>
    </row>
    <row r="9" spans="1:21" ht="13.5" customHeight="1">
      <c r="A9" s="26">
        <v>6</v>
      </c>
      <c r="B9" s="397" t="s">
        <v>203</v>
      </c>
      <c r="C9" s="128">
        <v>8.408908286867911</v>
      </c>
      <c r="D9" s="4">
        <v>57</v>
      </c>
      <c r="E9" s="397" t="s">
        <v>168</v>
      </c>
      <c r="F9" s="128">
        <v>4.2346937888468723</v>
      </c>
      <c r="I9" s="397" t="s">
        <v>217</v>
      </c>
      <c r="J9" s="25">
        <v>191460</v>
      </c>
      <c r="K9" s="128">
        <v>673503</v>
      </c>
      <c r="L9" s="128">
        <f t="shared" si="0"/>
        <v>3.5177217173299904</v>
      </c>
      <c r="M9" s="210"/>
      <c r="N9" s="397" t="s">
        <v>460</v>
      </c>
      <c r="O9" s="25">
        <v>79478</v>
      </c>
      <c r="P9" s="128">
        <v>331764.77</v>
      </c>
      <c r="Q9" s="515">
        <f t="shared" si="1"/>
        <v>4.1742969123531042</v>
      </c>
      <c r="R9" s="405"/>
      <c r="S9" s="234"/>
    </row>
    <row r="10" spans="1:21" ht="13.5" customHeight="1">
      <c r="A10" s="26">
        <v>7</v>
      </c>
      <c r="B10" s="397" t="s">
        <v>166</v>
      </c>
      <c r="C10" s="128">
        <v>8.353278529980658</v>
      </c>
      <c r="D10" s="4">
        <v>58</v>
      </c>
      <c r="E10" s="397" t="s">
        <v>446</v>
      </c>
      <c r="F10" s="128">
        <v>4.214961075339227</v>
      </c>
      <c r="I10" s="397" t="s">
        <v>488</v>
      </c>
      <c r="J10" s="25">
        <v>40187</v>
      </c>
      <c r="K10" s="128">
        <v>182781</v>
      </c>
      <c r="L10" s="128">
        <f t="shared" si="0"/>
        <v>4.5482618757309581</v>
      </c>
      <c r="M10" s="409"/>
      <c r="N10" s="397" t="s">
        <v>168</v>
      </c>
      <c r="O10" s="25">
        <v>23007</v>
      </c>
      <c r="P10" s="128">
        <v>97427.599999999991</v>
      </c>
      <c r="Q10" s="515">
        <f t="shared" si="1"/>
        <v>4.2346937888468723</v>
      </c>
      <c r="R10" s="405"/>
      <c r="S10" s="397"/>
    </row>
    <row r="11" spans="1:21" ht="13.5" customHeight="1">
      <c r="A11" s="26">
        <v>8</v>
      </c>
      <c r="B11" s="397" t="s">
        <v>191</v>
      </c>
      <c r="C11" s="128">
        <v>7.2966271779478893</v>
      </c>
      <c r="D11" s="4">
        <v>59</v>
      </c>
      <c r="E11" s="397" t="s">
        <v>477</v>
      </c>
      <c r="F11" s="128">
        <v>4.192704713458963</v>
      </c>
      <c r="I11" s="397" t="s">
        <v>489</v>
      </c>
      <c r="J11" s="25">
        <v>34035</v>
      </c>
      <c r="K11" s="128">
        <v>105625</v>
      </c>
      <c r="L11" s="128">
        <f t="shared" si="0"/>
        <v>3.1034229469663583</v>
      </c>
      <c r="M11" s="210"/>
      <c r="N11" s="174" t="s">
        <v>340</v>
      </c>
      <c r="O11" s="25">
        <v>21391</v>
      </c>
      <c r="P11" s="128">
        <v>83063.16</v>
      </c>
      <c r="Q11" s="515">
        <f t="shared" si="1"/>
        <v>3.8830891496423732</v>
      </c>
      <c r="R11" s="405"/>
      <c r="S11" s="174"/>
    </row>
    <row r="12" spans="1:21" ht="13.5" customHeight="1">
      <c r="A12" s="26">
        <v>9</v>
      </c>
      <c r="B12" s="397" t="s">
        <v>498</v>
      </c>
      <c r="C12" s="128">
        <v>7.2665762273901811</v>
      </c>
      <c r="D12" s="4">
        <v>60</v>
      </c>
      <c r="E12" s="397" t="s">
        <v>460</v>
      </c>
      <c r="F12" s="128">
        <v>4.1742969123531042</v>
      </c>
      <c r="I12" s="397" t="s">
        <v>492</v>
      </c>
      <c r="J12" s="25">
        <v>8618</v>
      </c>
      <c r="K12" s="128">
        <v>36530</v>
      </c>
      <c r="L12" s="128">
        <f t="shared" si="0"/>
        <v>4.2388025063819912</v>
      </c>
      <c r="M12" s="210"/>
      <c r="N12" s="397" t="s">
        <v>461</v>
      </c>
      <c r="O12" s="25">
        <v>29414</v>
      </c>
      <c r="P12" s="128">
        <v>263676.5</v>
      </c>
      <c r="Q12" s="515">
        <f t="shared" si="1"/>
        <v>8.9643197117019113</v>
      </c>
      <c r="R12" s="405"/>
      <c r="S12" s="234"/>
    </row>
    <row r="13" spans="1:21" ht="13.5" customHeight="1">
      <c r="A13" s="26">
        <v>10</v>
      </c>
      <c r="B13" s="397" t="s">
        <v>479</v>
      </c>
      <c r="C13" s="128">
        <v>7.2236321335124813</v>
      </c>
      <c r="D13" s="4">
        <v>61</v>
      </c>
      <c r="E13" s="174" t="s">
        <v>343</v>
      </c>
      <c r="F13" s="128">
        <v>4.1174934971915409</v>
      </c>
      <c r="I13" s="397" t="s">
        <v>218</v>
      </c>
      <c r="J13" s="25">
        <v>313057</v>
      </c>
      <c r="K13" s="128">
        <v>962353</v>
      </c>
      <c r="L13" s="128">
        <f t="shared" si="0"/>
        <v>3.0740504125446804</v>
      </c>
      <c r="M13" s="210"/>
      <c r="N13" s="397" t="s">
        <v>462</v>
      </c>
      <c r="O13" s="25">
        <v>240200</v>
      </c>
      <c r="P13" s="128">
        <v>1273291.17</v>
      </c>
      <c r="Q13" s="515">
        <f t="shared" si="1"/>
        <v>5.3009624063280594</v>
      </c>
      <c r="R13" s="405"/>
      <c r="S13" s="397"/>
    </row>
    <row r="14" spans="1:21" ht="13.5" customHeight="1">
      <c r="A14" s="26">
        <v>11</v>
      </c>
      <c r="B14" s="397" t="s">
        <v>478</v>
      </c>
      <c r="C14" s="128">
        <v>7.1927717190125007</v>
      </c>
      <c r="D14" s="4">
        <v>62</v>
      </c>
      <c r="E14" s="397" t="s">
        <v>423</v>
      </c>
      <c r="F14" s="128">
        <v>4.0936457174638488</v>
      </c>
      <c r="I14" s="397" t="s">
        <v>493</v>
      </c>
      <c r="J14" s="25">
        <v>6432</v>
      </c>
      <c r="K14" s="128">
        <v>39792.449999999997</v>
      </c>
      <c r="L14" s="128">
        <f t="shared" si="0"/>
        <v>6.186637126865671</v>
      </c>
      <c r="M14" s="210"/>
      <c r="N14" s="397" t="s">
        <v>463</v>
      </c>
      <c r="O14" s="25">
        <v>65318</v>
      </c>
      <c r="P14" s="128">
        <v>364987.47999999992</v>
      </c>
      <c r="Q14" s="515">
        <f t="shared" si="1"/>
        <v>5.5878544964634544</v>
      </c>
      <c r="R14" s="405"/>
      <c r="S14" s="234"/>
    </row>
    <row r="15" spans="1:21" ht="13.5" customHeight="1">
      <c r="A15" s="26">
        <v>12</v>
      </c>
      <c r="B15" s="397" t="s">
        <v>459</v>
      </c>
      <c r="C15" s="128">
        <v>7.0064056107539452</v>
      </c>
      <c r="D15" s="4">
        <v>63</v>
      </c>
      <c r="E15" s="397" t="s">
        <v>424</v>
      </c>
      <c r="F15" s="128">
        <v>4.0455086369972122</v>
      </c>
      <c r="I15" s="397" t="s">
        <v>219</v>
      </c>
      <c r="J15" s="25">
        <v>78060</v>
      </c>
      <c r="K15" s="128">
        <v>295573.31</v>
      </c>
      <c r="L15" s="128">
        <f t="shared" si="0"/>
        <v>3.7864887266205485</v>
      </c>
      <c r="M15" s="210"/>
      <c r="N15" s="174" t="s">
        <v>685</v>
      </c>
      <c r="O15" s="25">
        <v>28938</v>
      </c>
      <c r="P15" s="128">
        <v>87103.39</v>
      </c>
      <c r="Q15" s="515">
        <f>AVERAGE(P15/O15)</f>
        <v>3.0100003455663833</v>
      </c>
      <c r="R15" s="405"/>
      <c r="S15" s="4"/>
    </row>
    <row r="16" spans="1:21" ht="13.5" customHeight="1">
      <c r="A16" s="26">
        <v>13</v>
      </c>
      <c r="B16" s="174" t="s">
        <v>341</v>
      </c>
      <c r="C16" s="128">
        <v>6.9881363943281567</v>
      </c>
      <c r="D16" s="4">
        <v>64</v>
      </c>
      <c r="E16" s="397" t="s">
        <v>484</v>
      </c>
      <c r="F16" s="128">
        <v>4.0304523063143751</v>
      </c>
      <c r="I16" s="397" t="s">
        <v>432</v>
      </c>
      <c r="J16" s="25">
        <v>40871</v>
      </c>
      <c r="K16" s="128">
        <v>190008.54</v>
      </c>
      <c r="L16" s="128">
        <f t="shared" si="0"/>
        <v>4.6489819187198753</v>
      </c>
      <c r="M16" s="210"/>
      <c r="N16" s="174" t="s">
        <v>341</v>
      </c>
      <c r="O16" s="25">
        <v>14810</v>
      </c>
      <c r="P16" s="128">
        <v>103494.3</v>
      </c>
      <c r="Q16" s="515">
        <f t="shared" si="1"/>
        <v>6.9881363943281567</v>
      </c>
      <c r="R16" s="405"/>
      <c r="S16" s="174"/>
    </row>
    <row r="17" spans="1:19" ht="13.5" customHeight="1">
      <c r="A17" s="26">
        <v>14</v>
      </c>
      <c r="B17" s="397" t="s">
        <v>470</v>
      </c>
      <c r="C17" s="128">
        <v>6.7703752562105448</v>
      </c>
      <c r="D17" s="4">
        <v>65</v>
      </c>
      <c r="E17" s="397" t="s">
        <v>324</v>
      </c>
      <c r="F17" s="128">
        <v>3.9885205311455998</v>
      </c>
      <c r="I17" s="397" t="s">
        <v>498</v>
      </c>
      <c r="J17" s="25">
        <v>3096</v>
      </c>
      <c r="K17" s="128">
        <v>22497.32</v>
      </c>
      <c r="L17" s="128">
        <f t="shared" si="0"/>
        <v>7.2665762273901811</v>
      </c>
      <c r="M17" s="210"/>
      <c r="N17" s="397" t="s">
        <v>552</v>
      </c>
      <c r="O17" s="25">
        <v>5461</v>
      </c>
      <c r="P17" s="128">
        <v>19716.490000000002</v>
      </c>
      <c r="Q17" s="515">
        <f t="shared" si="1"/>
        <v>3.6104175059512911</v>
      </c>
      <c r="R17" s="405"/>
      <c r="S17" s="397"/>
    </row>
    <row r="18" spans="1:19" ht="13.5" customHeight="1">
      <c r="A18" s="26">
        <v>15</v>
      </c>
      <c r="B18" s="397" t="s">
        <v>533</v>
      </c>
      <c r="C18" s="128">
        <v>6.7075101751902322</v>
      </c>
      <c r="D18" s="4">
        <v>66</v>
      </c>
      <c r="E18" s="174" t="s">
        <v>340</v>
      </c>
      <c r="F18" s="128">
        <v>3.8830891496423732</v>
      </c>
      <c r="I18" s="397" t="s">
        <v>118</v>
      </c>
      <c r="J18" s="25">
        <v>19703</v>
      </c>
      <c r="K18" s="128">
        <v>18389</v>
      </c>
      <c r="L18" s="128">
        <f t="shared" si="0"/>
        <v>0.9333096482769121</v>
      </c>
      <c r="M18" s="210"/>
      <c r="N18" s="397" t="s">
        <v>554</v>
      </c>
      <c r="O18" s="25">
        <v>15267</v>
      </c>
      <c r="P18" s="128">
        <v>78246</v>
      </c>
      <c r="Q18" s="515">
        <f t="shared" si="1"/>
        <v>5.1251719394773039</v>
      </c>
      <c r="R18" s="405"/>
      <c r="S18" s="234"/>
    </row>
    <row r="19" spans="1:19" ht="13.5" customHeight="1">
      <c r="A19" s="26">
        <v>16</v>
      </c>
      <c r="B19" s="397" t="s">
        <v>506</v>
      </c>
      <c r="C19" s="128">
        <v>6.3790087463556855</v>
      </c>
      <c r="D19" s="4">
        <v>67</v>
      </c>
      <c r="E19" s="397" t="s">
        <v>21</v>
      </c>
      <c r="F19" s="128">
        <v>3.8111493283146212</v>
      </c>
      <c r="I19" s="23" t="s">
        <v>434</v>
      </c>
      <c r="J19" s="25">
        <v>34079</v>
      </c>
      <c r="K19" s="128">
        <v>162412.57999999999</v>
      </c>
      <c r="L19" s="128">
        <f t="shared" si="0"/>
        <v>4.7657671880043422</v>
      </c>
      <c r="M19" s="210"/>
      <c r="N19" s="397" t="s">
        <v>464</v>
      </c>
      <c r="O19" s="25">
        <v>176355</v>
      </c>
      <c r="P19" s="128">
        <v>808728</v>
      </c>
      <c r="Q19" s="515">
        <f t="shared" si="1"/>
        <v>4.5857956961809982</v>
      </c>
      <c r="R19" s="405"/>
      <c r="S19" s="234"/>
    </row>
    <row r="20" spans="1:19" ht="13.5" customHeight="1">
      <c r="A20" s="26">
        <v>17</v>
      </c>
      <c r="B20" s="397" t="s">
        <v>493</v>
      </c>
      <c r="C20" s="128">
        <v>6.186637126865671</v>
      </c>
      <c r="D20" s="4">
        <v>68</v>
      </c>
      <c r="E20" s="397" t="s">
        <v>219</v>
      </c>
      <c r="F20" s="128">
        <v>3.7864887266205485</v>
      </c>
      <c r="I20" s="397" t="s">
        <v>435</v>
      </c>
      <c r="J20" s="25">
        <v>58306</v>
      </c>
      <c r="K20" s="128">
        <v>183494</v>
      </c>
      <c r="L20" s="128">
        <f t="shared" si="0"/>
        <v>3.1470860631838917</v>
      </c>
      <c r="M20" s="210"/>
      <c r="N20" s="397" t="s">
        <v>465</v>
      </c>
      <c r="O20" s="25">
        <v>188082</v>
      </c>
      <c r="P20" s="128">
        <v>839619.78999999992</v>
      </c>
      <c r="Q20" s="515">
        <f t="shared" si="1"/>
        <v>4.4641155985155407</v>
      </c>
      <c r="R20" s="405"/>
      <c r="S20" s="234"/>
    </row>
    <row r="21" spans="1:19" ht="13.5" customHeight="1">
      <c r="A21" s="26">
        <v>18</v>
      </c>
      <c r="B21" s="397" t="s">
        <v>451</v>
      </c>
      <c r="C21" s="128">
        <v>6.0882339705661765</v>
      </c>
      <c r="D21" s="4">
        <v>69</v>
      </c>
      <c r="E21" s="19" t="s">
        <v>458</v>
      </c>
      <c r="F21" s="128">
        <v>3.7098237338283115</v>
      </c>
      <c r="I21" s="397" t="s">
        <v>119</v>
      </c>
      <c r="J21" s="25">
        <v>154551</v>
      </c>
      <c r="K21" s="128">
        <v>496723.93</v>
      </c>
      <c r="L21" s="128">
        <f t="shared" si="0"/>
        <v>3.2139806924575058</v>
      </c>
      <c r="M21" s="210"/>
      <c r="N21" s="397" t="s">
        <v>466</v>
      </c>
      <c r="O21" s="25">
        <v>60684</v>
      </c>
      <c r="P21" s="128">
        <v>271310.28999999998</v>
      </c>
      <c r="Q21" s="515">
        <f t="shared" si="1"/>
        <v>4.4708702458638188</v>
      </c>
      <c r="R21" s="405"/>
      <c r="S21" s="234"/>
    </row>
    <row r="22" spans="1:19" ht="13.5" customHeight="1">
      <c r="A22" s="26">
        <v>19</v>
      </c>
      <c r="B22" s="397" t="s">
        <v>481</v>
      </c>
      <c r="C22" s="128">
        <v>5.9870826124249481</v>
      </c>
      <c r="D22" s="4">
        <v>70</v>
      </c>
      <c r="E22" s="397" t="s">
        <v>454</v>
      </c>
      <c r="F22" s="128">
        <v>3.6723622292398699</v>
      </c>
      <c r="I22" s="397" t="s">
        <v>208</v>
      </c>
      <c r="J22" s="25">
        <v>80954</v>
      </c>
      <c r="K22" s="128">
        <v>375156.16000000003</v>
      </c>
      <c r="L22" s="128">
        <f t="shared" si="0"/>
        <v>4.6341892926847352</v>
      </c>
      <c r="M22" s="210"/>
      <c r="N22" s="397" t="s">
        <v>21</v>
      </c>
      <c r="O22" s="25">
        <v>77045</v>
      </c>
      <c r="P22" s="128">
        <v>293630</v>
      </c>
      <c r="Q22" s="515">
        <f t="shared" si="1"/>
        <v>3.8111493283146212</v>
      </c>
      <c r="R22" s="405"/>
      <c r="S22" s="234"/>
    </row>
    <row r="23" spans="1:19" ht="13.5" customHeight="1">
      <c r="A23" s="26">
        <v>20</v>
      </c>
      <c r="B23" s="174" t="s">
        <v>194</v>
      </c>
      <c r="C23" s="128">
        <v>5.7718741573276091</v>
      </c>
      <c r="D23" s="4">
        <v>71</v>
      </c>
      <c r="E23" s="397" t="s">
        <v>445</v>
      </c>
      <c r="F23" s="128">
        <v>3.6606481882072432</v>
      </c>
      <c r="I23" s="397" t="s">
        <v>120</v>
      </c>
      <c r="J23" s="25">
        <v>146930</v>
      </c>
      <c r="K23" s="128">
        <v>479715.29000000004</v>
      </c>
      <c r="L23" s="128">
        <f t="shared" si="0"/>
        <v>3.2649240454638266</v>
      </c>
      <c r="M23" s="210"/>
      <c r="N23" s="397" t="s">
        <v>467</v>
      </c>
      <c r="O23" s="25">
        <v>56520</v>
      </c>
      <c r="P23" s="128">
        <v>269488</v>
      </c>
      <c r="Q23" s="515">
        <f t="shared" si="1"/>
        <v>4.7680113234253358</v>
      </c>
      <c r="R23" s="405"/>
      <c r="S23" s="397"/>
    </row>
    <row r="24" spans="1:19" ht="13.5" customHeight="1">
      <c r="A24" s="26">
        <v>21</v>
      </c>
      <c r="B24" s="397" t="s">
        <v>520</v>
      </c>
      <c r="C24" s="128">
        <v>5.7149989430851358</v>
      </c>
      <c r="D24" s="4">
        <v>72</v>
      </c>
      <c r="E24" s="397" t="s">
        <v>468</v>
      </c>
      <c r="F24" s="128">
        <v>3.63689574078913</v>
      </c>
      <c r="I24" s="175" t="s">
        <v>334</v>
      </c>
      <c r="J24" s="25">
        <v>16616</v>
      </c>
      <c r="K24" s="128">
        <v>56678</v>
      </c>
      <c r="L24" s="128">
        <f t="shared" si="0"/>
        <v>3.4110495907558978</v>
      </c>
      <c r="M24" s="210"/>
      <c r="N24" s="397" t="s">
        <v>468</v>
      </c>
      <c r="O24" s="25">
        <v>133945</v>
      </c>
      <c r="P24" s="128">
        <v>487144</v>
      </c>
      <c r="Q24" s="515">
        <f t="shared" si="1"/>
        <v>3.63689574078913</v>
      </c>
      <c r="R24" s="405"/>
      <c r="S24" s="234"/>
    </row>
    <row r="25" spans="1:19" ht="13.5" customHeight="1">
      <c r="A25" s="26">
        <v>22</v>
      </c>
      <c r="B25" s="397" t="s">
        <v>450</v>
      </c>
      <c r="C25" s="128">
        <v>5.6827191447088321</v>
      </c>
      <c r="D25" s="4">
        <v>73</v>
      </c>
      <c r="E25" s="397" t="s">
        <v>552</v>
      </c>
      <c r="F25" s="128">
        <v>3.6104175059512911</v>
      </c>
      <c r="I25" s="175" t="s">
        <v>335</v>
      </c>
      <c r="J25" s="25">
        <v>91527</v>
      </c>
      <c r="K25" s="128">
        <v>324768</v>
      </c>
      <c r="L25" s="128">
        <f t="shared" si="0"/>
        <v>3.5483300009833165</v>
      </c>
      <c r="M25" s="210"/>
      <c r="N25" s="174" t="s">
        <v>343</v>
      </c>
      <c r="O25" s="25">
        <v>212216</v>
      </c>
      <c r="P25" s="128">
        <v>873798</v>
      </c>
      <c r="Q25" s="515">
        <f t="shared" si="1"/>
        <v>4.1174934971915409</v>
      </c>
      <c r="R25" s="405"/>
      <c r="S25" s="174"/>
    </row>
    <row r="26" spans="1:19" ht="13.5" customHeight="1">
      <c r="A26" s="26">
        <v>23</v>
      </c>
      <c r="B26" s="397" t="s">
        <v>539</v>
      </c>
      <c r="C26" s="128">
        <v>5.6652111967817635</v>
      </c>
      <c r="D26" s="4">
        <v>74</v>
      </c>
      <c r="E26" s="175" t="s">
        <v>209</v>
      </c>
      <c r="F26" s="128">
        <v>3.6081255682633873</v>
      </c>
      <c r="I26" s="175" t="s">
        <v>209</v>
      </c>
      <c r="J26" s="25">
        <v>83588</v>
      </c>
      <c r="K26" s="128">
        <v>301596</v>
      </c>
      <c r="L26" s="128">
        <f t="shared" si="0"/>
        <v>3.6081255682633873</v>
      </c>
      <c r="M26" s="210"/>
      <c r="N26" s="174" t="s">
        <v>344</v>
      </c>
      <c r="O26" s="25">
        <v>33104</v>
      </c>
      <c r="P26" s="128">
        <v>97665.73000000001</v>
      </c>
      <c r="Q26" s="515">
        <f t="shared" si="1"/>
        <v>2.9502697559207349</v>
      </c>
      <c r="R26" s="405"/>
      <c r="S26" s="174"/>
    </row>
    <row r="27" spans="1:19" ht="13.5" customHeight="1">
      <c r="A27" s="26">
        <v>24</v>
      </c>
      <c r="B27" s="397" t="s">
        <v>463</v>
      </c>
      <c r="C27" s="128">
        <v>5.5878544964634544</v>
      </c>
      <c r="D27" s="4">
        <v>75</v>
      </c>
      <c r="E27" s="397" t="s">
        <v>306</v>
      </c>
      <c r="F27" s="128">
        <v>3.5905182715445165</v>
      </c>
      <c r="I27" s="397" t="s">
        <v>121</v>
      </c>
      <c r="J27" s="25">
        <v>52610</v>
      </c>
      <c r="K27" s="128">
        <v>223478.02</v>
      </c>
      <c r="L27" s="128">
        <f t="shared" si="0"/>
        <v>4.2478239878350124</v>
      </c>
      <c r="M27" s="210"/>
      <c r="N27" s="174" t="s">
        <v>345</v>
      </c>
      <c r="O27" s="25">
        <v>107102</v>
      </c>
      <c r="P27" s="128">
        <v>475769.79000000004</v>
      </c>
      <c r="Q27" s="515">
        <f t="shared" si="1"/>
        <v>4.4422120035106722</v>
      </c>
      <c r="R27" s="405"/>
      <c r="S27" s="174"/>
    </row>
    <row r="28" spans="1:19" ht="13.5" customHeight="1">
      <c r="A28" s="26">
        <v>25</v>
      </c>
      <c r="B28" s="397" t="s">
        <v>216</v>
      </c>
      <c r="C28" s="128">
        <v>5.4885138629939254</v>
      </c>
      <c r="D28" s="4">
        <v>76</v>
      </c>
      <c r="E28" s="175" t="s">
        <v>335</v>
      </c>
      <c r="F28" s="128">
        <v>3.5483300009833165</v>
      </c>
      <c r="I28" s="175" t="s">
        <v>336</v>
      </c>
      <c r="J28" s="25">
        <v>85722</v>
      </c>
      <c r="K28" s="128">
        <v>429192.81</v>
      </c>
      <c r="L28" s="128">
        <f t="shared" si="0"/>
        <v>5.0067988381045705</v>
      </c>
      <c r="M28" s="128"/>
      <c r="N28" s="397" t="s">
        <v>469</v>
      </c>
      <c r="O28" s="25">
        <v>103369</v>
      </c>
      <c r="P28" s="128">
        <v>442163</v>
      </c>
      <c r="Q28" s="515">
        <f t="shared" si="1"/>
        <v>4.2775203397536981</v>
      </c>
      <c r="R28" s="405"/>
      <c r="S28" s="234"/>
    </row>
    <row r="29" spans="1:19" ht="13.5" customHeight="1">
      <c r="A29" s="26">
        <v>26</v>
      </c>
      <c r="B29" s="174" t="s">
        <v>346</v>
      </c>
      <c r="C29" s="128">
        <v>5.3167455644074968</v>
      </c>
      <c r="D29" s="4">
        <v>77</v>
      </c>
      <c r="E29" s="397" t="s">
        <v>473</v>
      </c>
      <c r="F29" s="128">
        <v>3.531739775948171</v>
      </c>
      <c r="I29" s="397" t="s">
        <v>506</v>
      </c>
      <c r="J29" s="25">
        <v>5145</v>
      </c>
      <c r="K29" s="128">
        <v>32820</v>
      </c>
      <c r="L29" s="128">
        <f t="shared" si="0"/>
        <v>6.3790087463556855</v>
      </c>
      <c r="M29" s="210"/>
      <c r="N29" s="397" t="s">
        <v>470</v>
      </c>
      <c r="O29" s="25">
        <v>121970</v>
      </c>
      <c r="P29" s="128">
        <v>825782.67000000016</v>
      </c>
      <c r="Q29" s="515">
        <f t="shared" si="1"/>
        <v>6.7703752562105448</v>
      </c>
      <c r="R29" s="405"/>
      <c r="S29" s="234"/>
    </row>
    <row r="30" spans="1:19" ht="13.5" customHeight="1">
      <c r="A30" s="26">
        <v>27</v>
      </c>
      <c r="B30" s="397" t="s">
        <v>462</v>
      </c>
      <c r="C30" s="128">
        <v>5.3009624063280594</v>
      </c>
      <c r="D30" s="4">
        <v>78</v>
      </c>
      <c r="E30" s="397" t="s">
        <v>217</v>
      </c>
      <c r="F30" s="128">
        <v>3.5177217173299904</v>
      </c>
      <c r="I30" s="397" t="s">
        <v>507</v>
      </c>
      <c r="J30" s="25">
        <v>73296</v>
      </c>
      <c r="K30" s="128">
        <v>208691.07</v>
      </c>
      <c r="L30" s="128">
        <f t="shared" si="0"/>
        <v>2.8472368205631957</v>
      </c>
      <c r="M30" s="210"/>
      <c r="N30" s="397" t="s">
        <v>471</v>
      </c>
      <c r="O30" s="25">
        <v>68339</v>
      </c>
      <c r="P30" s="128">
        <v>305627.16000000003</v>
      </c>
      <c r="Q30" s="515">
        <f t="shared" si="1"/>
        <v>4.4722217181989787</v>
      </c>
      <c r="R30" s="405"/>
      <c r="S30" s="234"/>
    </row>
    <row r="31" spans="1:19" ht="13.5" customHeight="1">
      <c r="A31" s="26">
        <v>28</v>
      </c>
      <c r="B31" s="397" t="s">
        <v>554</v>
      </c>
      <c r="C31" s="128">
        <v>5.1251719394773039</v>
      </c>
      <c r="D31" s="4">
        <v>79</v>
      </c>
      <c r="E31" s="174" t="s">
        <v>355</v>
      </c>
      <c r="F31" s="128">
        <v>3.4583094941956887</v>
      </c>
      <c r="I31" s="397" t="s">
        <v>520</v>
      </c>
      <c r="J31" s="25">
        <v>37846</v>
      </c>
      <c r="K31" s="128">
        <v>216289.85000000003</v>
      </c>
      <c r="L31" s="128">
        <f t="shared" si="0"/>
        <v>5.7149989430851358</v>
      </c>
      <c r="M31" s="210"/>
      <c r="N31" s="397" t="s">
        <v>306</v>
      </c>
      <c r="O31" s="25">
        <v>98076</v>
      </c>
      <c r="P31" s="128">
        <v>352143.67</v>
      </c>
      <c r="Q31" s="515">
        <f t="shared" si="1"/>
        <v>3.5905182715445165</v>
      </c>
      <c r="R31" s="405"/>
      <c r="S31" s="234"/>
    </row>
    <row r="32" spans="1:19" ht="13.5" customHeight="1">
      <c r="A32" s="26">
        <v>29</v>
      </c>
      <c r="B32" s="397" t="s">
        <v>338</v>
      </c>
      <c r="C32" s="128">
        <v>5.0873454354117333</v>
      </c>
      <c r="D32" s="4">
        <v>80</v>
      </c>
      <c r="E32" s="175" t="s">
        <v>334</v>
      </c>
      <c r="F32" s="128">
        <v>3.4110495907558978</v>
      </c>
      <c r="I32" s="397" t="s">
        <v>440</v>
      </c>
      <c r="J32" s="25">
        <v>197749</v>
      </c>
      <c r="K32" s="128">
        <v>669718.1100000001</v>
      </c>
      <c r="L32" s="128">
        <f t="shared" si="0"/>
        <v>3.3867079479542253</v>
      </c>
      <c r="M32" s="210"/>
      <c r="N32" s="397" t="s">
        <v>307</v>
      </c>
      <c r="O32" s="25">
        <v>24331</v>
      </c>
      <c r="P32" s="128">
        <v>109943.50000000001</v>
      </c>
      <c r="Q32" s="515">
        <f t="shared" si="1"/>
        <v>4.5186593234967747</v>
      </c>
      <c r="R32" s="403"/>
      <c r="S32" s="234"/>
    </row>
    <row r="33" spans="1:19" ht="13.5" customHeight="1">
      <c r="A33" s="26">
        <v>30</v>
      </c>
      <c r="B33" s="397" t="s">
        <v>474</v>
      </c>
      <c r="C33" s="128">
        <v>5.0262580276995266</v>
      </c>
      <c r="D33" s="4">
        <v>81</v>
      </c>
      <c r="E33" s="611" t="s">
        <v>563</v>
      </c>
      <c r="F33" s="128">
        <v>3.3959387276313553</v>
      </c>
      <c r="I33" s="397" t="s">
        <v>166</v>
      </c>
      <c r="J33" s="25">
        <v>9306</v>
      </c>
      <c r="K33" s="128">
        <v>77735.61</v>
      </c>
      <c r="L33" s="128">
        <f t="shared" si="0"/>
        <v>8.353278529980658</v>
      </c>
      <c r="M33" s="210"/>
      <c r="N33" s="174" t="s">
        <v>355</v>
      </c>
      <c r="O33" s="25">
        <v>19296</v>
      </c>
      <c r="P33" s="128">
        <v>66731.540000000008</v>
      </c>
      <c r="Q33" s="515">
        <f t="shared" si="1"/>
        <v>3.4583094941956887</v>
      </c>
      <c r="R33" s="405"/>
      <c r="S33" s="4"/>
    </row>
    <row r="34" spans="1:19" ht="13.5" customHeight="1">
      <c r="A34" s="26">
        <v>31</v>
      </c>
      <c r="B34" s="397" t="s">
        <v>524</v>
      </c>
      <c r="C34" s="128">
        <v>5.0215086671643032</v>
      </c>
      <c r="D34" s="4">
        <v>82</v>
      </c>
      <c r="E34" s="397" t="s">
        <v>487</v>
      </c>
      <c r="F34" s="128">
        <v>3.3920467596390482</v>
      </c>
      <c r="I34" s="397" t="s">
        <v>441</v>
      </c>
      <c r="J34" s="25">
        <v>168787</v>
      </c>
      <c r="K34" s="128">
        <v>557053</v>
      </c>
      <c r="L34" s="128">
        <f t="shared" si="0"/>
        <v>3.300331186643521</v>
      </c>
      <c r="M34" s="210"/>
      <c r="N34" s="174" t="s">
        <v>346</v>
      </c>
      <c r="O34" s="25">
        <v>51966</v>
      </c>
      <c r="P34" s="128">
        <v>276290</v>
      </c>
      <c r="Q34" s="515">
        <f t="shared" si="1"/>
        <v>5.3167455644074968</v>
      </c>
      <c r="R34" s="423"/>
      <c r="S34" s="174"/>
    </row>
    <row r="35" spans="1:19" ht="13.5" customHeight="1">
      <c r="A35" s="26">
        <v>32</v>
      </c>
      <c r="B35" s="397" t="s">
        <v>525</v>
      </c>
      <c r="C35" s="128">
        <v>5.0183396356136125</v>
      </c>
      <c r="D35" s="4">
        <v>83</v>
      </c>
      <c r="E35" s="397" t="s">
        <v>440</v>
      </c>
      <c r="F35" s="128">
        <v>3.3867079479542253</v>
      </c>
      <c r="I35" s="397" t="s">
        <v>524</v>
      </c>
      <c r="J35" s="25">
        <v>36171</v>
      </c>
      <c r="K35" s="128">
        <v>181632.99000000002</v>
      </c>
      <c r="L35" s="128">
        <f t="shared" si="0"/>
        <v>5.0215086671643032</v>
      </c>
      <c r="M35" s="210"/>
      <c r="N35" s="397" t="s">
        <v>473</v>
      </c>
      <c r="O35" s="25">
        <v>37045</v>
      </c>
      <c r="P35" s="128">
        <v>130833.3</v>
      </c>
      <c r="Q35" s="515">
        <f t="shared" si="1"/>
        <v>3.531739775948171</v>
      </c>
      <c r="R35" s="405"/>
      <c r="S35" s="234"/>
    </row>
    <row r="36" spans="1:19" ht="13.5" customHeight="1">
      <c r="A36" s="26">
        <v>33</v>
      </c>
      <c r="B36" s="175" t="s">
        <v>336</v>
      </c>
      <c r="C36" s="128">
        <v>5.0067988381045705</v>
      </c>
      <c r="D36" s="4">
        <v>84</v>
      </c>
      <c r="E36" s="397" t="s">
        <v>441</v>
      </c>
      <c r="F36" s="128">
        <v>3.300331186643521</v>
      </c>
      <c r="I36" s="397" t="s">
        <v>525</v>
      </c>
      <c r="J36" s="25">
        <v>49453</v>
      </c>
      <c r="K36" s="128">
        <v>248171.94999999998</v>
      </c>
      <c r="L36" s="128">
        <f t="shared" si="0"/>
        <v>5.0183396356136125</v>
      </c>
      <c r="M36" s="210"/>
      <c r="N36" s="397" t="s">
        <v>474</v>
      </c>
      <c r="O36" s="25">
        <v>220798</v>
      </c>
      <c r="P36" s="128">
        <v>1109787.72</v>
      </c>
      <c r="Q36" s="515">
        <f t="shared" si="1"/>
        <v>5.0262580276995266</v>
      </c>
      <c r="R36" s="405"/>
      <c r="S36" s="234"/>
    </row>
    <row r="37" spans="1:19" ht="13.5" customHeight="1">
      <c r="A37" s="26">
        <v>34</v>
      </c>
      <c r="B37" s="397" t="s">
        <v>457</v>
      </c>
      <c r="C37" s="128">
        <v>4.9947102244706407</v>
      </c>
      <c r="D37" s="4">
        <v>85</v>
      </c>
      <c r="E37" s="397" t="s">
        <v>120</v>
      </c>
      <c r="F37" s="128">
        <v>3.2649240454638266</v>
      </c>
      <c r="I37" s="397" t="s">
        <v>338</v>
      </c>
      <c r="J37" s="25">
        <v>3801</v>
      </c>
      <c r="K37" s="128">
        <v>19337</v>
      </c>
      <c r="L37" s="128">
        <f t="shared" si="0"/>
        <v>5.0873454354117333</v>
      </c>
      <c r="M37" s="210"/>
      <c r="N37" s="174" t="s">
        <v>194</v>
      </c>
      <c r="O37" s="25">
        <v>185422</v>
      </c>
      <c r="P37" s="128">
        <v>1070232.45</v>
      </c>
      <c r="Q37" s="515">
        <f t="shared" si="1"/>
        <v>5.7718741573276091</v>
      </c>
      <c r="R37" s="405"/>
      <c r="S37" s="174"/>
    </row>
    <row r="38" spans="1:19" ht="13.5" customHeight="1">
      <c r="A38" s="26">
        <v>35</v>
      </c>
      <c r="B38" s="174" t="s">
        <v>348</v>
      </c>
      <c r="C38" s="128">
        <v>4.9265085007366531</v>
      </c>
      <c r="D38" s="4">
        <v>86</v>
      </c>
      <c r="E38" s="397" t="s">
        <v>119</v>
      </c>
      <c r="F38" s="128">
        <v>3.2139806924575058</v>
      </c>
      <c r="I38" s="397" t="s">
        <v>528</v>
      </c>
      <c r="J38" s="25">
        <v>12353</v>
      </c>
      <c r="K38" s="128">
        <v>37816.9</v>
      </c>
      <c r="L38" s="128">
        <f t="shared" si="0"/>
        <v>3.061353517364203</v>
      </c>
      <c r="M38" s="210"/>
      <c r="N38" s="397" t="s">
        <v>310</v>
      </c>
      <c r="O38" s="25">
        <v>7118</v>
      </c>
      <c r="P38" s="128">
        <v>33949.61</v>
      </c>
      <c r="Q38" s="515">
        <f t="shared" si="1"/>
        <v>4.7695434110705257</v>
      </c>
      <c r="R38" s="405"/>
      <c r="S38" s="234"/>
    </row>
    <row r="39" spans="1:19" ht="13.5" customHeight="1">
      <c r="A39" s="26">
        <v>36</v>
      </c>
      <c r="B39" s="26" t="s">
        <v>679</v>
      </c>
      <c r="C39" s="128">
        <v>4.8355700408997953</v>
      </c>
      <c r="D39" s="4">
        <v>87</v>
      </c>
      <c r="E39" s="397" t="s">
        <v>483</v>
      </c>
      <c r="F39" s="128">
        <v>3.1965735346102986</v>
      </c>
      <c r="I39" s="397" t="s">
        <v>529</v>
      </c>
      <c r="J39" s="25">
        <v>4567</v>
      </c>
      <c r="K39" s="128">
        <v>40808.14</v>
      </c>
      <c r="L39" s="128">
        <f t="shared" si="0"/>
        <v>8.9354368294285091</v>
      </c>
      <c r="M39" s="210"/>
      <c r="N39" s="26" t="s">
        <v>679</v>
      </c>
      <c r="O39" s="25">
        <v>31296</v>
      </c>
      <c r="P39" s="128">
        <v>151334</v>
      </c>
      <c r="Q39" s="515">
        <f t="shared" si="1"/>
        <v>4.8355700408997953</v>
      </c>
      <c r="R39" s="423"/>
      <c r="S39" s="174"/>
    </row>
    <row r="40" spans="1:19" ht="13.5" customHeight="1">
      <c r="A40" s="26">
        <v>37</v>
      </c>
      <c r="B40" s="397" t="s">
        <v>310</v>
      </c>
      <c r="C40" s="128">
        <v>4.7695434110705257</v>
      </c>
      <c r="D40" s="4">
        <v>88</v>
      </c>
      <c r="E40" s="397" t="s">
        <v>435</v>
      </c>
      <c r="F40" s="128">
        <v>3.1470860631838917</v>
      </c>
      <c r="I40" s="397" t="s">
        <v>443</v>
      </c>
      <c r="J40" s="25">
        <v>64312</v>
      </c>
      <c r="K40" s="128">
        <v>287035.27</v>
      </c>
      <c r="L40" s="128">
        <f t="shared" si="0"/>
        <v>4.4631681490235104</v>
      </c>
      <c r="M40" s="210"/>
      <c r="N40" s="174" t="s">
        <v>25</v>
      </c>
      <c r="O40" s="25">
        <v>86890</v>
      </c>
      <c r="P40" s="128">
        <v>174215.43</v>
      </c>
      <c r="Q40" s="515">
        <f t="shared" si="1"/>
        <v>2.0050112786281504</v>
      </c>
      <c r="R40" s="405"/>
      <c r="S40" s="174"/>
    </row>
    <row r="41" spans="1:19" ht="13.5" customHeight="1">
      <c r="A41" s="26">
        <v>38</v>
      </c>
      <c r="B41" s="397" t="s">
        <v>467</v>
      </c>
      <c r="C41" s="128">
        <v>4.7680113234253358</v>
      </c>
      <c r="D41" s="4">
        <v>89</v>
      </c>
      <c r="E41" s="397" t="s">
        <v>489</v>
      </c>
      <c r="F41" s="128">
        <v>3.1034229469663583</v>
      </c>
      <c r="I41" s="611" t="s">
        <v>563</v>
      </c>
      <c r="J41" s="25">
        <v>182007</v>
      </c>
      <c r="K41" s="128">
        <v>618084.62000000011</v>
      </c>
      <c r="L41" s="128">
        <f t="shared" si="0"/>
        <v>3.3959387276313553</v>
      </c>
      <c r="M41" s="210"/>
      <c r="N41" s="397" t="s">
        <v>317</v>
      </c>
      <c r="O41" s="25">
        <v>4362</v>
      </c>
      <c r="P41" s="128">
        <v>20758.330000000002</v>
      </c>
      <c r="Q41" s="515">
        <f t="shared" si="1"/>
        <v>4.7589018798716189</v>
      </c>
      <c r="R41" s="405"/>
      <c r="S41" s="397"/>
    </row>
    <row r="42" spans="1:19" ht="13.5" customHeight="1">
      <c r="A42" s="26">
        <v>39</v>
      </c>
      <c r="B42" s="23" t="s">
        <v>434</v>
      </c>
      <c r="C42" s="128">
        <v>4.7657671880043422</v>
      </c>
      <c r="D42" s="4">
        <v>90</v>
      </c>
      <c r="E42" s="397" t="s">
        <v>218</v>
      </c>
      <c r="F42" s="128">
        <v>3.0740504125446804</v>
      </c>
      <c r="I42" s="397" t="s">
        <v>445</v>
      </c>
      <c r="J42" s="25">
        <v>104013</v>
      </c>
      <c r="K42" s="128">
        <v>380755</v>
      </c>
      <c r="L42" s="128">
        <f t="shared" si="0"/>
        <v>3.6606481882072432</v>
      </c>
      <c r="M42" s="210"/>
      <c r="N42" s="397" t="s">
        <v>477</v>
      </c>
      <c r="O42" s="25">
        <v>147047</v>
      </c>
      <c r="P42" s="128">
        <v>616524.65000000014</v>
      </c>
      <c r="Q42" s="515">
        <f t="shared" si="1"/>
        <v>4.192704713458963</v>
      </c>
      <c r="R42" s="405"/>
      <c r="S42" s="234"/>
    </row>
    <row r="43" spans="1:19" ht="13.5" customHeight="1">
      <c r="A43" s="26">
        <v>40</v>
      </c>
      <c r="B43" s="397" t="s">
        <v>317</v>
      </c>
      <c r="C43" s="128">
        <v>4.7589018798716189</v>
      </c>
      <c r="D43" s="4">
        <v>91</v>
      </c>
      <c r="E43" s="397" t="s">
        <v>528</v>
      </c>
      <c r="F43" s="128">
        <v>3.061353517364203</v>
      </c>
      <c r="I43" s="397" t="s">
        <v>446</v>
      </c>
      <c r="J43" s="25">
        <v>164934</v>
      </c>
      <c r="K43" s="128">
        <v>695190.39</v>
      </c>
      <c r="L43" s="128">
        <f t="shared" si="0"/>
        <v>4.214961075339227</v>
      </c>
      <c r="M43" s="210"/>
      <c r="N43" s="397" t="s">
        <v>478</v>
      </c>
      <c r="O43" s="25">
        <v>70238</v>
      </c>
      <c r="P43" s="128">
        <v>505205.9</v>
      </c>
      <c r="Q43" s="515">
        <f t="shared" si="1"/>
        <v>7.1927717190125007</v>
      </c>
      <c r="R43" s="405"/>
      <c r="S43" s="234"/>
    </row>
    <row r="44" spans="1:19" ht="13.5" customHeight="1">
      <c r="A44" s="26">
        <v>41</v>
      </c>
      <c r="B44" s="397" t="s">
        <v>432</v>
      </c>
      <c r="C44" s="128">
        <v>4.6489819187198753</v>
      </c>
      <c r="D44" s="4">
        <v>92</v>
      </c>
      <c r="E44" s="174" t="s">
        <v>685</v>
      </c>
      <c r="F44" s="128">
        <v>3.0100003455663833</v>
      </c>
      <c r="I44" s="397" t="s">
        <v>448</v>
      </c>
      <c r="J44" s="25">
        <v>81428</v>
      </c>
      <c r="K44" s="128">
        <v>367160.88</v>
      </c>
      <c r="L44" s="128">
        <f t="shared" si="0"/>
        <v>4.5090249054379328</v>
      </c>
      <c r="M44" s="210"/>
      <c r="N44" s="397" t="s">
        <v>323</v>
      </c>
      <c r="O44" s="25">
        <v>7065</v>
      </c>
      <c r="P44" s="128">
        <v>66965.52</v>
      </c>
      <c r="Q44" s="515">
        <f t="shared" si="1"/>
        <v>9.478488322717622</v>
      </c>
      <c r="R44" s="405"/>
      <c r="S44" s="234"/>
    </row>
    <row r="45" spans="1:19" ht="13.5" customHeight="1">
      <c r="A45" s="26">
        <v>42</v>
      </c>
      <c r="B45" s="397" t="s">
        <v>208</v>
      </c>
      <c r="C45" s="128">
        <v>4.6341892926847352</v>
      </c>
      <c r="D45" s="4">
        <v>93</v>
      </c>
      <c r="E45" s="175" t="s">
        <v>541</v>
      </c>
      <c r="F45" s="128">
        <v>2.9978737478737481</v>
      </c>
      <c r="I45" s="397" t="s">
        <v>533</v>
      </c>
      <c r="J45" s="25">
        <v>16953</v>
      </c>
      <c r="K45" s="128">
        <v>113712.42000000001</v>
      </c>
      <c r="L45" s="128">
        <f t="shared" si="0"/>
        <v>6.7075101751902322</v>
      </c>
      <c r="M45" s="210"/>
      <c r="N45" s="174" t="s">
        <v>348</v>
      </c>
      <c r="O45" s="25">
        <v>42761</v>
      </c>
      <c r="P45" s="128">
        <v>210662.43000000002</v>
      </c>
      <c r="Q45" s="515">
        <f t="shared" si="1"/>
        <v>4.9265085007366531</v>
      </c>
      <c r="R45" s="405"/>
      <c r="S45" s="4"/>
    </row>
    <row r="46" spans="1:19" ht="13.5" customHeight="1">
      <c r="A46" s="26">
        <v>43</v>
      </c>
      <c r="B46" s="397" t="s">
        <v>464</v>
      </c>
      <c r="C46" s="128">
        <v>4.5857956961809982</v>
      </c>
      <c r="D46" s="4">
        <v>94</v>
      </c>
      <c r="E46" s="397" t="s">
        <v>536</v>
      </c>
      <c r="F46" s="128">
        <v>2.9528454075251007</v>
      </c>
      <c r="I46" s="397" t="s">
        <v>536</v>
      </c>
      <c r="J46" s="25">
        <v>29581</v>
      </c>
      <c r="K46" s="128">
        <v>87348.12000000001</v>
      </c>
      <c r="L46" s="128">
        <f t="shared" si="0"/>
        <v>2.9528454075251007</v>
      </c>
      <c r="M46" s="210"/>
      <c r="N46" s="397" t="s">
        <v>479</v>
      </c>
      <c r="O46" s="25">
        <v>70705</v>
      </c>
      <c r="P46" s="128">
        <v>510746.91</v>
      </c>
      <c r="Q46" s="515">
        <f t="shared" si="1"/>
        <v>7.2236321335124813</v>
      </c>
      <c r="R46" s="405"/>
      <c r="S46" s="234"/>
    </row>
    <row r="47" spans="1:19" ht="13.5" customHeight="1">
      <c r="A47" s="26">
        <v>44</v>
      </c>
      <c r="B47" s="397" t="s">
        <v>488</v>
      </c>
      <c r="C47" s="128">
        <v>4.5482618757309581</v>
      </c>
      <c r="D47" s="4">
        <v>95</v>
      </c>
      <c r="E47" s="174" t="s">
        <v>344</v>
      </c>
      <c r="F47" s="128">
        <v>2.9502697559207349</v>
      </c>
      <c r="I47" s="397" t="s">
        <v>450</v>
      </c>
      <c r="J47" s="25">
        <v>21139</v>
      </c>
      <c r="K47" s="128">
        <v>120127</v>
      </c>
      <c r="L47" s="128">
        <f t="shared" si="0"/>
        <v>5.6827191447088321</v>
      </c>
      <c r="M47" s="210"/>
      <c r="N47" s="397" t="s">
        <v>324</v>
      </c>
      <c r="O47" s="25">
        <v>47294</v>
      </c>
      <c r="P47" s="128">
        <v>188633.09</v>
      </c>
      <c r="Q47" s="515">
        <f t="shared" si="1"/>
        <v>3.9885205311455998</v>
      </c>
      <c r="R47" s="405"/>
      <c r="S47" s="234"/>
    </row>
    <row r="48" spans="1:19" ht="13.5" customHeight="1">
      <c r="A48" s="26">
        <v>45</v>
      </c>
      <c r="B48" s="397" t="s">
        <v>307</v>
      </c>
      <c r="C48" s="128">
        <v>4.5186593234967747</v>
      </c>
      <c r="D48" s="4">
        <v>96</v>
      </c>
      <c r="E48" s="397" t="s">
        <v>507</v>
      </c>
      <c r="F48" s="128">
        <v>2.8472368205631957</v>
      </c>
      <c r="I48" s="397" t="s">
        <v>451</v>
      </c>
      <c r="J48" s="25">
        <v>59999</v>
      </c>
      <c r="K48" s="128">
        <v>365287.95</v>
      </c>
      <c r="L48" s="128">
        <f t="shared" si="0"/>
        <v>6.0882339705661765</v>
      </c>
      <c r="M48" s="210"/>
      <c r="N48" s="397" t="s">
        <v>480</v>
      </c>
      <c r="O48" s="25">
        <v>44790</v>
      </c>
      <c r="P48" s="128">
        <v>74765.039999999994</v>
      </c>
      <c r="Q48" s="515">
        <f t="shared" si="1"/>
        <v>1.6692350971198926</v>
      </c>
      <c r="R48" s="405"/>
      <c r="S48" s="234"/>
    </row>
    <row r="49" spans="1:20" ht="13.5" customHeight="1">
      <c r="A49" s="26">
        <v>46</v>
      </c>
      <c r="B49" s="397" t="s">
        <v>448</v>
      </c>
      <c r="C49" s="128">
        <v>4.5090249054379328</v>
      </c>
      <c r="D49" s="4">
        <v>97</v>
      </c>
      <c r="E49" s="174" t="s">
        <v>25</v>
      </c>
      <c r="F49" s="128">
        <v>2.0050112786281504</v>
      </c>
      <c r="I49" s="397" t="s">
        <v>216</v>
      </c>
      <c r="J49" s="25">
        <v>116389</v>
      </c>
      <c r="K49" s="128">
        <v>638802.64</v>
      </c>
      <c r="L49" s="128">
        <f t="shared" si="0"/>
        <v>5.4885138629939254</v>
      </c>
      <c r="M49" s="210"/>
      <c r="N49" s="397" t="s">
        <v>481</v>
      </c>
      <c r="O49" s="25">
        <v>204025</v>
      </c>
      <c r="P49" s="128">
        <v>1221514.53</v>
      </c>
      <c r="Q49" s="515">
        <f t="shared" si="1"/>
        <v>5.9870826124249481</v>
      </c>
      <c r="R49" s="405"/>
      <c r="S49" s="234"/>
    </row>
    <row r="50" spans="1:20" ht="13.5" customHeight="1">
      <c r="A50" s="26">
        <v>47</v>
      </c>
      <c r="B50" s="397" t="s">
        <v>471</v>
      </c>
      <c r="C50" s="128">
        <v>4.4722217181989787</v>
      </c>
      <c r="D50" s="4">
        <v>98</v>
      </c>
      <c r="E50" s="397" t="s">
        <v>480</v>
      </c>
      <c r="F50" s="128">
        <v>1.6692350971198926</v>
      </c>
      <c r="I50" s="397" t="s">
        <v>538</v>
      </c>
      <c r="J50" s="25">
        <v>6856</v>
      </c>
      <c r="K50" s="128">
        <v>30200.41</v>
      </c>
      <c r="L50" s="128">
        <f t="shared" si="0"/>
        <v>4.4049606184364061</v>
      </c>
      <c r="M50" s="210"/>
      <c r="N50" s="397" t="s">
        <v>482</v>
      </c>
      <c r="O50" s="25">
        <v>56906</v>
      </c>
      <c r="P50" s="128">
        <v>479138.18</v>
      </c>
      <c r="Q50" s="515">
        <f t="shared" si="1"/>
        <v>8.4198182968404041</v>
      </c>
      <c r="R50" s="405"/>
      <c r="S50" s="234"/>
    </row>
    <row r="51" spans="1:20" ht="13.5" customHeight="1">
      <c r="A51" s="26">
        <v>48</v>
      </c>
      <c r="B51" s="397" t="s">
        <v>466</v>
      </c>
      <c r="C51" s="128">
        <v>4.4708702458638188</v>
      </c>
      <c r="D51" s="4">
        <v>99</v>
      </c>
      <c r="E51" s="397" t="s">
        <v>118</v>
      </c>
      <c r="F51" s="128">
        <v>0.9333096482769121</v>
      </c>
      <c r="I51" s="397" t="s">
        <v>454</v>
      </c>
      <c r="J51" s="25">
        <v>202347</v>
      </c>
      <c r="K51" s="128">
        <v>743091.48</v>
      </c>
      <c r="L51" s="128">
        <f t="shared" si="0"/>
        <v>3.6723622292398699</v>
      </c>
      <c r="M51" s="210"/>
      <c r="N51" s="397" t="s">
        <v>483</v>
      </c>
      <c r="O51" s="25">
        <v>152758</v>
      </c>
      <c r="P51" s="128">
        <v>488302.18</v>
      </c>
      <c r="Q51" s="515">
        <f t="shared" si="1"/>
        <v>3.1965735346102986</v>
      </c>
      <c r="R51" s="405"/>
      <c r="S51" s="234"/>
    </row>
    <row r="52" spans="1:20" ht="13.5" customHeight="1">
      <c r="A52" s="26">
        <v>49</v>
      </c>
      <c r="B52" s="397" t="s">
        <v>465</v>
      </c>
      <c r="C52" s="128">
        <v>4.4641155985155407</v>
      </c>
      <c r="D52" s="4"/>
      <c r="E52" s="397"/>
      <c r="F52" s="650"/>
      <c r="I52" s="397" t="s">
        <v>455</v>
      </c>
      <c r="J52" s="25">
        <v>33976</v>
      </c>
      <c r="K52" s="128">
        <v>329378</v>
      </c>
      <c r="L52" s="128">
        <f t="shared" si="0"/>
        <v>9.6944313633152817</v>
      </c>
      <c r="M52" s="210"/>
      <c r="N52" s="210"/>
      <c r="O52" s="210"/>
      <c r="P52" s="26"/>
      <c r="Q52" s="153"/>
      <c r="R52" s="403"/>
      <c r="S52" s="397"/>
      <c r="T52" s="234"/>
    </row>
    <row r="53" spans="1:20" ht="13.5" customHeight="1">
      <c r="A53" s="26">
        <v>50</v>
      </c>
      <c r="B53" s="397" t="s">
        <v>443</v>
      </c>
      <c r="C53" s="128">
        <v>4.4631681490235104</v>
      </c>
      <c r="D53" s="26"/>
      <c r="E53" s="512" t="s">
        <v>411</v>
      </c>
      <c r="F53" s="513">
        <f>MEDIAN(F4:F51,C4:C54)</f>
        <v>4.4631681490235104</v>
      </c>
      <c r="I53" s="397" t="s">
        <v>539</v>
      </c>
      <c r="J53" s="25">
        <v>11932</v>
      </c>
      <c r="K53" s="128">
        <v>67597.3</v>
      </c>
      <c r="L53" s="128">
        <f t="shared" si="0"/>
        <v>5.6652111967817635</v>
      </c>
      <c r="M53" s="210"/>
      <c r="N53" s="512" t="s">
        <v>411</v>
      </c>
      <c r="O53" s="512"/>
      <c r="P53" s="513">
        <f>MEDIAN(P4:P51,K4:K54)</f>
        <v>265820</v>
      </c>
      <c r="Q53" s="618">
        <f>MEDIAN(Q4:Q51,L4:L54)</f>
        <v>4.4631681490235104</v>
      </c>
      <c r="R53" s="404"/>
      <c r="S53" s="397"/>
      <c r="T53" s="234"/>
    </row>
    <row r="54" spans="1:20" ht="13.5" customHeight="1">
      <c r="A54" s="26">
        <v>51</v>
      </c>
      <c r="B54" s="174" t="s">
        <v>345</v>
      </c>
      <c r="C54" s="128">
        <v>4.4422120035106722</v>
      </c>
      <c r="D54" s="26"/>
      <c r="E54" s="512" t="s">
        <v>410</v>
      </c>
      <c r="F54" s="514">
        <f>AVERAGE(F4:F51,C4:C54)</f>
        <v>4.7448789700663569</v>
      </c>
      <c r="I54" s="397" t="s">
        <v>191</v>
      </c>
      <c r="J54" s="25">
        <v>56303</v>
      </c>
      <c r="K54" s="128">
        <v>410822</v>
      </c>
      <c r="L54" s="128">
        <f t="shared" si="0"/>
        <v>7.2966271779478893</v>
      </c>
      <c r="M54" s="210"/>
      <c r="N54" s="512" t="s">
        <v>410</v>
      </c>
      <c r="O54" s="512"/>
      <c r="P54" s="514">
        <f>AVERAGE(P4:P51,K4:K54)</f>
        <v>327908.35323232313</v>
      </c>
      <c r="Q54" s="618">
        <f>AVERAGE(Q4:Q51,L4:L54)</f>
        <v>4.7448789700663569</v>
      </c>
      <c r="R54" s="404"/>
      <c r="S54" s="404"/>
      <c r="T54" s="234"/>
    </row>
    <row r="55" spans="1:20" ht="13.5" customHeight="1">
      <c r="A55" s="26"/>
      <c r="B55" s="397"/>
      <c r="C55" s="128"/>
      <c r="D55" s="26"/>
      <c r="E55" s="512"/>
      <c r="F55" s="514"/>
      <c r="I55" s="397"/>
      <c r="L55" s="128"/>
      <c r="M55" s="210"/>
      <c r="N55" s="512"/>
      <c r="O55" s="512"/>
      <c r="P55" s="514"/>
      <c r="Q55" s="79"/>
      <c r="R55" s="404"/>
      <c r="S55" s="404"/>
      <c r="T55" s="234"/>
    </row>
    <row r="56" spans="1:20" ht="13.5" customHeight="1">
      <c r="B56" s="126" t="s">
        <v>577</v>
      </c>
      <c r="D56" s="26"/>
      <c r="E56" s="63"/>
      <c r="F56" s="513"/>
      <c r="I56" s="153"/>
      <c r="K56" s="210"/>
      <c r="L56" s="210"/>
      <c r="M56" s="128"/>
      <c r="N56" s="63" t="s">
        <v>359</v>
      </c>
      <c r="O56" s="649">
        <f>SUM(O4:O51,J4:J54)</f>
        <v>7358682</v>
      </c>
      <c r="P56" s="513">
        <f>SUM(P4:P51,K4:K54)</f>
        <v>32462926.969999991</v>
      </c>
      <c r="Q56" s="28"/>
      <c r="R56" s="404"/>
      <c r="S56" s="404"/>
    </row>
    <row r="57" spans="1:20" ht="13.5" customHeight="1">
      <c r="B57" s="126" t="s">
        <v>576</v>
      </c>
      <c r="D57" s="26"/>
      <c r="E57" s="41"/>
      <c r="F57" s="186"/>
      <c r="K57" s="128"/>
      <c r="L57" s="128"/>
      <c r="M57"/>
      <c r="N57" s="128"/>
      <c r="O57" s="128"/>
      <c r="Q57" s="406"/>
      <c r="S57" s="404"/>
    </row>
    <row r="58" spans="1:20" ht="12.75" customHeight="1">
      <c r="F58" s="8"/>
      <c r="J58" s="361"/>
      <c r="K58" s="210"/>
      <c r="L58" s="210"/>
      <c r="M58"/>
    </row>
    <row r="59" spans="1:20" ht="12.95" customHeight="1">
      <c r="A59" s="10"/>
      <c r="E59" s="28"/>
      <c r="F59" s="186"/>
      <c r="J59" s="191"/>
      <c r="K59" s="210"/>
      <c r="L59" s="210"/>
      <c r="M59"/>
    </row>
    <row r="60" spans="1:20" ht="12.95" customHeight="1">
      <c r="F60" s="8"/>
      <c r="I60" s="424"/>
      <c r="J60" s="424"/>
      <c r="K60" s="210"/>
      <c r="L60" s="210"/>
      <c r="M60"/>
    </row>
    <row r="61" spans="1:20" ht="12.95" customHeight="1">
      <c r="F61" s="8"/>
      <c r="I61" s="361"/>
      <c r="J61" s="361"/>
      <c r="K61" s="210"/>
      <c r="L61" s="210"/>
      <c r="M61"/>
    </row>
    <row r="62" spans="1:20" ht="12.95" customHeight="1">
      <c r="E62" s="4"/>
      <c r="F62" s="8"/>
      <c r="I62" s="361"/>
      <c r="J62" s="361"/>
      <c r="K62" s="210"/>
      <c r="L62" s="210"/>
      <c r="M62"/>
    </row>
    <row r="63" spans="1:20" ht="12.95" customHeight="1">
      <c r="E63" s="234"/>
      <c r="F63" s="186"/>
      <c r="I63" s="361"/>
      <c r="J63" s="361"/>
      <c r="K63" s="210"/>
      <c r="L63" s="210"/>
      <c r="M63"/>
    </row>
    <row r="64" spans="1:20" ht="12.95" customHeight="1">
      <c r="F64" s="8"/>
      <c r="J64" s="361"/>
      <c r="K64" s="210"/>
      <c r="L64" s="210"/>
      <c r="M64"/>
    </row>
    <row r="65" spans="4:13" ht="12.95" customHeight="1">
      <c r="F65" s="186"/>
      <c r="K65" s="210"/>
      <c r="L65" s="210"/>
      <c r="M65"/>
    </row>
    <row r="66" spans="4:13" ht="12.95" customHeight="1">
      <c r="F66" s="8"/>
      <c r="K66" s="210"/>
      <c r="L66" s="210"/>
      <c r="M66"/>
    </row>
    <row r="67" spans="4:13" ht="12.95" customHeight="1">
      <c r="F67" s="186"/>
      <c r="I67" s="361"/>
      <c r="J67" s="361"/>
      <c r="K67" s="210"/>
      <c r="L67" s="210"/>
      <c r="M67"/>
    </row>
    <row r="68" spans="4:13" ht="12.95" customHeight="1">
      <c r="E68"/>
      <c r="F68" s="186"/>
      <c r="I68" s="361"/>
      <c r="J68" s="361"/>
      <c r="K68" s="210"/>
      <c r="L68" s="210"/>
      <c r="M68"/>
    </row>
    <row r="69" spans="4:13" ht="12.95" customHeight="1">
      <c r="D69"/>
      <c r="E69"/>
      <c r="F69" s="4"/>
      <c r="I69" s="361"/>
      <c r="J69" s="361"/>
      <c r="K69" s="210"/>
      <c r="L69" s="210"/>
      <c r="M69"/>
    </row>
    <row r="70" spans="4:13" ht="12.95" customHeight="1">
      <c r="D70"/>
      <c r="E70"/>
      <c r="F70" s="4"/>
      <c r="I70" s="361"/>
      <c r="J70" s="361"/>
      <c r="K70" s="210"/>
      <c r="L70" s="210"/>
      <c r="M70"/>
    </row>
    <row r="71" spans="4:13" ht="12.95" customHeight="1">
      <c r="D71"/>
      <c r="E71"/>
      <c r="F71" s="8"/>
      <c r="I71" s="361"/>
      <c r="J71" s="361"/>
      <c r="K71" s="210"/>
      <c r="L71" s="210"/>
      <c r="M71"/>
    </row>
    <row r="72" spans="4:13" ht="12.95" customHeight="1">
      <c r="D72"/>
      <c r="E72"/>
      <c r="F72" s="8"/>
      <c r="I72" s="361"/>
      <c r="J72" s="361"/>
      <c r="K72" s="210"/>
      <c r="L72" s="210"/>
      <c r="M72"/>
    </row>
    <row r="73" spans="4:13" ht="12.95" customHeight="1">
      <c r="D73"/>
      <c r="E73"/>
      <c r="F73" s="8"/>
      <c r="I73" s="361"/>
      <c r="J73" s="361"/>
      <c r="K73" s="210"/>
      <c r="L73" s="210"/>
      <c r="M73"/>
    </row>
    <row r="74" spans="4:13" ht="12.95" customHeight="1">
      <c r="D74"/>
      <c r="E74"/>
      <c r="F74" s="22"/>
      <c r="I74" s="361"/>
      <c r="J74" s="361"/>
      <c r="K74" s="210"/>
      <c r="L74" s="210"/>
      <c r="M74"/>
    </row>
    <row r="75" spans="4:13" ht="12.95" customHeight="1">
      <c r="D75"/>
      <c r="E75"/>
      <c r="F75" s="8"/>
      <c r="I75" s="361"/>
      <c r="J75" s="361"/>
      <c r="K75" s="210"/>
      <c r="L75" s="210"/>
      <c r="M75"/>
    </row>
    <row r="76" spans="4:13" ht="12.95" customHeight="1">
      <c r="D76"/>
      <c r="E76"/>
      <c r="F76" s="186"/>
      <c r="I76" s="361"/>
      <c r="J76" s="361"/>
      <c r="K76" s="210"/>
      <c r="L76" s="210"/>
      <c r="M76"/>
    </row>
    <row r="77" spans="4:13" ht="12.95" customHeight="1">
      <c r="D77"/>
      <c r="E77"/>
      <c r="F77" s="186"/>
      <c r="I77" s="361"/>
      <c r="J77" s="361"/>
      <c r="K77" s="210"/>
      <c r="L77" s="210"/>
      <c r="M77"/>
    </row>
    <row r="78" spans="4:13" ht="12.95" customHeight="1">
      <c r="D78"/>
      <c r="E78"/>
      <c r="F78" s="186"/>
      <c r="I78" s="361"/>
      <c r="J78" s="361"/>
      <c r="K78" s="210"/>
      <c r="L78" s="210"/>
      <c r="M78"/>
    </row>
    <row r="79" spans="4:13" ht="12.95" customHeight="1">
      <c r="D79"/>
      <c r="E79"/>
      <c r="F79" s="8"/>
      <c r="I79" s="361"/>
      <c r="J79" s="361"/>
      <c r="K79" s="210"/>
      <c r="L79" s="210"/>
      <c r="M79"/>
    </row>
    <row r="80" spans="4:13" ht="12.95" customHeight="1">
      <c r="D80"/>
      <c r="E80"/>
      <c r="F80" s="22"/>
      <c r="I80" s="361"/>
      <c r="J80" s="361"/>
      <c r="K80" s="210"/>
      <c r="L80" s="210"/>
      <c r="M80"/>
    </row>
    <row r="81" spans="4:13" ht="12.95" customHeight="1">
      <c r="D81"/>
      <c r="E81"/>
      <c r="F81" s="8"/>
      <c r="I81" s="361"/>
      <c r="J81" s="361"/>
      <c r="K81" s="210"/>
      <c r="L81" s="210"/>
      <c r="M81"/>
    </row>
    <row r="82" spans="4:13" ht="12.95" customHeight="1">
      <c r="D82"/>
      <c r="E82"/>
      <c r="F82" s="4"/>
      <c r="I82" s="361"/>
      <c r="J82" s="361"/>
      <c r="K82" s="210"/>
      <c r="L82" s="210"/>
      <c r="M82"/>
    </row>
    <row r="83" spans="4:13" ht="12.95" customHeight="1">
      <c r="D83"/>
      <c r="E83"/>
      <c r="F83" s="4"/>
      <c r="I83" s="361"/>
      <c r="J83" s="361"/>
      <c r="K83" s="210"/>
      <c r="L83" s="210"/>
      <c r="M83"/>
    </row>
    <row r="84" spans="4:13" ht="12.95" customHeight="1">
      <c r="D84"/>
      <c r="E84"/>
      <c r="F84" s="8"/>
      <c r="I84" s="210"/>
      <c r="J84" s="210"/>
      <c r="K84" s="210"/>
      <c r="L84" s="210"/>
      <c r="M84"/>
    </row>
    <row r="85" spans="4:13" ht="12.95" customHeight="1">
      <c r="D85"/>
      <c r="E85"/>
      <c r="F85" s="186"/>
      <c r="I85" s="361"/>
      <c r="J85" s="361"/>
      <c r="K85" s="210"/>
      <c r="L85" s="210"/>
    </row>
    <row r="86" spans="4:13" ht="12.95" customHeight="1">
      <c r="D86"/>
      <c r="E86"/>
      <c r="F86" s="186"/>
      <c r="I86" s="361"/>
      <c r="J86" s="361"/>
      <c r="K86" s="210"/>
      <c r="L86" s="210"/>
    </row>
    <row r="87" spans="4:13" ht="12.95" customHeight="1">
      <c r="D87"/>
      <c r="E87"/>
      <c r="F87" s="8"/>
      <c r="I87" s="361"/>
      <c r="J87" s="361"/>
      <c r="K87" s="210"/>
      <c r="L87" s="210"/>
    </row>
    <row r="88" spans="4:13" ht="12.95" customHeight="1">
      <c r="D88"/>
      <c r="E88"/>
      <c r="F88" s="8"/>
      <c r="I88" s="361"/>
      <c r="J88" s="361"/>
      <c r="K88" s="210"/>
      <c r="L88" s="210"/>
    </row>
    <row r="89" spans="4:13" ht="12.95" customHeight="1">
      <c r="D89"/>
      <c r="E89"/>
      <c r="F89" s="8"/>
      <c r="I89" s="361"/>
      <c r="J89" s="361"/>
      <c r="K89" s="210"/>
      <c r="L89" s="210"/>
    </row>
    <row r="90" spans="4:13" ht="12.95" customHeight="1">
      <c r="D90"/>
      <c r="E90"/>
      <c r="F90" s="4"/>
      <c r="I90" s="361"/>
      <c r="J90" s="361"/>
      <c r="K90" s="210"/>
      <c r="L90" s="210"/>
    </row>
    <row r="91" spans="4:13" ht="12.95" customHeight="1">
      <c r="D91"/>
      <c r="E91"/>
      <c r="F91" s="186"/>
      <c r="I91" s="361"/>
      <c r="J91" s="361"/>
      <c r="K91" s="210"/>
      <c r="L91" s="210"/>
    </row>
    <row r="92" spans="4:13" ht="12.95" customHeight="1">
      <c r="D92"/>
      <c r="E92"/>
      <c r="F92" s="186"/>
      <c r="I92" s="361"/>
      <c r="J92" s="361"/>
      <c r="K92" s="210"/>
      <c r="L92" s="210"/>
    </row>
    <row r="93" spans="4:13" ht="12.95" customHeight="1">
      <c r="D93"/>
      <c r="E93"/>
      <c r="F93" s="4"/>
      <c r="I93" s="361"/>
      <c r="J93" s="361"/>
      <c r="K93" s="210"/>
      <c r="L93" s="210"/>
    </row>
    <row r="94" spans="4:13" ht="12.95" customHeight="1">
      <c r="D94"/>
      <c r="E94"/>
      <c r="F94" s="8"/>
      <c r="I94" s="361"/>
      <c r="J94" s="361"/>
      <c r="K94" s="210"/>
      <c r="L94" s="210"/>
    </row>
    <row r="95" spans="4:13" ht="12.95" customHeight="1">
      <c r="D95"/>
      <c r="E95"/>
      <c r="F95" s="8"/>
      <c r="I95" s="361"/>
      <c r="J95" s="361"/>
      <c r="K95" s="210"/>
      <c r="L95" s="210"/>
    </row>
    <row r="96" spans="4:13" ht="12.95" customHeight="1">
      <c r="D96"/>
      <c r="E96"/>
      <c r="F96" s="4"/>
      <c r="I96" s="361"/>
      <c r="J96" s="361"/>
      <c r="K96" s="210"/>
      <c r="L96" s="210"/>
    </row>
    <row r="97" spans="1:12" ht="12.95" customHeight="1">
      <c r="D97"/>
      <c r="E97"/>
      <c r="F97" s="22"/>
      <c r="I97" s="361"/>
      <c r="J97" s="361"/>
      <c r="K97" s="210"/>
      <c r="L97" s="210"/>
    </row>
    <row r="98" spans="1:12" ht="12.95" customHeight="1">
      <c r="D98"/>
      <c r="E98"/>
      <c r="F98" s="8"/>
      <c r="I98" s="361"/>
      <c r="J98" s="361"/>
      <c r="K98" s="210"/>
      <c r="L98" s="210"/>
    </row>
    <row r="99" spans="1:12" ht="12.95" customHeight="1">
      <c r="D99"/>
      <c r="E99"/>
      <c r="F99" s="4"/>
      <c r="I99" s="361"/>
      <c r="J99" s="361"/>
      <c r="K99" s="210"/>
      <c r="L99" s="210"/>
    </row>
    <row r="100" spans="1:12" ht="12.95" customHeight="1">
      <c r="D100"/>
      <c r="E100"/>
      <c r="F100" s="8"/>
      <c r="I100" s="361"/>
      <c r="J100" s="361"/>
      <c r="K100" s="210"/>
      <c r="L100" s="210"/>
    </row>
    <row r="101" spans="1:12" ht="12.95" customHeight="1">
      <c r="D101"/>
      <c r="E101"/>
      <c r="F101" s="8"/>
      <c r="I101" s="361"/>
      <c r="J101" s="361"/>
      <c r="K101" s="210"/>
      <c r="L101" s="210"/>
    </row>
    <row r="102" spans="1:12" ht="12.95" customHeight="1">
      <c r="D102"/>
      <c r="E102"/>
      <c r="F102" s="8"/>
      <c r="I102" s="361"/>
      <c r="J102" s="361"/>
      <c r="K102" s="210"/>
      <c r="L102" s="210"/>
    </row>
    <row r="103" spans="1:12" ht="12.95" customHeight="1">
      <c r="D103"/>
      <c r="E103"/>
      <c r="F103" s="8"/>
      <c r="I103" s="361"/>
      <c r="J103" s="361"/>
      <c r="K103" s="210"/>
      <c r="L103" s="210"/>
    </row>
    <row r="104" spans="1:12" ht="12.95" customHeight="1">
      <c r="A104"/>
      <c r="D104"/>
      <c r="E104"/>
    </row>
    <row r="105" spans="1:12" ht="12.95" customHeight="1">
      <c r="A105"/>
      <c r="D105"/>
      <c r="E105"/>
    </row>
    <row r="106" spans="1:12" ht="12.95" customHeight="1">
      <c r="A106"/>
      <c r="B106" s="308"/>
      <c r="C106" s="455"/>
      <c r="D106"/>
      <c r="E106"/>
    </row>
    <row r="107" spans="1:12" ht="12.95" customHeight="1">
      <c r="A107"/>
      <c r="B107" s="153"/>
      <c r="C107" s="559"/>
      <c r="D107"/>
      <c r="E107"/>
    </row>
    <row r="108" spans="1:12" ht="12.95" customHeight="1">
      <c r="A108"/>
      <c r="C108" s="559"/>
      <c r="D108"/>
      <c r="E108"/>
    </row>
    <row r="109" spans="1:12" ht="12.95" customHeight="1">
      <c r="A109"/>
      <c r="B109"/>
      <c r="C109" s="455"/>
      <c r="D109"/>
      <c r="E109"/>
    </row>
    <row r="110" spans="1:12" ht="12.95" customHeight="1">
      <c r="A110"/>
      <c r="B110"/>
      <c r="C110" s="455"/>
      <c r="D110"/>
      <c r="E110"/>
    </row>
    <row r="111" spans="1:12" ht="12.95" customHeight="1">
      <c r="A111"/>
      <c r="B111"/>
      <c r="C111" s="455"/>
      <c r="D111"/>
      <c r="E111"/>
    </row>
    <row r="112" spans="1:12" ht="12.95" customHeight="1">
      <c r="A112"/>
      <c r="B112"/>
      <c r="C112" s="455"/>
      <c r="D112"/>
      <c r="E112"/>
    </row>
    <row r="113" spans="1:5" ht="12.95" customHeight="1">
      <c r="A113"/>
      <c r="B113"/>
      <c r="C113" s="455"/>
      <c r="D113"/>
      <c r="E113"/>
    </row>
    <row r="114" spans="1:5" ht="12.95" customHeight="1">
      <c r="A114"/>
      <c r="B114"/>
      <c r="C114" s="455"/>
      <c r="D114"/>
      <c r="E114"/>
    </row>
    <row r="115" spans="1:5" ht="12.95" customHeight="1">
      <c r="A115"/>
      <c r="B115"/>
      <c r="C115" s="455"/>
      <c r="D115"/>
      <c r="E115"/>
    </row>
    <row r="116" spans="1:5" ht="12.95" customHeight="1">
      <c r="A116"/>
      <c r="B116"/>
      <c r="C116" s="455"/>
      <c r="D116"/>
      <c r="E116"/>
    </row>
    <row r="117" spans="1:5" ht="12.95" customHeight="1">
      <c r="A117"/>
      <c r="B117"/>
      <c r="C117" s="455"/>
      <c r="D117"/>
      <c r="E117"/>
    </row>
    <row r="118" spans="1:5" ht="12.95" customHeight="1">
      <c r="A118"/>
      <c r="B118"/>
      <c r="C118" s="455"/>
      <c r="D118"/>
      <c r="E118"/>
    </row>
    <row r="119" spans="1:5" ht="12.95" customHeight="1">
      <c r="A119"/>
      <c r="B119"/>
      <c r="C119" s="455"/>
      <c r="D119"/>
      <c r="E119"/>
    </row>
    <row r="120" spans="1:5" ht="12.95" customHeight="1">
      <c r="A120"/>
      <c r="B120"/>
      <c r="C120" s="455"/>
      <c r="D120"/>
      <c r="E120"/>
    </row>
    <row r="121" spans="1:5" ht="12.95" customHeight="1">
      <c r="A121"/>
      <c r="B121"/>
      <c r="C121" s="455"/>
      <c r="D121"/>
      <c r="E121"/>
    </row>
    <row r="122" spans="1:5" ht="12.95" customHeight="1">
      <c r="A122"/>
      <c r="B122"/>
      <c r="C122" s="455"/>
      <c r="D122"/>
      <c r="E122"/>
    </row>
    <row r="123" spans="1:5" ht="12.95" customHeight="1">
      <c r="B123"/>
      <c r="C123" s="455"/>
      <c r="D123"/>
      <c r="E123"/>
    </row>
    <row r="124" spans="1:5" ht="12.95" customHeight="1">
      <c r="B124"/>
      <c r="D124"/>
      <c r="E124"/>
    </row>
    <row r="125" spans="1:5" ht="12.95" customHeight="1">
      <c r="B125"/>
      <c r="D125"/>
      <c r="E125"/>
    </row>
    <row r="126" spans="1:5" ht="12.95" customHeight="1">
      <c r="B126"/>
      <c r="D126"/>
    </row>
  </sheetData>
  <phoneticPr fontId="25" type="noConversion"/>
  <pageMargins left="0.39370078740157483" right="0.35433070866141736" top="0.51181102362204722" bottom="0.51181102362204722" header="0" footer="0.23622047244094491"/>
  <pageSetup paperSize="9" orientation="portrait" r:id="rId1"/>
  <headerFooter alignWithMargins="0">
    <oddFooter>&amp;L&amp;9Public Library Statistics 2011/12&amp;C&amp;9&amp;P</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H1003"/>
  <sheetViews>
    <sheetView zoomScaleNormal="100" workbookViewId="0">
      <pane ySplit="4" topLeftCell="A5" activePane="bottomLeft" state="frozen"/>
      <selection activeCell="B24" sqref="B24"/>
      <selection pane="bottomLeft" activeCell="E25" sqref="E25"/>
    </sheetView>
  </sheetViews>
  <sheetFormatPr defaultRowHeight="12.95" customHeight="1"/>
  <cols>
    <col min="1" max="1" width="3.85546875" style="26" customWidth="1"/>
    <col min="2" max="2" width="18" style="22" customWidth="1"/>
    <col min="3" max="3" width="7.42578125" style="22" customWidth="1"/>
    <col min="4" max="4" width="21.85546875" style="26" customWidth="1"/>
    <col min="5" max="5" width="19.7109375" style="22" customWidth="1"/>
    <col min="6" max="6" width="9.42578125" style="32" customWidth="1"/>
    <col min="7" max="7" width="19.28515625" style="22" bestFit="1" customWidth="1"/>
    <col min="8" max="16384" width="9.140625" style="22"/>
  </cols>
  <sheetData>
    <row r="1" spans="1:8" ht="14.25" customHeight="1">
      <c r="B1" s="39" t="s">
        <v>633</v>
      </c>
      <c r="F1" s="237"/>
    </row>
    <row r="2" spans="1:8" ht="13.5" customHeight="1">
      <c r="B2" s="328" t="s">
        <v>634</v>
      </c>
      <c r="F2" s="237"/>
    </row>
    <row r="3" spans="1:8" ht="13.5" customHeight="1">
      <c r="B3" s="39"/>
      <c r="F3" s="237"/>
    </row>
    <row r="4" spans="1:8" ht="13.5" customHeight="1">
      <c r="B4" s="39"/>
      <c r="F4" s="237"/>
      <c r="G4" s="10"/>
      <c r="H4" s="10"/>
    </row>
    <row r="5" spans="1:8" ht="13.5" customHeight="1">
      <c r="A5" s="26">
        <v>1</v>
      </c>
      <c r="B5" s="4" t="s">
        <v>462</v>
      </c>
      <c r="C5" s="190">
        <v>874230</v>
      </c>
      <c r="D5" s="26">
        <v>52</v>
      </c>
      <c r="E5" s="4" t="s">
        <v>439</v>
      </c>
      <c r="F5" s="190">
        <v>102502</v>
      </c>
    </row>
    <row r="6" spans="1:8" ht="13.5" customHeight="1">
      <c r="A6" s="26">
        <v>2</v>
      </c>
      <c r="B6" s="4" t="s">
        <v>476</v>
      </c>
      <c r="C6" s="190">
        <v>459081</v>
      </c>
      <c r="D6" s="26">
        <v>53</v>
      </c>
      <c r="E6" s="4" t="s">
        <v>488</v>
      </c>
      <c r="F6" s="190">
        <v>100154</v>
      </c>
    </row>
    <row r="7" spans="1:8" ht="13.5" customHeight="1">
      <c r="A7" s="26">
        <v>3</v>
      </c>
      <c r="B7" s="4" t="s">
        <v>343</v>
      </c>
      <c r="C7" s="190">
        <v>440893</v>
      </c>
      <c r="D7" s="26">
        <v>54</v>
      </c>
      <c r="E7" s="4" t="s">
        <v>341</v>
      </c>
      <c r="F7" s="190">
        <v>97886</v>
      </c>
    </row>
    <row r="8" spans="1:8" ht="13.5" customHeight="1">
      <c r="A8" s="26">
        <v>4</v>
      </c>
      <c r="B8" s="4" t="s">
        <v>474</v>
      </c>
      <c r="C8" s="190">
        <v>399535</v>
      </c>
      <c r="D8" s="26">
        <v>55</v>
      </c>
      <c r="E8" s="4" t="s">
        <v>520</v>
      </c>
      <c r="F8" s="190">
        <v>97207</v>
      </c>
    </row>
    <row r="9" spans="1:8" ht="13.5" customHeight="1">
      <c r="A9" s="26">
        <v>5</v>
      </c>
      <c r="B9" s="4" t="s">
        <v>481</v>
      </c>
      <c r="C9" s="190">
        <v>363208</v>
      </c>
      <c r="D9" s="26">
        <v>56</v>
      </c>
      <c r="E9" s="4" t="s">
        <v>423</v>
      </c>
      <c r="F9" s="190">
        <v>95435</v>
      </c>
    </row>
    <row r="10" spans="1:8" ht="13.5" customHeight="1">
      <c r="A10" s="26">
        <v>6</v>
      </c>
      <c r="B10" s="4" t="s">
        <v>429</v>
      </c>
      <c r="C10" s="190">
        <v>347413</v>
      </c>
      <c r="D10" s="26">
        <v>57</v>
      </c>
      <c r="E10" s="4" t="s">
        <v>434</v>
      </c>
      <c r="F10" s="190">
        <v>90720</v>
      </c>
    </row>
    <row r="11" spans="1:8" ht="13.5" customHeight="1">
      <c r="A11" s="26">
        <v>7</v>
      </c>
      <c r="B11" s="4" t="s">
        <v>465</v>
      </c>
      <c r="C11" s="190">
        <v>340242</v>
      </c>
      <c r="D11" s="26">
        <v>58</v>
      </c>
      <c r="E11" s="4" t="s">
        <v>435</v>
      </c>
      <c r="F11" s="190">
        <v>90636</v>
      </c>
    </row>
    <row r="12" spans="1:8" ht="13.5" customHeight="1">
      <c r="A12" s="26">
        <v>8</v>
      </c>
      <c r="B12" s="4" t="s">
        <v>454</v>
      </c>
      <c r="C12" s="190">
        <v>295989</v>
      </c>
      <c r="D12" s="26">
        <v>59</v>
      </c>
      <c r="E12" s="4" t="s">
        <v>507</v>
      </c>
      <c r="F12" s="190">
        <v>90250</v>
      </c>
    </row>
    <row r="13" spans="1:8" ht="13.5" customHeight="1">
      <c r="A13" s="26">
        <v>9</v>
      </c>
      <c r="B13" s="4" t="s">
        <v>479</v>
      </c>
      <c r="C13" s="190">
        <v>293481</v>
      </c>
      <c r="D13" s="26">
        <v>60</v>
      </c>
      <c r="E13" s="4" t="s">
        <v>525</v>
      </c>
      <c r="F13" s="190">
        <v>86607</v>
      </c>
    </row>
    <row r="14" spans="1:8" ht="13.5" customHeight="1">
      <c r="A14" s="26">
        <v>10</v>
      </c>
      <c r="B14" s="4" t="s">
        <v>464</v>
      </c>
      <c r="C14" s="190">
        <v>291888</v>
      </c>
      <c r="D14" s="26">
        <v>61</v>
      </c>
      <c r="E14" s="4" t="s">
        <v>461</v>
      </c>
      <c r="F14" s="190">
        <v>86561</v>
      </c>
    </row>
    <row r="15" spans="1:8" ht="13.5" customHeight="1">
      <c r="A15" s="26">
        <v>11</v>
      </c>
      <c r="B15" s="4" t="s">
        <v>216</v>
      </c>
      <c r="C15" s="190">
        <v>237542</v>
      </c>
      <c r="D15" s="26">
        <v>62</v>
      </c>
      <c r="E15" s="4" t="s">
        <v>333</v>
      </c>
      <c r="F15" s="190">
        <v>84489</v>
      </c>
    </row>
    <row r="16" spans="1:8" ht="13.5" customHeight="1">
      <c r="A16" s="26">
        <v>12</v>
      </c>
      <c r="B16" s="4" t="s">
        <v>440</v>
      </c>
      <c r="C16" s="190">
        <v>234973</v>
      </c>
      <c r="D16" s="26">
        <v>63</v>
      </c>
      <c r="E16" s="4" t="s">
        <v>184</v>
      </c>
      <c r="F16" s="190">
        <v>81632</v>
      </c>
    </row>
    <row r="17" spans="1:6" ht="13.5" customHeight="1">
      <c r="A17" s="26">
        <v>13</v>
      </c>
      <c r="B17" s="4" t="s">
        <v>478</v>
      </c>
      <c r="C17" s="190">
        <v>230042</v>
      </c>
      <c r="D17" s="26">
        <v>64</v>
      </c>
      <c r="E17" s="4" t="s">
        <v>467</v>
      </c>
      <c r="F17" s="190">
        <v>77123</v>
      </c>
    </row>
    <row r="18" spans="1:6" ht="13.5" customHeight="1">
      <c r="A18" s="26">
        <v>14</v>
      </c>
      <c r="B18" s="4" t="s">
        <v>446</v>
      </c>
      <c r="C18" s="190">
        <v>229931</v>
      </c>
      <c r="D18" s="26">
        <v>65</v>
      </c>
      <c r="E18" s="4" t="s">
        <v>572</v>
      </c>
      <c r="F18" s="190">
        <v>76769</v>
      </c>
    </row>
    <row r="19" spans="1:6" ht="13.5" customHeight="1">
      <c r="A19" s="26">
        <v>15</v>
      </c>
      <c r="B19" s="4" t="s">
        <v>563</v>
      </c>
      <c r="C19" s="190">
        <v>220735</v>
      </c>
      <c r="D19" s="26">
        <v>66</v>
      </c>
      <c r="E19" s="4" t="s">
        <v>524</v>
      </c>
      <c r="F19" s="190">
        <v>76500</v>
      </c>
    </row>
    <row r="20" spans="1:6" ht="13.5" customHeight="1">
      <c r="A20" s="26">
        <v>16</v>
      </c>
      <c r="B20" s="4" t="s">
        <v>457</v>
      </c>
      <c r="C20" s="190">
        <v>217216</v>
      </c>
      <c r="D20" s="26">
        <v>67</v>
      </c>
      <c r="E20" s="4" t="s">
        <v>324</v>
      </c>
      <c r="F20" s="190">
        <v>75195</v>
      </c>
    </row>
    <row r="21" spans="1:6" ht="13.5" customHeight="1">
      <c r="A21" s="26">
        <v>17</v>
      </c>
      <c r="B21" s="4" t="s">
        <v>436</v>
      </c>
      <c r="C21" s="190">
        <v>216779</v>
      </c>
      <c r="D21" s="26">
        <v>68</v>
      </c>
      <c r="E21" s="4" t="s">
        <v>541</v>
      </c>
      <c r="F21" s="190">
        <v>74169</v>
      </c>
    </row>
    <row r="22" spans="1:6" ht="13.5" customHeight="1">
      <c r="A22" s="26">
        <v>18</v>
      </c>
      <c r="B22" s="4" t="s">
        <v>455</v>
      </c>
      <c r="C22" s="190">
        <v>215592</v>
      </c>
      <c r="D22" s="26">
        <v>69</v>
      </c>
      <c r="E22" s="4" t="s">
        <v>473</v>
      </c>
      <c r="F22" s="190">
        <v>68065</v>
      </c>
    </row>
    <row r="23" spans="1:6" ht="13.5" customHeight="1">
      <c r="A23" s="26">
        <v>19</v>
      </c>
      <c r="B23" s="4" t="s">
        <v>345</v>
      </c>
      <c r="C23" s="190">
        <v>214668</v>
      </c>
      <c r="D23" s="26">
        <v>70</v>
      </c>
      <c r="E23" s="4" t="s">
        <v>489</v>
      </c>
      <c r="F23" s="190">
        <v>67762</v>
      </c>
    </row>
    <row r="24" spans="1:6" ht="13.5" customHeight="1">
      <c r="A24" s="26">
        <v>20</v>
      </c>
      <c r="B24" s="4" t="s">
        <v>477</v>
      </c>
      <c r="C24" s="190">
        <v>205526</v>
      </c>
      <c r="D24" s="26">
        <v>71</v>
      </c>
      <c r="E24" s="4" t="s">
        <v>536</v>
      </c>
      <c r="F24" s="190">
        <v>64038</v>
      </c>
    </row>
    <row r="25" spans="1:6" ht="13.5" customHeight="1">
      <c r="A25" s="26">
        <v>21</v>
      </c>
      <c r="B25" s="4" t="s">
        <v>426</v>
      </c>
      <c r="C25" s="190">
        <v>203236</v>
      </c>
      <c r="D25" s="26">
        <v>72</v>
      </c>
      <c r="E25" s="26" t="s">
        <v>679</v>
      </c>
      <c r="F25" s="190">
        <v>61837</v>
      </c>
    </row>
    <row r="26" spans="1:6" ht="13.5" customHeight="1">
      <c r="A26" s="26">
        <v>22</v>
      </c>
      <c r="B26" s="4" t="s">
        <v>209</v>
      </c>
      <c r="C26" s="190">
        <v>197208</v>
      </c>
      <c r="D26" s="26">
        <v>73</v>
      </c>
      <c r="E26" s="4" t="s">
        <v>344</v>
      </c>
      <c r="F26" s="190">
        <v>60773</v>
      </c>
    </row>
    <row r="27" spans="1:6" ht="13.5" customHeight="1">
      <c r="A27" s="26">
        <v>23</v>
      </c>
      <c r="B27" s="4" t="s">
        <v>469</v>
      </c>
      <c r="C27" s="190">
        <v>193968</v>
      </c>
      <c r="D27" s="26">
        <v>74</v>
      </c>
      <c r="E27" s="4" t="s">
        <v>685</v>
      </c>
      <c r="F27" s="190">
        <v>55735</v>
      </c>
    </row>
    <row r="28" spans="1:6" ht="13.5" customHeight="1">
      <c r="A28" s="26">
        <v>24</v>
      </c>
      <c r="B28" s="4" t="s">
        <v>470</v>
      </c>
      <c r="C28" s="190">
        <v>193496</v>
      </c>
      <c r="D28" s="26">
        <v>75</v>
      </c>
      <c r="E28" s="4" t="s">
        <v>533</v>
      </c>
      <c r="F28" s="190">
        <v>53375</v>
      </c>
    </row>
    <row r="29" spans="1:6" ht="13.5" customHeight="1">
      <c r="A29" s="26">
        <v>25</v>
      </c>
      <c r="B29" s="4" t="s">
        <v>441</v>
      </c>
      <c r="C29" s="190">
        <v>190485</v>
      </c>
      <c r="D29" s="26">
        <v>76</v>
      </c>
      <c r="E29" s="4" t="s">
        <v>168</v>
      </c>
      <c r="F29" s="190">
        <v>52344</v>
      </c>
    </row>
    <row r="30" spans="1:6" ht="13.5" customHeight="1">
      <c r="A30" s="26">
        <v>26</v>
      </c>
      <c r="B30" s="4" t="s">
        <v>468</v>
      </c>
      <c r="C30" s="190">
        <v>184405</v>
      </c>
      <c r="D30" s="26">
        <v>77</v>
      </c>
      <c r="E30" s="4" t="s">
        <v>500</v>
      </c>
      <c r="F30" s="190">
        <v>48404</v>
      </c>
    </row>
    <row r="31" spans="1:6" ht="13.5" customHeight="1">
      <c r="A31" s="26">
        <v>27</v>
      </c>
      <c r="B31" s="4" t="s">
        <v>463</v>
      </c>
      <c r="C31" s="190">
        <v>178732</v>
      </c>
      <c r="D31" s="26">
        <v>78</v>
      </c>
      <c r="E31" s="4" t="s">
        <v>554</v>
      </c>
      <c r="F31" s="190">
        <v>47290</v>
      </c>
    </row>
    <row r="32" spans="1:6" ht="13.5" customHeight="1">
      <c r="A32" s="26">
        <v>28</v>
      </c>
      <c r="B32" s="4" t="s">
        <v>306</v>
      </c>
      <c r="C32" s="190">
        <v>171176</v>
      </c>
      <c r="D32" s="26">
        <v>79</v>
      </c>
      <c r="E32" s="4" t="s">
        <v>334</v>
      </c>
      <c r="F32" s="190">
        <v>46991</v>
      </c>
    </row>
    <row r="33" spans="1:6" ht="13.5" customHeight="1">
      <c r="A33" s="26">
        <v>29</v>
      </c>
      <c r="B33" s="4" t="s">
        <v>339</v>
      </c>
      <c r="C33" s="190">
        <v>167097</v>
      </c>
      <c r="D33" s="26">
        <v>80</v>
      </c>
      <c r="E33" s="4" t="s">
        <v>450</v>
      </c>
      <c r="F33" s="190">
        <v>46342</v>
      </c>
    </row>
    <row r="34" spans="1:6" ht="13.5" customHeight="1">
      <c r="A34" s="26">
        <v>30</v>
      </c>
      <c r="B34" s="4" t="s">
        <v>336</v>
      </c>
      <c r="C34" s="190">
        <v>165041</v>
      </c>
      <c r="D34" s="26">
        <v>81</v>
      </c>
      <c r="E34" s="4" t="s">
        <v>340</v>
      </c>
      <c r="F34" s="190">
        <v>44612</v>
      </c>
    </row>
    <row r="35" spans="1:6" ht="13.5" customHeight="1">
      <c r="A35" s="26">
        <v>31</v>
      </c>
      <c r="B35" s="4" t="s">
        <v>483</v>
      </c>
      <c r="C35" s="190">
        <v>153029</v>
      </c>
      <c r="D35" s="26">
        <v>82</v>
      </c>
      <c r="E35" s="4" t="s">
        <v>307</v>
      </c>
      <c r="F35" s="190">
        <v>40393</v>
      </c>
    </row>
    <row r="36" spans="1:6" ht="13.5" customHeight="1">
      <c r="A36" s="26">
        <v>32</v>
      </c>
      <c r="B36" s="4" t="s">
        <v>437</v>
      </c>
      <c r="C36" s="190">
        <v>147499</v>
      </c>
      <c r="D36" s="26">
        <v>83</v>
      </c>
      <c r="E36" s="4" t="s">
        <v>166</v>
      </c>
      <c r="F36" s="190">
        <v>40201</v>
      </c>
    </row>
    <row r="37" spans="1:6" ht="13.5" customHeight="1">
      <c r="A37" s="26">
        <v>33</v>
      </c>
      <c r="B37" s="4" t="s">
        <v>445</v>
      </c>
      <c r="C37" s="190">
        <v>141280</v>
      </c>
      <c r="D37" s="26">
        <v>84</v>
      </c>
      <c r="E37" s="4" t="s">
        <v>310</v>
      </c>
      <c r="F37" s="190">
        <v>39736</v>
      </c>
    </row>
    <row r="38" spans="1:6" ht="13.5" customHeight="1">
      <c r="A38" s="26">
        <v>34</v>
      </c>
      <c r="B38" s="4" t="s">
        <v>335</v>
      </c>
      <c r="C38" s="190">
        <v>139946</v>
      </c>
      <c r="D38" s="26">
        <v>85</v>
      </c>
      <c r="E38" s="4" t="s">
        <v>492</v>
      </c>
      <c r="F38" s="190">
        <v>37271</v>
      </c>
    </row>
    <row r="39" spans="1:6" ht="13.5" customHeight="1">
      <c r="A39" s="26">
        <v>35</v>
      </c>
      <c r="B39" s="4" t="s">
        <v>443</v>
      </c>
      <c r="C39" s="190">
        <v>139219</v>
      </c>
      <c r="D39" s="26">
        <v>86</v>
      </c>
      <c r="E39" s="4" t="s">
        <v>186</v>
      </c>
      <c r="F39" s="190">
        <v>36428</v>
      </c>
    </row>
    <row r="40" spans="1:6" ht="13.5" customHeight="1">
      <c r="A40" s="26">
        <v>36</v>
      </c>
      <c r="B40" s="4" t="s">
        <v>431</v>
      </c>
      <c r="C40" s="190">
        <v>130731</v>
      </c>
      <c r="D40" s="26">
        <v>87</v>
      </c>
      <c r="E40" s="4" t="s">
        <v>539</v>
      </c>
      <c r="F40" s="190">
        <v>36046</v>
      </c>
    </row>
    <row r="41" spans="1:6" ht="13.5" customHeight="1">
      <c r="A41" s="26">
        <v>37</v>
      </c>
      <c r="B41" s="4" t="s">
        <v>21</v>
      </c>
      <c r="C41" s="190">
        <v>130111</v>
      </c>
      <c r="D41" s="26">
        <v>88</v>
      </c>
      <c r="E41" s="4" t="s">
        <v>480</v>
      </c>
      <c r="F41" s="190">
        <v>35992</v>
      </c>
    </row>
    <row r="42" spans="1:6" ht="13.5" customHeight="1">
      <c r="A42" s="26">
        <v>38</v>
      </c>
      <c r="B42" s="4" t="s">
        <v>208</v>
      </c>
      <c r="C42" s="190">
        <v>129926</v>
      </c>
      <c r="D42" s="26">
        <v>89</v>
      </c>
      <c r="E42" s="4" t="s">
        <v>538</v>
      </c>
      <c r="F42" s="190">
        <v>35307</v>
      </c>
    </row>
    <row r="43" spans="1:6" ht="13.5" customHeight="1">
      <c r="A43" s="26">
        <v>39</v>
      </c>
      <c r="B43" s="4" t="s">
        <v>348</v>
      </c>
      <c r="C43" s="190">
        <v>129925</v>
      </c>
      <c r="D43" s="26">
        <v>90</v>
      </c>
      <c r="E43" s="4" t="s">
        <v>506</v>
      </c>
      <c r="F43" s="190">
        <v>26460</v>
      </c>
    </row>
    <row r="44" spans="1:6" ht="13.5" customHeight="1">
      <c r="A44" s="26">
        <v>40</v>
      </c>
      <c r="B44" s="4" t="s">
        <v>482</v>
      </c>
      <c r="C44" s="190">
        <v>128864</v>
      </c>
      <c r="D44" s="26">
        <v>91</v>
      </c>
      <c r="E44" s="4" t="s">
        <v>323</v>
      </c>
      <c r="F44" s="190">
        <v>22699</v>
      </c>
    </row>
    <row r="45" spans="1:6" ht="13.5" customHeight="1">
      <c r="A45" s="26">
        <v>41</v>
      </c>
      <c r="B45" s="4" t="s">
        <v>456</v>
      </c>
      <c r="C45" s="190">
        <v>127562</v>
      </c>
      <c r="D45" s="26">
        <v>92</v>
      </c>
      <c r="E45" s="4" t="s">
        <v>493</v>
      </c>
      <c r="F45" s="190">
        <v>21873</v>
      </c>
    </row>
    <row r="46" spans="1:6" ht="13.5" customHeight="1">
      <c r="A46" s="26">
        <v>42</v>
      </c>
      <c r="B46" s="4" t="s">
        <v>448</v>
      </c>
      <c r="C46" s="190">
        <v>124197</v>
      </c>
      <c r="D46" s="26">
        <v>93</v>
      </c>
      <c r="E46" s="4" t="s">
        <v>317</v>
      </c>
      <c r="F46" s="190">
        <v>20914</v>
      </c>
    </row>
    <row r="47" spans="1:6" ht="13.5" customHeight="1">
      <c r="A47" s="26">
        <v>43</v>
      </c>
      <c r="B47" s="4" t="s">
        <v>471</v>
      </c>
      <c r="C47" s="190">
        <v>119475</v>
      </c>
      <c r="D47" s="26">
        <v>94</v>
      </c>
      <c r="E47" s="4" t="s">
        <v>528</v>
      </c>
      <c r="F47" s="190">
        <v>17346</v>
      </c>
    </row>
    <row r="48" spans="1:6" ht="13.5" customHeight="1">
      <c r="A48" s="26">
        <v>44</v>
      </c>
      <c r="B48" s="4" t="s">
        <v>451</v>
      </c>
      <c r="C48" s="190">
        <v>118823</v>
      </c>
      <c r="D48" s="26">
        <v>95</v>
      </c>
      <c r="E48" s="4" t="s">
        <v>498</v>
      </c>
      <c r="F48" s="190">
        <v>17292</v>
      </c>
    </row>
    <row r="49" spans="1:6" ht="13.5" customHeight="1">
      <c r="A49" s="26">
        <v>45</v>
      </c>
      <c r="B49" s="4" t="s">
        <v>424</v>
      </c>
      <c r="C49" s="190">
        <v>117613</v>
      </c>
      <c r="D49" s="26">
        <v>96</v>
      </c>
      <c r="E49" s="4" t="s">
        <v>185</v>
      </c>
      <c r="F49" s="190">
        <v>14223</v>
      </c>
    </row>
    <row r="50" spans="1:6" ht="13.5" customHeight="1">
      <c r="A50" s="26">
        <v>46</v>
      </c>
      <c r="B50" s="4" t="s">
        <v>346</v>
      </c>
      <c r="C50" s="190">
        <v>116456</v>
      </c>
      <c r="D50" s="26">
        <v>97</v>
      </c>
      <c r="E50" s="4" t="s">
        <v>529</v>
      </c>
      <c r="F50" s="190">
        <v>14175</v>
      </c>
    </row>
    <row r="51" spans="1:6" ht="13.5" customHeight="1">
      <c r="A51" s="26">
        <v>47</v>
      </c>
      <c r="B51" s="4" t="s">
        <v>460</v>
      </c>
      <c r="C51" s="190">
        <v>112904</v>
      </c>
      <c r="D51" s="26">
        <v>98</v>
      </c>
      <c r="E51" s="4" t="s">
        <v>487</v>
      </c>
      <c r="F51" s="190">
        <v>13479</v>
      </c>
    </row>
    <row r="52" spans="1:6" ht="13.5" customHeight="1">
      <c r="A52" s="26">
        <v>48</v>
      </c>
      <c r="B52" s="4" t="s">
        <v>458</v>
      </c>
      <c r="C52" s="190">
        <v>112237</v>
      </c>
      <c r="D52" s="26">
        <v>99</v>
      </c>
      <c r="E52" s="4" t="s">
        <v>552</v>
      </c>
      <c r="F52" s="190">
        <v>11987</v>
      </c>
    </row>
    <row r="53" spans="1:6" ht="13.5" customHeight="1">
      <c r="A53" s="26">
        <v>49</v>
      </c>
      <c r="B53" s="4" t="s">
        <v>356</v>
      </c>
      <c r="C53" s="190">
        <v>106794</v>
      </c>
    </row>
    <row r="54" spans="1:6" ht="13.5" customHeight="1">
      <c r="A54" s="26">
        <v>50</v>
      </c>
      <c r="B54" s="4" t="s">
        <v>459</v>
      </c>
      <c r="C54" s="190">
        <v>106714</v>
      </c>
      <c r="E54" s="28" t="s">
        <v>411</v>
      </c>
      <c r="F54" s="248">
        <f>MEDIAN(C5:C55,F5:F52)</f>
        <v>106714</v>
      </c>
    </row>
    <row r="55" spans="1:6" ht="13.5" customHeight="1">
      <c r="A55" s="26">
        <v>51</v>
      </c>
      <c r="B55" s="4" t="s">
        <v>466</v>
      </c>
      <c r="C55" s="190">
        <v>103511</v>
      </c>
      <c r="E55" s="28" t="s">
        <v>410</v>
      </c>
      <c r="F55" s="253">
        <f>AVERAGE(F5:F52,C5:C55)</f>
        <v>136301.50505050505</v>
      </c>
    </row>
    <row r="56" spans="1:6" ht="13.5" customHeight="1">
      <c r="E56" s="28" t="s">
        <v>359</v>
      </c>
      <c r="F56" s="254">
        <f>SUM(F5:F52,C5:C55)</f>
        <v>13493849</v>
      </c>
    </row>
    <row r="57" spans="1:6" ht="13.5" customHeight="1"/>
    <row r="58" spans="1:6" ht="13.5" customHeight="1">
      <c r="F58" s="163"/>
    </row>
    <row r="59" spans="1:6" ht="13.5" customHeight="1"/>
    <row r="60" spans="1:6" ht="13.5" customHeight="1"/>
    <row r="61" spans="1:6" ht="13.5" customHeight="1"/>
    <row r="62" spans="1:6" ht="13.5" customHeight="1"/>
    <row r="63" spans="1:6" ht="13.5" customHeight="1"/>
    <row r="64" spans="1:6"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spans="2:4" ht="13.5" customHeight="1"/>
    <row r="98" spans="2:4" ht="13.5" customHeight="1"/>
    <row r="99" spans="2:4" ht="13.5" customHeight="1"/>
    <row r="100" spans="2:4" ht="13.5" customHeight="1"/>
    <row r="101" spans="2:4" ht="13.5" customHeight="1"/>
    <row r="102" spans="2:4" ht="13.5" customHeight="1"/>
    <row r="103" spans="2:4" ht="13.5" customHeight="1"/>
    <row r="104" spans="2:4" ht="13.5" customHeight="1">
      <c r="B104" s="28"/>
      <c r="C104" s="29"/>
    </row>
    <row r="105" spans="2:4" ht="13.5" customHeight="1">
      <c r="B105" s="28"/>
      <c r="C105" s="41"/>
    </row>
    <row r="106" spans="2:4" ht="13.5" customHeight="1">
      <c r="B106" s="28"/>
      <c r="C106" s="41"/>
    </row>
    <row r="107" spans="2:4" ht="13.5" customHeight="1">
      <c r="B107" s="28"/>
      <c r="C107" s="41"/>
    </row>
    <row r="108" spans="2:4" ht="13.5" customHeight="1">
      <c r="D108" s="41"/>
    </row>
    <row r="109" spans="2:4" ht="13.5" customHeight="1">
      <c r="D109" s="41"/>
    </row>
    <row r="110" spans="2:4" ht="13.5" customHeight="1">
      <c r="D110" s="41"/>
    </row>
    <row r="111" spans="2:4" ht="13.5" customHeight="1"/>
    <row r="112" spans="2:4"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sheetData>
  <phoneticPr fontId="25" type="noConversion"/>
  <pageMargins left="0.62992125984251968" right="0.51181102362204722" top="0.51181102362204722" bottom="0.51181102362204722" header="0" footer="0.23622047244094491"/>
  <pageSetup paperSize="9" orientation="portrait" r:id="rId1"/>
  <headerFooter alignWithMargins="0">
    <oddFooter>&amp;L&amp;9Public Library Statistics 2011/12&amp;C&amp;9&amp;P</oddFooter>
  </headerFooter>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9"/>
  <dimension ref="A1:S154"/>
  <sheetViews>
    <sheetView zoomScaleNormal="100" workbookViewId="0">
      <pane ySplit="3" topLeftCell="A4" activePane="bottomLeft" state="frozen"/>
      <selection activeCell="B24" sqref="B24"/>
      <selection pane="bottomLeft" activeCell="H34" sqref="H34"/>
    </sheetView>
  </sheetViews>
  <sheetFormatPr defaultRowHeight="12.95" customHeight="1"/>
  <cols>
    <col min="1" max="1" width="5.42578125" style="26" customWidth="1"/>
    <col min="2" max="2" width="17.42578125" style="22" customWidth="1"/>
    <col min="3" max="3" width="6.42578125" style="210" customWidth="1"/>
    <col min="4" max="4" width="20.42578125" style="22" customWidth="1"/>
    <col min="5" max="5" width="20.85546875" style="22" customWidth="1"/>
    <col min="6" max="6" width="6.28515625" style="22" customWidth="1"/>
    <col min="7" max="7" width="19.28515625" style="26" bestFit="1" customWidth="1"/>
    <col min="8" max="8" width="20.42578125" style="210" customWidth="1"/>
    <col min="9" max="9" width="11.7109375" style="22" customWidth="1"/>
    <col min="10" max="10" width="21.7109375" customWidth="1"/>
    <col min="11" max="11" width="12.7109375" bestFit="1" customWidth="1"/>
    <col min="12" max="12" width="17.7109375" bestFit="1" customWidth="1"/>
    <col min="13" max="13" width="14.28515625" customWidth="1"/>
    <col min="14" max="14" width="9.7109375" customWidth="1"/>
    <col min="15" max="15" width="9.140625" style="22"/>
    <col min="16" max="16" width="21.7109375" style="22" customWidth="1"/>
    <col min="17" max="17" width="9.7109375" style="22" customWidth="1"/>
    <col min="18" max="18" width="18.7109375" style="22" bestFit="1" customWidth="1"/>
    <col min="19" max="19" width="9" style="22" customWidth="1"/>
    <col min="20" max="16384" width="9.140625" style="22"/>
  </cols>
  <sheetData>
    <row r="1" spans="1:18" ht="15" customHeight="1">
      <c r="B1" s="39" t="s">
        <v>635</v>
      </c>
    </row>
    <row r="2" spans="1:18" ht="13.5" customHeight="1">
      <c r="B2" s="39"/>
    </row>
    <row r="3" spans="1:18" ht="13.5" customHeight="1">
      <c r="B3" s="39"/>
      <c r="G3" s="10"/>
      <c r="H3" s="10"/>
    </row>
    <row r="4" spans="1:18" ht="13.5" customHeight="1">
      <c r="A4" s="26">
        <v>1</v>
      </c>
      <c r="B4" s="18" t="s">
        <v>341</v>
      </c>
      <c r="C4" s="18">
        <v>6.61</v>
      </c>
      <c r="D4" s="26">
        <v>52</v>
      </c>
      <c r="E4" s="26" t="s">
        <v>679</v>
      </c>
      <c r="F4" s="18">
        <v>1.98</v>
      </c>
      <c r="I4" s="210"/>
      <c r="P4" s="138" t="s">
        <v>333</v>
      </c>
      <c r="Q4" s="139">
        <v>64209</v>
      </c>
      <c r="R4" s="22" t="str">
        <f>IF(Q4=M4,"yes","no")</f>
        <v>no</v>
      </c>
    </row>
    <row r="5" spans="1:18" ht="13.5" customHeight="1">
      <c r="A5" s="26">
        <v>2</v>
      </c>
      <c r="B5" s="18" t="s">
        <v>455</v>
      </c>
      <c r="C5" s="18">
        <v>6.35</v>
      </c>
      <c r="D5" s="26">
        <v>53</v>
      </c>
      <c r="E5" s="18" t="s">
        <v>439</v>
      </c>
      <c r="F5" s="18">
        <v>1.95</v>
      </c>
      <c r="I5" s="210"/>
      <c r="P5" s="138" t="s">
        <v>423</v>
      </c>
      <c r="Q5" s="139">
        <v>112934</v>
      </c>
      <c r="R5" s="22" t="str">
        <f t="shared" ref="R5:R67" si="0">IF(Q5=M5,"yes","no")</f>
        <v>no</v>
      </c>
    </row>
    <row r="6" spans="1:18" ht="13.5" customHeight="1">
      <c r="A6" s="26">
        <v>3</v>
      </c>
      <c r="B6" s="18" t="s">
        <v>498</v>
      </c>
      <c r="C6" s="18">
        <v>5.59</v>
      </c>
      <c r="D6" s="26">
        <v>54</v>
      </c>
      <c r="E6" s="18" t="s">
        <v>336</v>
      </c>
      <c r="F6" s="18">
        <v>1.93</v>
      </c>
      <c r="I6" s="210"/>
      <c r="P6" s="138" t="s">
        <v>424</v>
      </c>
      <c r="Q6" s="139">
        <v>145585</v>
      </c>
      <c r="R6" s="22" t="str">
        <f t="shared" si="0"/>
        <v>no</v>
      </c>
    </row>
    <row r="7" spans="1:18" ht="13.5" customHeight="1">
      <c r="A7" s="26">
        <v>4</v>
      </c>
      <c r="B7" s="18" t="s">
        <v>310</v>
      </c>
      <c r="C7" s="18">
        <v>5.58</v>
      </c>
      <c r="D7" s="26">
        <v>55</v>
      </c>
      <c r="E7" s="4" t="s">
        <v>685</v>
      </c>
      <c r="F7" s="18">
        <v>1.93</v>
      </c>
      <c r="I7" s="210"/>
      <c r="P7" s="138" t="s">
        <v>487</v>
      </c>
      <c r="Q7" s="139">
        <v>10183</v>
      </c>
      <c r="R7" s="22" t="str">
        <f t="shared" si="0"/>
        <v>no</v>
      </c>
    </row>
    <row r="8" spans="1:18" ht="13.5" customHeight="1">
      <c r="A8" s="26">
        <v>5</v>
      </c>
      <c r="B8" s="18" t="s">
        <v>487</v>
      </c>
      <c r="C8" s="18">
        <v>5.53</v>
      </c>
      <c r="D8" s="26">
        <v>56</v>
      </c>
      <c r="E8" s="18" t="s">
        <v>186</v>
      </c>
      <c r="F8" s="18">
        <v>1.89</v>
      </c>
      <c r="I8" s="210"/>
      <c r="P8" s="138" t="s">
        <v>426</v>
      </c>
      <c r="Q8" s="139">
        <v>265474</v>
      </c>
      <c r="R8" s="22" t="str">
        <f t="shared" si="0"/>
        <v>no</v>
      </c>
    </row>
    <row r="9" spans="1:18" ht="13.5" customHeight="1">
      <c r="A9" s="26">
        <v>6</v>
      </c>
      <c r="B9" s="18" t="s">
        <v>538</v>
      </c>
      <c r="C9" s="18">
        <v>5.15</v>
      </c>
      <c r="D9" s="26">
        <v>57</v>
      </c>
      <c r="E9" s="18" t="s">
        <v>469</v>
      </c>
      <c r="F9" s="18">
        <v>1.88</v>
      </c>
      <c r="I9" s="210"/>
      <c r="P9" s="138" t="s">
        <v>488</v>
      </c>
      <c r="Q9" s="139">
        <v>90141</v>
      </c>
      <c r="R9" s="22" t="str">
        <f t="shared" si="0"/>
        <v>no</v>
      </c>
    </row>
    <row r="10" spans="1:18" ht="13.5" customHeight="1">
      <c r="A10" s="26">
        <v>7</v>
      </c>
      <c r="B10" s="18" t="s">
        <v>506</v>
      </c>
      <c r="C10" s="18">
        <v>5.14</v>
      </c>
      <c r="D10" s="26">
        <v>58</v>
      </c>
      <c r="E10" s="18" t="s">
        <v>344</v>
      </c>
      <c r="F10" s="18">
        <v>1.84</v>
      </c>
      <c r="I10" s="210"/>
      <c r="P10" s="138" t="s">
        <v>428</v>
      </c>
      <c r="Q10" s="139">
        <v>166155</v>
      </c>
      <c r="R10" s="22" t="str">
        <f t="shared" si="0"/>
        <v>no</v>
      </c>
    </row>
    <row r="11" spans="1:18" ht="13.5" customHeight="1">
      <c r="A11" s="26">
        <v>8</v>
      </c>
      <c r="B11" s="18" t="s">
        <v>317</v>
      </c>
      <c r="C11" s="18">
        <v>4.79</v>
      </c>
      <c r="D11" s="26">
        <v>59</v>
      </c>
      <c r="E11" s="18" t="s">
        <v>473</v>
      </c>
      <c r="F11" s="18">
        <v>1.84</v>
      </c>
      <c r="I11" s="210"/>
      <c r="P11" s="138" t="s">
        <v>489</v>
      </c>
      <c r="Q11" s="139">
        <v>86874</v>
      </c>
      <c r="R11" s="22" t="str">
        <f t="shared" si="0"/>
        <v>no</v>
      </c>
    </row>
    <row r="12" spans="1:18" ht="13.5" customHeight="1">
      <c r="A12" s="26">
        <v>9</v>
      </c>
      <c r="B12" s="18" t="s">
        <v>492</v>
      </c>
      <c r="C12" s="18">
        <v>4.32</v>
      </c>
      <c r="D12" s="26">
        <v>60</v>
      </c>
      <c r="E12" s="18" t="s">
        <v>465</v>
      </c>
      <c r="F12" s="18">
        <v>1.81</v>
      </c>
      <c r="I12" s="210"/>
      <c r="P12" s="138" t="s">
        <v>492</v>
      </c>
      <c r="Q12" s="139">
        <v>31679</v>
      </c>
      <c r="R12" s="22" t="str">
        <f t="shared" si="0"/>
        <v>no</v>
      </c>
    </row>
    <row r="13" spans="1:18" ht="13.5" customHeight="1">
      <c r="A13" s="26">
        <v>10</v>
      </c>
      <c r="B13" s="18" t="s">
        <v>166</v>
      </c>
      <c r="C13" s="18">
        <v>4.32</v>
      </c>
      <c r="D13" s="26">
        <v>61</v>
      </c>
      <c r="E13" s="18" t="s">
        <v>474</v>
      </c>
      <c r="F13" s="18">
        <v>1.81</v>
      </c>
      <c r="I13" s="210"/>
      <c r="P13" s="138" t="s">
        <v>429</v>
      </c>
      <c r="Q13" s="139">
        <v>341312</v>
      </c>
      <c r="R13" s="22" t="str">
        <f t="shared" si="0"/>
        <v>no</v>
      </c>
    </row>
    <row r="14" spans="1:18" ht="13.5" customHeight="1">
      <c r="A14" s="26">
        <v>11</v>
      </c>
      <c r="B14" s="18" t="s">
        <v>479</v>
      </c>
      <c r="C14" s="18">
        <v>4.1500000000000004</v>
      </c>
      <c r="D14" s="26">
        <v>62</v>
      </c>
      <c r="E14" s="18" t="s">
        <v>481</v>
      </c>
      <c r="F14" s="18">
        <v>1.78</v>
      </c>
      <c r="I14" s="210"/>
      <c r="P14" s="138" t="s">
        <v>493</v>
      </c>
      <c r="Q14" s="139">
        <v>25006</v>
      </c>
      <c r="R14" s="22" t="str">
        <f t="shared" si="0"/>
        <v>no</v>
      </c>
    </row>
    <row r="15" spans="1:18" ht="13.5" customHeight="1">
      <c r="A15" s="26">
        <v>12</v>
      </c>
      <c r="B15" s="18" t="s">
        <v>185</v>
      </c>
      <c r="C15" s="18">
        <v>3.74</v>
      </c>
      <c r="D15" s="26">
        <v>63</v>
      </c>
      <c r="E15" s="18" t="s">
        <v>525</v>
      </c>
      <c r="F15" s="18">
        <v>1.75</v>
      </c>
      <c r="I15" s="210"/>
      <c r="P15" s="138" t="s">
        <v>431</v>
      </c>
      <c r="Q15" s="139">
        <v>164988</v>
      </c>
      <c r="R15" s="22" t="str">
        <f t="shared" si="0"/>
        <v>no</v>
      </c>
    </row>
    <row r="16" spans="1:18" ht="13.5" customHeight="1">
      <c r="A16" s="26">
        <v>13</v>
      </c>
      <c r="B16" s="18" t="s">
        <v>462</v>
      </c>
      <c r="C16" s="18">
        <v>3.64</v>
      </c>
      <c r="D16" s="26">
        <v>64</v>
      </c>
      <c r="E16" s="18" t="s">
        <v>471</v>
      </c>
      <c r="F16" s="18">
        <v>1.75</v>
      </c>
      <c r="I16" s="210"/>
      <c r="P16" s="138" t="s">
        <v>432</v>
      </c>
      <c r="Q16" s="139">
        <v>91516</v>
      </c>
      <c r="R16" s="22" t="str">
        <f t="shared" si="0"/>
        <v>no</v>
      </c>
    </row>
    <row r="17" spans="1:18" ht="13.5" customHeight="1">
      <c r="A17" s="26">
        <v>14</v>
      </c>
      <c r="B17" s="18" t="s">
        <v>541</v>
      </c>
      <c r="C17" s="18">
        <v>3.5</v>
      </c>
      <c r="D17" s="26">
        <v>65</v>
      </c>
      <c r="E17" s="18" t="s">
        <v>306</v>
      </c>
      <c r="F17" s="18">
        <v>1.75</v>
      </c>
      <c r="I17" s="210"/>
      <c r="P17" s="138" t="s">
        <v>498</v>
      </c>
      <c r="Q17" s="139">
        <v>15996</v>
      </c>
      <c r="R17" s="22" t="str">
        <f t="shared" si="0"/>
        <v>no</v>
      </c>
    </row>
    <row r="18" spans="1:18" ht="13.5" customHeight="1">
      <c r="A18" s="26">
        <v>15</v>
      </c>
      <c r="B18" s="18" t="s">
        <v>493</v>
      </c>
      <c r="C18" s="18">
        <v>3.4</v>
      </c>
      <c r="D18" s="26">
        <v>66</v>
      </c>
      <c r="E18" s="18" t="s">
        <v>466</v>
      </c>
      <c r="F18" s="18">
        <v>1.71</v>
      </c>
      <c r="I18" s="210"/>
      <c r="P18" s="138" t="s">
        <v>500</v>
      </c>
      <c r="Q18" s="139">
        <v>52124</v>
      </c>
      <c r="R18" s="22" t="str">
        <f t="shared" si="0"/>
        <v>no</v>
      </c>
    </row>
    <row r="19" spans="1:18" ht="13.5" customHeight="1">
      <c r="A19" s="26">
        <v>16</v>
      </c>
      <c r="B19" s="18" t="s">
        <v>478</v>
      </c>
      <c r="C19" s="18">
        <v>3.28</v>
      </c>
      <c r="D19" s="26">
        <v>67</v>
      </c>
      <c r="E19" s="18" t="s">
        <v>21</v>
      </c>
      <c r="F19" s="18">
        <v>1.69</v>
      </c>
      <c r="I19" s="210"/>
      <c r="P19" s="138" t="s">
        <v>332</v>
      </c>
      <c r="Q19" s="139">
        <v>158295</v>
      </c>
      <c r="R19" s="22" t="str">
        <f t="shared" si="0"/>
        <v>no</v>
      </c>
    </row>
    <row r="20" spans="1:18" ht="13.5" customHeight="1">
      <c r="A20" s="26">
        <v>17</v>
      </c>
      <c r="B20" s="18" t="s">
        <v>333</v>
      </c>
      <c r="C20" s="18">
        <v>3.25</v>
      </c>
      <c r="D20" s="26">
        <v>68</v>
      </c>
      <c r="E20" s="18" t="s">
        <v>431</v>
      </c>
      <c r="F20" s="18">
        <v>1.67</v>
      </c>
      <c r="I20" s="210"/>
      <c r="P20" s="138" t="s">
        <v>435</v>
      </c>
      <c r="Q20" s="139">
        <v>81687</v>
      </c>
      <c r="R20" s="22" t="str">
        <f t="shared" si="0"/>
        <v>no</v>
      </c>
    </row>
    <row r="21" spans="1:18" ht="13.5" customHeight="1">
      <c r="A21" s="26">
        <v>18</v>
      </c>
      <c r="B21" s="18" t="s">
        <v>323</v>
      </c>
      <c r="C21" s="18">
        <v>3.21</v>
      </c>
      <c r="D21" s="26">
        <v>69</v>
      </c>
      <c r="E21" s="18" t="s">
        <v>464</v>
      </c>
      <c r="F21" s="18">
        <v>1.66</v>
      </c>
      <c r="I21" s="210"/>
      <c r="P21" s="138" t="s">
        <v>436</v>
      </c>
      <c r="Q21" s="139">
        <v>221012</v>
      </c>
      <c r="R21" s="22" t="str">
        <f t="shared" si="0"/>
        <v>no</v>
      </c>
    </row>
    <row r="22" spans="1:18" ht="13.5" customHeight="1">
      <c r="A22" s="26">
        <v>19</v>
      </c>
      <c r="B22" s="18" t="s">
        <v>533</v>
      </c>
      <c r="C22" s="18">
        <v>3.15</v>
      </c>
      <c r="D22" s="26">
        <v>70</v>
      </c>
      <c r="E22" s="18" t="s">
        <v>307</v>
      </c>
      <c r="F22" s="18">
        <v>1.66</v>
      </c>
      <c r="I22" s="210"/>
      <c r="P22" s="19" t="s">
        <v>208</v>
      </c>
      <c r="Q22" s="139">
        <v>61991</v>
      </c>
      <c r="R22" s="22" t="str">
        <f t="shared" si="0"/>
        <v>no</v>
      </c>
    </row>
    <row r="23" spans="1:18" ht="13.5" customHeight="1">
      <c r="A23" s="26">
        <v>20</v>
      </c>
      <c r="B23" s="18" t="s">
        <v>529</v>
      </c>
      <c r="C23" s="18">
        <v>3.1</v>
      </c>
      <c r="D23" s="26">
        <v>71</v>
      </c>
      <c r="E23" s="18" t="s">
        <v>208</v>
      </c>
      <c r="F23" s="18">
        <v>1.6</v>
      </c>
      <c r="I23" s="210"/>
      <c r="P23" s="138" t="s">
        <v>437</v>
      </c>
      <c r="Q23" s="139">
        <v>236825</v>
      </c>
      <c r="R23" s="22" t="str">
        <f t="shared" si="0"/>
        <v>no</v>
      </c>
    </row>
    <row r="24" spans="1:18" ht="13.5" customHeight="1">
      <c r="A24" s="26">
        <v>21</v>
      </c>
      <c r="B24" s="18" t="s">
        <v>554</v>
      </c>
      <c r="C24" s="18">
        <v>3.1</v>
      </c>
      <c r="D24" s="26">
        <v>72</v>
      </c>
      <c r="E24" s="18" t="s">
        <v>470</v>
      </c>
      <c r="F24" s="18">
        <v>1.59</v>
      </c>
      <c r="I24" s="210"/>
      <c r="P24" s="138" t="s">
        <v>334</v>
      </c>
      <c r="Q24" s="139">
        <v>35753</v>
      </c>
      <c r="R24" s="22" t="str">
        <f t="shared" si="0"/>
        <v>no</v>
      </c>
    </row>
    <row r="25" spans="1:18" ht="13.5" customHeight="1">
      <c r="A25" s="26">
        <v>22</v>
      </c>
      <c r="B25" s="18" t="s">
        <v>348</v>
      </c>
      <c r="C25" s="18">
        <v>3.04</v>
      </c>
      <c r="D25" s="26">
        <v>73</v>
      </c>
      <c r="E25" s="18" t="s">
        <v>324</v>
      </c>
      <c r="F25" s="18">
        <v>1.59</v>
      </c>
      <c r="I25" s="210"/>
      <c r="P25" s="138" t="s">
        <v>335</v>
      </c>
      <c r="Q25" s="139">
        <v>158323</v>
      </c>
      <c r="R25" s="22" t="str">
        <f t="shared" si="0"/>
        <v>no</v>
      </c>
    </row>
    <row r="26" spans="1:18" ht="13.5" customHeight="1">
      <c r="A26" s="26">
        <v>23</v>
      </c>
      <c r="B26" s="18" t="s">
        <v>539</v>
      </c>
      <c r="C26" s="18">
        <v>3.02</v>
      </c>
      <c r="D26" s="26">
        <v>74</v>
      </c>
      <c r="E26" s="18" t="s">
        <v>458</v>
      </c>
      <c r="F26" s="18">
        <v>1.57</v>
      </c>
      <c r="I26" s="210"/>
      <c r="P26" s="138" t="s">
        <v>209</v>
      </c>
      <c r="Q26" s="139">
        <v>197041</v>
      </c>
      <c r="R26" s="22" t="str">
        <f t="shared" si="0"/>
        <v>no</v>
      </c>
    </row>
    <row r="27" spans="1:18" ht="13.5" customHeight="1">
      <c r="A27" s="26">
        <v>24</v>
      </c>
      <c r="B27" s="18" t="s">
        <v>461</v>
      </c>
      <c r="C27" s="18">
        <v>2.94</v>
      </c>
      <c r="D27" s="26">
        <v>75</v>
      </c>
      <c r="E27" s="18" t="s">
        <v>435</v>
      </c>
      <c r="F27" s="18">
        <v>1.55</v>
      </c>
      <c r="I27" s="210"/>
      <c r="P27" s="138" t="s">
        <v>439</v>
      </c>
      <c r="Q27" s="139">
        <v>121811</v>
      </c>
      <c r="R27" s="22" t="str">
        <f t="shared" si="0"/>
        <v>no</v>
      </c>
    </row>
    <row r="28" spans="1:18" ht="13.5" customHeight="1">
      <c r="A28" s="26">
        <v>25</v>
      </c>
      <c r="B28" s="18" t="s">
        <v>334</v>
      </c>
      <c r="C28" s="18">
        <v>2.83</v>
      </c>
      <c r="D28" s="26">
        <v>76</v>
      </c>
      <c r="E28" s="18" t="s">
        <v>335</v>
      </c>
      <c r="F28" s="18">
        <v>1.53</v>
      </c>
      <c r="I28" s="210"/>
      <c r="P28" s="138" t="s">
        <v>336</v>
      </c>
      <c r="Q28" s="139">
        <v>145728</v>
      </c>
      <c r="R28" s="22" t="str">
        <f t="shared" si="0"/>
        <v>no</v>
      </c>
    </row>
    <row r="29" spans="1:18" ht="13.5" customHeight="1">
      <c r="A29" s="26">
        <v>26</v>
      </c>
      <c r="B29" s="18" t="s">
        <v>463</v>
      </c>
      <c r="C29" s="18">
        <v>2.74</v>
      </c>
      <c r="D29" s="26">
        <v>77</v>
      </c>
      <c r="E29" s="18" t="s">
        <v>448</v>
      </c>
      <c r="F29" s="18">
        <v>1.53</v>
      </c>
      <c r="I29" s="210"/>
      <c r="P29" s="138" t="s">
        <v>506</v>
      </c>
      <c r="Q29" s="139">
        <v>25113</v>
      </c>
      <c r="R29" s="22" t="str">
        <f t="shared" si="0"/>
        <v>no</v>
      </c>
    </row>
    <row r="30" spans="1:18" ht="13.5" customHeight="1">
      <c r="A30" s="26">
        <v>27</v>
      </c>
      <c r="B30" s="18" t="s">
        <v>434</v>
      </c>
      <c r="C30" s="18">
        <v>2.66</v>
      </c>
      <c r="D30" s="26">
        <v>78</v>
      </c>
      <c r="E30" s="18" t="s">
        <v>572</v>
      </c>
      <c r="F30" s="18">
        <v>1.49</v>
      </c>
      <c r="I30" s="210"/>
      <c r="P30" s="138" t="s">
        <v>507</v>
      </c>
      <c r="Q30" s="139">
        <v>86125</v>
      </c>
      <c r="R30" s="22" t="str">
        <f t="shared" si="0"/>
        <v>no</v>
      </c>
    </row>
    <row r="31" spans="1:18" ht="13.5" customHeight="1">
      <c r="A31" s="26">
        <v>28</v>
      </c>
      <c r="B31" s="18" t="s">
        <v>520</v>
      </c>
      <c r="C31" s="18">
        <v>2.57</v>
      </c>
      <c r="D31" s="26">
        <v>79</v>
      </c>
      <c r="E31" s="18" t="s">
        <v>424</v>
      </c>
      <c r="F31" s="18">
        <v>1.46</v>
      </c>
      <c r="I31" s="210"/>
      <c r="P31" s="138" t="s">
        <v>510</v>
      </c>
      <c r="Q31" s="139">
        <v>15875</v>
      </c>
      <c r="R31" s="22" t="str">
        <f t="shared" si="0"/>
        <v>no</v>
      </c>
    </row>
    <row r="32" spans="1:18" ht="13.5" customHeight="1">
      <c r="A32" s="26">
        <v>29</v>
      </c>
      <c r="B32" s="18" t="s">
        <v>488</v>
      </c>
      <c r="C32" s="18">
        <v>2.4900000000000002</v>
      </c>
      <c r="D32" s="26">
        <v>80</v>
      </c>
      <c r="E32" s="18" t="s">
        <v>454</v>
      </c>
      <c r="F32" s="18">
        <v>1.46</v>
      </c>
      <c r="I32" s="210"/>
      <c r="P32" s="138" t="s">
        <v>520</v>
      </c>
      <c r="Q32" s="139">
        <v>88292</v>
      </c>
      <c r="R32" s="22" t="str">
        <f t="shared" si="0"/>
        <v>no</v>
      </c>
    </row>
    <row r="33" spans="1:18" ht="13.5" customHeight="1">
      <c r="A33" s="26">
        <v>30</v>
      </c>
      <c r="B33" s="18" t="s">
        <v>459</v>
      </c>
      <c r="C33" s="18">
        <v>2.4900000000000002</v>
      </c>
      <c r="D33" s="26">
        <v>81</v>
      </c>
      <c r="E33" s="18" t="s">
        <v>460</v>
      </c>
      <c r="F33" s="18">
        <v>1.42</v>
      </c>
      <c r="I33" s="210"/>
      <c r="P33" s="138" t="s">
        <v>440</v>
      </c>
      <c r="Q33" s="139">
        <v>237324</v>
      </c>
      <c r="R33" s="22" t="str">
        <f t="shared" si="0"/>
        <v>no</v>
      </c>
    </row>
    <row r="34" spans="1:18" ht="13.5" customHeight="1">
      <c r="A34" s="26">
        <v>31</v>
      </c>
      <c r="B34" s="18" t="s">
        <v>476</v>
      </c>
      <c r="C34" s="18">
        <v>2.48</v>
      </c>
      <c r="D34" s="26">
        <v>82</v>
      </c>
      <c r="E34" s="18" t="s">
        <v>436</v>
      </c>
      <c r="F34" s="18">
        <v>1.4</v>
      </c>
      <c r="I34" s="210"/>
      <c r="P34" s="138" t="s">
        <v>337</v>
      </c>
      <c r="Q34" s="139">
        <v>23175</v>
      </c>
      <c r="R34" s="22" t="str">
        <f t="shared" si="0"/>
        <v>no</v>
      </c>
    </row>
    <row r="35" spans="1:18" ht="13.5" customHeight="1">
      <c r="A35" s="26">
        <v>32</v>
      </c>
      <c r="B35" s="18" t="s">
        <v>500</v>
      </c>
      <c r="C35" s="18">
        <v>2.46</v>
      </c>
      <c r="D35" s="26">
        <v>83</v>
      </c>
      <c r="E35" s="18" t="s">
        <v>528</v>
      </c>
      <c r="F35" s="18">
        <v>1.4</v>
      </c>
      <c r="I35" s="210"/>
      <c r="P35" s="138" t="s">
        <v>441</v>
      </c>
      <c r="Q35" s="139">
        <v>208211</v>
      </c>
      <c r="R35" s="22" t="str">
        <f t="shared" si="0"/>
        <v>no</v>
      </c>
    </row>
    <row r="36" spans="1:18" ht="13.5" customHeight="1">
      <c r="A36" s="26">
        <v>33</v>
      </c>
      <c r="B36" s="18" t="s">
        <v>339</v>
      </c>
      <c r="C36" s="18">
        <v>2.46</v>
      </c>
      <c r="D36" s="26">
        <v>84</v>
      </c>
      <c r="E36" s="18" t="s">
        <v>477</v>
      </c>
      <c r="F36" s="18">
        <v>1.4</v>
      </c>
      <c r="I36" s="210"/>
      <c r="P36" s="138" t="s">
        <v>524</v>
      </c>
      <c r="Q36" s="139">
        <v>58315</v>
      </c>
      <c r="R36" s="22" t="str">
        <f t="shared" si="0"/>
        <v>no</v>
      </c>
    </row>
    <row r="37" spans="1:18" ht="13.5" customHeight="1">
      <c r="A37" s="26">
        <v>34</v>
      </c>
      <c r="B37" s="18" t="s">
        <v>209</v>
      </c>
      <c r="C37" s="18">
        <v>2.36</v>
      </c>
      <c r="D37" s="26">
        <v>85</v>
      </c>
      <c r="E37" s="18" t="s">
        <v>446</v>
      </c>
      <c r="F37" s="18">
        <v>1.39</v>
      </c>
      <c r="I37" s="210"/>
      <c r="P37" s="138" t="s">
        <v>525</v>
      </c>
      <c r="Q37" s="139">
        <v>72167</v>
      </c>
      <c r="R37" s="22" t="str">
        <f t="shared" si="0"/>
        <v>no</v>
      </c>
    </row>
    <row r="38" spans="1:18" ht="13.5" customHeight="1">
      <c r="A38" s="26">
        <v>35</v>
      </c>
      <c r="B38" s="18" t="s">
        <v>168</v>
      </c>
      <c r="C38" s="18">
        <v>2.2799999999999998</v>
      </c>
      <c r="D38" s="26">
        <v>86</v>
      </c>
      <c r="E38" s="18" t="s">
        <v>468</v>
      </c>
      <c r="F38" s="18">
        <v>1.38</v>
      </c>
      <c r="I38" s="210"/>
      <c r="P38" s="4" t="s">
        <v>338</v>
      </c>
      <c r="Q38" s="139">
        <v>15609</v>
      </c>
      <c r="R38" s="22" t="str">
        <f t="shared" si="0"/>
        <v>no</v>
      </c>
    </row>
    <row r="39" spans="1:18" ht="13.5" customHeight="1">
      <c r="A39" s="26">
        <v>36</v>
      </c>
      <c r="B39" s="18" t="s">
        <v>456</v>
      </c>
      <c r="C39" s="18">
        <v>2.27</v>
      </c>
      <c r="D39" s="26">
        <v>87</v>
      </c>
      <c r="E39" s="18" t="s">
        <v>445</v>
      </c>
      <c r="F39" s="18">
        <v>1.36</v>
      </c>
      <c r="I39" s="210"/>
      <c r="P39" s="138" t="s">
        <v>529</v>
      </c>
      <c r="Q39" s="139">
        <v>13035</v>
      </c>
      <c r="R39" s="22" t="str">
        <f t="shared" si="0"/>
        <v>no</v>
      </c>
    </row>
    <row r="40" spans="1:18" ht="13.5" customHeight="1">
      <c r="A40" s="26">
        <v>37</v>
      </c>
      <c r="B40" s="18" t="s">
        <v>482</v>
      </c>
      <c r="C40" s="18">
        <v>2.2599999999999998</v>
      </c>
      <c r="D40" s="26">
        <v>88</v>
      </c>
      <c r="E40" s="18" t="s">
        <v>467</v>
      </c>
      <c r="F40" s="18">
        <v>1.36</v>
      </c>
      <c r="I40" s="210"/>
      <c r="P40" s="138" t="s">
        <v>531</v>
      </c>
      <c r="Q40" s="139">
        <v>120867</v>
      </c>
      <c r="R40" s="22" t="str">
        <f t="shared" si="0"/>
        <v>no</v>
      </c>
    </row>
    <row r="41" spans="1:18" ht="13.5" customHeight="1">
      <c r="A41" s="26">
        <v>38</v>
      </c>
      <c r="B41" s="18" t="s">
        <v>346</v>
      </c>
      <c r="C41" s="18">
        <v>2.2400000000000002</v>
      </c>
      <c r="D41" s="26">
        <v>89</v>
      </c>
      <c r="E41" s="18" t="s">
        <v>507</v>
      </c>
      <c r="F41" s="18">
        <v>1.23</v>
      </c>
      <c r="I41" s="210"/>
      <c r="P41" s="138" t="s">
        <v>443</v>
      </c>
      <c r="Q41" s="139">
        <v>132501</v>
      </c>
      <c r="R41" s="22" t="str">
        <f t="shared" si="0"/>
        <v>no</v>
      </c>
    </row>
    <row r="42" spans="1:18" ht="13.5" customHeight="1">
      <c r="A42" s="26">
        <v>39</v>
      </c>
      <c r="B42" s="18" t="s">
        <v>423</v>
      </c>
      <c r="C42" s="18">
        <v>2.21</v>
      </c>
      <c r="D42" s="26">
        <v>90</v>
      </c>
      <c r="E42" s="18" t="s">
        <v>356</v>
      </c>
      <c r="F42" s="18">
        <v>1.23</v>
      </c>
      <c r="I42" s="210"/>
      <c r="P42" s="138" t="s">
        <v>445</v>
      </c>
      <c r="Q42" s="139">
        <v>144007</v>
      </c>
      <c r="R42" s="22" t="str">
        <f t="shared" si="0"/>
        <v>no</v>
      </c>
    </row>
    <row r="43" spans="1:18" ht="13.5" customHeight="1">
      <c r="A43" s="26">
        <v>40</v>
      </c>
      <c r="B43" s="18" t="s">
        <v>552</v>
      </c>
      <c r="C43" s="18">
        <v>2.2000000000000002</v>
      </c>
      <c r="D43" s="26">
        <v>91</v>
      </c>
      <c r="E43" s="18" t="s">
        <v>563</v>
      </c>
      <c r="F43" s="18">
        <v>1.21</v>
      </c>
      <c r="I43" s="210"/>
      <c r="P43" s="138" t="s">
        <v>446</v>
      </c>
      <c r="Q43" s="139">
        <v>263274</v>
      </c>
      <c r="R43" s="22" t="str">
        <f t="shared" si="0"/>
        <v>no</v>
      </c>
    </row>
    <row r="44" spans="1:18" ht="13.5" customHeight="1">
      <c r="A44" s="26">
        <v>41</v>
      </c>
      <c r="B44" s="18" t="s">
        <v>450</v>
      </c>
      <c r="C44" s="18">
        <v>2.19</v>
      </c>
      <c r="D44" s="26">
        <v>92</v>
      </c>
      <c r="E44" s="18" t="s">
        <v>440</v>
      </c>
      <c r="F44" s="18">
        <v>1.19</v>
      </c>
      <c r="I44" s="210"/>
      <c r="P44" s="138" t="s">
        <v>448</v>
      </c>
      <c r="Q44" s="139">
        <v>250929</v>
      </c>
      <c r="R44" s="22" t="str">
        <f t="shared" si="0"/>
        <v>no</v>
      </c>
    </row>
    <row r="45" spans="1:18" ht="13.5" customHeight="1">
      <c r="A45" s="26">
        <v>42</v>
      </c>
      <c r="B45" s="18" t="s">
        <v>443</v>
      </c>
      <c r="C45" s="18">
        <v>2.16</v>
      </c>
      <c r="D45" s="26">
        <v>93</v>
      </c>
      <c r="E45" s="18" t="s">
        <v>457</v>
      </c>
      <c r="F45" s="18">
        <v>1.1499999999999999</v>
      </c>
      <c r="I45" s="210"/>
      <c r="P45" s="138" t="s">
        <v>533</v>
      </c>
      <c r="Q45" s="139">
        <v>39980</v>
      </c>
      <c r="R45" s="22" t="str">
        <f t="shared" si="0"/>
        <v>no</v>
      </c>
    </row>
    <row r="46" spans="1:18" ht="13.5" customHeight="1">
      <c r="A46" s="26">
        <v>43</v>
      </c>
      <c r="B46" s="18" t="s">
        <v>536</v>
      </c>
      <c r="C46" s="18">
        <v>2.16</v>
      </c>
      <c r="D46" s="26">
        <v>94</v>
      </c>
      <c r="E46" s="18" t="s">
        <v>441</v>
      </c>
      <c r="F46" s="18">
        <v>1.1299999999999999</v>
      </c>
      <c r="I46" s="210"/>
      <c r="P46" s="138" t="s">
        <v>536</v>
      </c>
      <c r="Q46" s="139">
        <v>64363</v>
      </c>
      <c r="R46" s="22" t="str">
        <f t="shared" si="0"/>
        <v>no</v>
      </c>
    </row>
    <row r="47" spans="1:18" ht="13.5" customHeight="1">
      <c r="A47" s="26">
        <v>44</v>
      </c>
      <c r="B47" s="18" t="s">
        <v>524</v>
      </c>
      <c r="C47" s="18">
        <v>2.12</v>
      </c>
      <c r="D47" s="26">
        <v>95</v>
      </c>
      <c r="E47" s="18" t="s">
        <v>429</v>
      </c>
      <c r="F47" s="18">
        <v>1.1100000000000001</v>
      </c>
      <c r="I47" s="210"/>
      <c r="P47" s="138" t="s">
        <v>450</v>
      </c>
      <c r="Q47" s="139">
        <v>49967</v>
      </c>
      <c r="R47" s="22" t="str">
        <f t="shared" si="0"/>
        <v>no</v>
      </c>
    </row>
    <row r="48" spans="1:18" ht="13.5" customHeight="1">
      <c r="A48" s="26">
        <v>45</v>
      </c>
      <c r="B48" s="18" t="s">
        <v>340</v>
      </c>
      <c r="C48" s="18">
        <v>2.09</v>
      </c>
      <c r="D48" s="26">
        <v>96</v>
      </c>
      <c r="E48" s="18" t="s">
        <v>426</v>
      </c>
      <c r="F48" s="18">
        <v>1.06</v>
      </c>
      <c r="I48" s="210"/>
      <c r="P48" s="138" t="s">
        <v>451</v>
      </c>
      <c r="Q48" s="139">
        <v>140215</v>
      </c>
      <c r="R48" s="22" t="str">
        <f t="shared" si="0"/>
        <v>no</v>
      </c>
    </row>
    <row r="49" spans="1:19" ht="13.5" customHeight="1">
      <c r="A49" s="26">
        <v>46</v>
      </c>
      <c r="B49" s="18" t="s">
        <v>343</v>
      </c>
      <c r="C49" s="18">
        <v>2.08</v>
      </c>
      <c r="D49" s="26">
        <v>97</v>
      </c>
      <c r="E49" s="18" t="s">
        <v>437</v>
      </c>
      <c r="F49" s="18">
        <v>1</v>
      </c>
      <c r="I49" s="210"/>
      <c r="P49" s="138" t="s">
        <v>452</v>
      </c>
      <c r="Q49" s="139">
        <v>242763</v>
      </c>
      <c r="R49" s="22" t="str">
        <f t="shared" si="0"/>
        <v>no</v>
      </c>
    </row>
    <row r="50" spans="1:19" ht="13.5" customHeight="1">
      <c r="A50" s="26">
        <v>47</v>
      </c>
      <c r="B50" s="18" t="s">
        <v>216</v>
      </c>
      <c r="C50" s="18">
        <v>2.04</v>
      </c>
      <c r="D50" s="26">
        <v>98</v>
      </c>
      <c r="E50" s="18" t="s">
        <v>483</v>
      </c>
      <c r="F50" s="18">
        <v>1</v>
      </c>
      <c r="I50" s="210"/>
      <c r="P50" s="138" t="s">
        <v>538</v>
      </c>
      <c r="Q50" s="139">
        <v>33529</v>
      </c>
      <c r="R50" s="22" t="str">
        <f t="shared" si="0"/>
        <v>no</v>
      </c>
    </row>
    <row r="51" spans="1:19" ht="13.5" customHeight="1">
      <c r="A51" s="26">
        <v>48</v>
      </c>
      <c r="B51" s="18" t="s">
        <v>184</v>
      </c>
      <c r="C51" s="18">
        <v>2</v>
      </c>
      <c r="D51" s="175">
        <v>99</v>
      </c>
      <c r="E51" s="18" t="s">
        <v>480</v>
      </c>
      <c r="F51" s="18">
        <v>0.8</v>
      </c>
      <c r="I51" s="210"/>
      <c r="P51" s="138" t="s">
        <v>454</v>
      </c>
      <c r="Q51" s="139">
        <v>399641</v>
      </c>
      <c r="R51" s="22" t="str">
        <f t="shared" si="0"/>
        <v>no</v>
      </c>
    </row>
    <row r="52" spans="1:19" ht="13.5" customHeight="1">
      <c r="A52" s="26">
        <v>49</v>
      </c>
      <c r="B52" s="18" t="s">
        <v>345</v>
      </c>
      <c r="C52" s="18">
        <v>2</v>
      </c>
      <c r="D52" s="26"/>
      <c r="I52" s="210"/>
      <c r="P52" s="138" t="s">
        <v>455</v>
      </c>
      <c r="Q52" s="139">
        <v>150639</v>
      </c>
      <c r="R52" s="22" t="str">
        <f t="shared" si="0"/>
        <v>no</v>
      </c>
    </row>
    <row r="53" spans="1:19" ht="13.5" customHeight="1">
      <c r="A53" s="26">
        <v>50</v>
      </c>
      <c r="B53" s="18" t="s">
        <v>489</v>
      </c>
      <c r="C53" s="18">
        <v>1.99</v>
      </c>
      <c r="E53" s="91" t="s">
        <v>411</v>
      </c>
      <c r="F53" s="283">
        <f>MEDIAN(F4:F51,C4:C54)</f>
        <v>1.99</v>
      </c>
      <c r="P53" s="138" t="s">
        <v>539</v>
      </c>
      <c r="Q53" s="139">
        <v>32256</v>
      </c>
      <c r="R53" s="22" t="str">
        <f t="shared" si="0"/>
        <v>no</v>
      </c>
      <c r="S53" s="255"/>
    </row>
    <row r="54" spans="1:19" ht="13.5" customHeight="1">
      <c r="A54" s="299">
        <v>51</v>
      </c>
      <c r="B54" s="18" t="s">
        <v>451</v>
      </c>
      <c r="C54" s="18">
        <v>1.98</v>
      </c>
      <c r="E54" s="91" t="s">
        <v>410</v>
      </c>
      <c r="F54" s="283">
        <f>AVERAGE(F4:F51,C4:C54)</f>
        <v>2.3694949494949502</v>
      </c>
      <c r="P54" s="138" t="s">
        <v>456</v>
      </c>
      <c r="Q54" s="139">
        <v>96266</v>
      </c>
      <c r="R54" s="22" t="str">
        <f t="shared" si="0"/>
        <v>no</v>
      </c>
      <c r="S54" s="255"/>
    </row>
    <row r="55" spans="1:19" ht="13.5" customHeight="1">
      <c r="P55" s="138" t="s">
        <v>541</v>
      </c>
      <c r="Q55" s="139">
        <v>100128</v>
      </c>
      <c r="R55" s="22" t="str">
        <f t="shared" si="0"/>
        <v>no</v>
      </c>
      <c r="S55" s="255"/>
    </row>
    <row r="56" spans="1:19" ht="13.5" customHeight="1">
      <c r="A56" s="22"/>
      <c r="P56" s="138" t="s">
        <v>457</v>
      </c>
      <c r="Q56" s="139">
        <v>299954</v>
      </c>
      <c r="R56" s="22" t="str">
        <f t="shared" si="0"/>
        <v>no</v>
      </c>
    </row>
    <row r="57" spans="1:19" ht="13.5" customHeight="1">
      <c r="A57" s="22"/>
      <c r="P57" s="138" t="s">
        <v>339</v>
      </c>
      <c r="Q57" s="139">
        <v>121024</v>
      </c>
      <c r="R57" s="22" t="str">
        <f t="shared" si="0"/>
        <v>no</v>
      </c>
    </row>
    <row r="58" spans="1:19" ht="13.5" customHeight="1">
      <c r="A58" s="22"/>
      <c r="P58" s="138" t="s">
        <v>458</v>
      </c>
      <c r="Q58" s="139">
        <v>107802</v>
      </c>
      <c r="R58" s="22" t="str">
        <f t="shared" si="0"/>
        <v>no</v>
      </c>
    </row>
    <row r="59" spans="1:19" ht="13.5" customHeight="1">
      <c r="A59" s="22"/>
      <c r="P59" s="138" t="s">
        <v>459</v>
      </c>
      <c r="Q59" s="139">
        <v>101466</v>
      </c>
      <c r="R59" s="22" t="str">
        <f t="shared" si="0"/>
        <v>no</v>
      </c>
    </row>
    <row r="60" spans="1:19" ht="13.5" customHeight="1">
      <c r="A60" s="22"/>
      <c r="E60" s="26"/>
      <c r="F60" s="210"/>
      <c r="P60" s="138" t="s">
        <v>460</v>
      </c>
      <c r="Q60" s="139">
        <v>192893</v>
      </c>
      <c r="R60" s="22" t="str">
        <f t="shared" si="0"/>
        <v>no</v>
      </c>
    </row>
    <row r="61" spans="1:19" ht="13.5" customHeight="1">
      <c r="A61" s="22"/>
      <c r="E61" s="26"/>
      <c r="F61" s="210"/>
      <c r="P61" s="138" t="s">
        <v>461</v>
      </c>
      <c r="Q61" s="139">
        <v>94545</v>
      </c>
      <c r="R61" s="22" t="str">
        <f t="shared" si="0"/>
        <v>no</v>
      </c>
    </row>
    <row r="62" spans="1:19" ht="13.5" customHeight="1">
      <c r="A62" s="22"/>
      <c r="E62" s="26"/>
      <c r="F62" s="210"/>
      <c r="P62" s="138" t="s">
        <v>544</v>
      </c>
      <c r="Q62" s="139">
        <v>45943</v>
      </c>
      <c r="R62" s="22" t="str">
        <f t="shared" si="0"/>
        <v>no</v>
      </c>
    </row>
    <row r="63" spans="1:19" ht="13.5" customHeight="1">
      <c r="A63" s="22"/>
      <c r="P63" s="138" t="s">
        <v>462</v>
      </c>
      <c r="Q63" s="139">
        <v>658620</v>
      </c>
      <c r="R63" s="22" t="str">
        <f t="shared" si="0"/>
        <v>no</v>
      </c>
    </row>
    <row r="64" spans="1:19" ht="13.5" customHeight="1">
      <c r="A64" s="22"/>
      <c r="P64" s="138" t="s">
        <v>192</v>
      </c>
      <c r="Q64" s="139">
        <v>180563</v>
      </c>
      <c r="R64" s="22" t="str">
        <f t="shared" si="0"/>
        <v>no</v>
      </c>
    </row>
    <row r="65" spans="1:18" ht="13.5" customHeight="1">
      <c r="A65" s="22"/>
      <c r="P65" s="138" t="s">
        <v>341</v>
      </c>
      <c r="Q65" s="139">
        <v>71272</v>
      </c>
      <c r="R65" s="22" t="str">
        <f t="shared" si="0"/>
        <v>no</v>
      </c>
    </row>
    <row r="66" spans="1:18" ht="13.5" customHeight="1">
      <c r="A66" s="22"/>
      <c r="P66" s="138" t="s">
        <v>342</v>
      </c>
      <c r="Q66" s="139">
        <v>101483</v>
      </c>
      <c r="R66" s="22" t="str">
        <f t="shared" si="0"/>
        <v>no</v>
      </c>
    </row>
    <row r="67" spans="1:18" ht="13.5" customHeight="1">
      <c r="A67" s="22"/>
      <c r="P67" s="138" t="s">
        <v>552</v>
      </c>
      <c r="Q67" s="139">
        <v>14054</v>
      </c>
      <c r="R67" s="22" t="str">
        <f t="shared" si="0"/>
        <v>no</v>
      </c>
    </row>
    <row r="68" spans="1:18" ht="13.5" customHeight="1">
      <c r="A68" s="22"/>
      <c r="P68" s="138" t="s">
        <v>554</v>
      </c>
      <c r="Q68" s="139">
        <v>49087</v>
      </c>
      <c r="R68" s="22" t="str">
        <f t="shared" ref="R68:R101" si="1">IF(Q68=M68,"yes","no")</f>
        <v>no</v>
      </c>
    </row>
    <row r="69" spans="1:18" ht="13.5" customHeight="1">
      <c r="A69" s="22"/>
      <c r="P69" s="138" t="s">
        <v>464</v>
      </c>
      <c r="Q69" s="139">
        <v>301097</v>
      </c>
      <c r="R69" s="22" t="str">
        <f t="shared" si="1"/>
        <v>no</v>
      </c>
    </row>
    <row r="70" spans="1:18" ht="13.5" customHeight="1">
      <c r="A70" s="22"/>
      <c r="P70" s="138" t="s">
        <v>465</v>
      </c>
      <c r="Q70" s="139">
        <v>324121</v>
      </c>
      <c r="R70" s="22" t="str">
        <f t="shared" si="1"/>
        <v>no</v>
      </c>
    </row>
    <row r="71" spans="1:18" ht="13.5" customHeight="1">
      <c r="A71" s="22"/>
      <c r="P71" s="138" t="s">
        <v>466</v>
      </c>
      <c r="Q71" s="139">
        <v>89986</v>
      </c>
      <c r="R71" s="22" t="str">
        <f t="shared" si="1"/>
        <v>no</v>
      </c>
    </row>
    <row r="72" spans="1:18" ht="13.5" customHeight="1">
      <c r="A72" s="22"/>
      <c r="P72" s="138" t="s">
        <v>467</v>
      </c>
      <c r="Q72" s="139">
        <v>72043</v>
      </c>
      <c r="R72" s="22" t="str">
        <f t="shared" si="1"/>
        <v>no</v>
      </c>
    </row>
    <row r="73" spans="1:18" ht="13.5" customHeight="1">
      <c r="A73" s="22"/>
      <c r="P73" s="138" t="s">
        <v>468</v>
      </c>
      <c r="Q73" s="139">
        <v>182611</v>
      </c>
      <c r="R73" s="22" t="str">
        <f t="shared" si="1"/>
        <v>no</v>
      </c>
    </row>
    <row r="74" spans="1:18" ht="13.5" customHeight="1">
      <c r="A74" s="22"/>
      <c r="P74" s="138" t="s">
        <v>343</v>
      </c>
      <c r="Q74" s="139">
        <v>344287</v>
      </c>
      <c r="R74" s="22" t="str">
        <f t="shared" si="1"/>
        <v>no</v>
      </c>
    </row>
    <row r="75" spans="1:18" ht="13.5" customHeight="1">
      <c r="A75" s="22"/>
      <c r="P75" s="138" t="s">
        <v>344</v>
      </c>
      <c r="Q75" s="139">
        <v>57139</v>
      </c>
      <c r="R75" s="22" t="str">
        <f t="shared" si="1"/>
        <v>no</v>
      </c>
    </row>
    <row r="76" spans="1:18" ht="13.5" customHeight="1">
      <c r="A76" s="22"/>
      <c r="P76" s="138" t="s">
        <v>345</v>
      </c>
      <c r="Q76" s="139">
        <v>255049</v>
      </c>
      <c r="R76" s="22" t="str">
        <f t="shared" si="1"/>
        <v>no</v>
      </c>
    </row>
    <row r="77" spans="1:18" ht="13.5" customHeight="1">
      <c r="A77" s="22"/>
      <c r="P77" s="138" t="s">
        <v>469</v>
      </c>
      <c r="Q77" s="139">
        <v>193974</v>
      </c>
      <c r="R77" s="22" t="str">
        <f t="shared" si="1"/>
        <v>no</v>
      </c>
    </row>
    <row r="78" spans="1:18" ht="13.5" customHeight="1">
      <c r="A78" s="22"/>
      <c r="P78" s="138" t="s">
        <v>470</v>
      </c>
      <c r="Q78" s="139">
        <v>171210</v>
      </c>
      <c r="R78" s="22" t="str">
        <f t="shared" si="1"/>
        <v>no</v>
      </c>
    </row>
    <row r="79" spans="1:18" ht="13.5" customHeight="1">
      <c r="A79" s="22"/>
      <c r="P79" s="138" t="s">
        <v>471</v>
      </c>
      <c r="Q79" s="139">
        <v>128908</v>
      </c>
      <c r="R79" s="22" t="str">
        <f t="shared" si="1"/>
        <v>no</v>
      </c>
    </row>
    <row r="80" spans="1:18" ht="13.5" customHeight="1">
      <c r="A80" s="22"/>
      <c r="P80" s="138" t="s">
        <v>306</v>
      </c>
      <c r="Q80" s="139">
        <v>164074</v>
      </c>
      <c r="R80" s="22" t="str">
        <f t="shared" si="1"/>
        <v>no</v>
      </c>
    </row>
    <row r="81" spans="1:18" ht="13.5" customHeight="1">
      <c r="A81" s="22"/>
      <c r="P81" s="138" t="s">
        <v>307</v>
      </c>
      <c r="Q81" s="139">
        <v>47340</v>
      </c>
      <c r="R81" s="22" t="str">
        <f t="shared" si="1"/>
        <v>no</v>
      </c>
    </row>
    <row r="82" spans="1:18" ht="13.5" customHeight="1">
      <c r="A82" s="22"/>
      <c r="P82" s="138" t="s">
        <v>472</v>
      </c>
      <c r="Q82" s="139">
        <v>151025</v>
      </c>
      <c r="R82" s="22" t="str">
        <f t="shared" si="1"/>
        <v>no</v>
      </c>
    </row>
    <row r="83" spans="1:18" ht="13.5" customHeight="1">
      <c r="A83" s="22"/>
      <c r="P83" s="138" t="s">
        <v>355</v>
      </c>
      <c r="Q83" s="139">
        <v>41492</v>
      </c>
      <c r="R83" s="22" t="str">
        <f t="shared" si="1"/>
        <v>no</v>
      </c>
    </row>
    <row r="84" spans="1:18" ht="13.5" customHeight="1">
      <c r="A84" s="22"/>
      <c r="P84" s="138" t="s">
        <v>346</v>
      </c>
      <c r="Q84" s="139">
        <v>104485</v>
      </c>
      <c r="R84" s="22" t="str">
        <f t="shared" si="1"/>
        <v>no</v>
      </c>
    </row>
    <row r="85" spans="1:18" ht="13.5" customHeight="1">
      <c r="A85" s="22"/>
      <c r="P85" s="138" t="s">
        <v>473</v>
      </c>
      <c r="Q85" s="139">
        <v>69196</v>
      </c>
      <c r="R85" s="22" t="str">
        <f t="shared" si="1"/>
        <v>no</v>
      </c>
    </row>
    <row r="86" spans="1:18" ht="13.5" customHeight="1">
      <c r="A86" s="22"/>
      <c r="P86" s="138" t="s">
        <v>474</v>
      </c>
      <c r="Q86" s="139">
        <v>426872</v>
      </c>
      <c r="R86" s="22" t="str">
        <f t="shared" si="1"/>
        <v>no</v>
      </c>
    </row>
    <row r="87" spans="1:18" ht="13.5" customHeight="1">
      <c r="A87" s="22"/>
      <c r="P87" s="138" t="s">
        <v>476</v>
      </c>
      <c r="Q87" s="139">
        <v>245413</v>
      </c>
      <c r="R87" s="22" t="str">
        <f t="shared" si="1"/>
        <v>no</v>
      </c>
    </row>
    <row r="88" spans="1:18" ht="13.5" customHeight="1">
      <c r="A88" s="22"/>
      <c r="P88" s="138" t="s">
        <v>310</v>
      </c>
      <c r="Q88" s="139">
        <v>33612</v>
      </c>
      <c r="R88" s="22" t="str">
        <f t="shared" si="1"/>
        <v>no</v>
      </c>
    </row>
    <row r="89" spans="1:18" ht="13.5" customHeight="1">
      <c r="A89" s="22"/>
      <c r="P89" s="138" t="s">
        <v>347</v>
      </c>
      <c r="Q89" s="139">
        <v>73078</v>
      </c>
      <c r="R89" s="22" t="str">
        <f t="shared" si="1"/>
        <v>no</v>
      </c>
    </row>
    <row r="90" spans="1:18" ht="13.5" customHeight="1">
      <c r="A90" s="22"/>
      <c r="P90" s="138" t="s">
        <v>356</v>
      </c>
      <c r="Q90" s="139">
        <v>164748</v>
      </c>
      <c r="R90" s="22" t="str">
        <f t="shared" si="1"/>
        <v>no</v>
      </c>
    </row>
    <row r="91" spans="1:18" ht="13.5" customHeight="1">
      <c r="A91" s="22"/>
      <c r="P91" s="26" t="s">
        <v>317</v>
      </c>
      <c r="Q91" s="139">
        <v>16364</v>
      </c>
      <c r="R91" s="22" t="str">
        <f t="shared" si="1"/>
        <v>no</v>
      </c>
    </row>
    <row r="92" spans="1:18" ht="13.5" customHeight="1">
      <c r="A92" s="22"/>
      <c r="P92" s="138" t="s">
        <v>477</v>
      </c>
      <c r="Q92" s="139">
        <v>202132</v>
      </c>
      <c r="R92" s="22" t="str">
        <f t="shared" si="1"/>
        <v>no</v>
      </c>
    </row>
    <row r="93" spans="1:18" ht="13.5" customHeight="1">
      <c r="A93" s="22"/>
      <c r="P93" s="138" t="s">
        <v>478</v>
      </c>
      <c r="Q93" s="139">
        <v>212157</v>
      </c>
      <c r="R93" s="22" t="str">
        <f t="shared" si="1"/>
        <v>no</v>
      </c>
    </row>
    <row r="94" spans="1:18" ht="13.5" customHeight="1">
      <c r="A94" s="22"/>
      <c r="P94" s="138" t="s">
        <v>323</v>
      </c>
      <c r="Q94" s="139">
        <v>26683</v>
      </c>
      <c r="R94" s="22" t="str">
        <f t="shared" si="1"/>
        <v>no</v>
      </c>
    </row>
    <row r="95" spans="1:18" ht="13.5" customHeight="1">
      <c r="A95" s="22"/>
      <c r="P95" s="138" t="s">
        <v>348</v>
      </c>
      <c r="Q95" s="139">
        <v>135373</v>
      </c>
      <c r="R95" s="22" t="str">
        <f t="shared" si="1"/>
        <v>no</v>
      </c>
    </row>
    <row r="96" spans="1:18" ht="13.5" customHeight="1">
      <c r="A96" s="22"/>
      <c r="P96" s="138" t="s">
        <v>479</v>
      </c>
      <c r="Q96" s="139">
        <v>230313</v>
      </c>
      <c r="R96" s="22" t="str">
        <f t="shared" si="1"/>
        <v>no</v>
      </c>
    </row>
    <row r="97" spans="1:18" ht="13.5" customHeight="1">
      <c r="A97" s="22"/>
      <c r="P97" s="138" t="s">
        <v>324</v>
      </c>
      <c r="Q97" s="139">
        <v>87194</v>
      </c>
      <c r="R97" s="22" t="str">
        <f t="shared" si="1"/>
        <v>no</v>
      </c>
    </row>
    <row r="98" spans="1:18" ht="13.5" customHeight="1">
      <c r="A98" s="22"/>
      <c r="P98" s="138" t="s">
        <v>480</v>
      </c>
      <c r="Q98" s="139">
        <v>54005</v>
      </c>
      <c r="R98" s="22" t="str">
        <f t="shared" si="1"/>
        <v>no</v>
      </c>
    </row>
    <row r="99" spans="1:18" ht="13.5" customHeight="1">
      <c r="A99" s="22"/>
      <c r="P99" s="138" t="s">
        <v>481</v>
      </c>
      <c r="Q99" s="139">
        <v>364654</v>
      </c>
      <c r="R99" s="22" t="str">
        <f t="shared" si="1"/>
        <v>no</v>
      </c>
    </row>
    <row r="100" spans="1:18" ht="13.5" customHeight="1">
      <c r="A100" s="22"/>
      <c r="P100" s="138" t="s">
        <v>482</v>
      </c>
      <c r="Q100" s="139">
        <v>196908</v>
      </c>
      <c r="R100" s="22" t="str">
        <f t="shared" si="1"/>
        <v>no</v>
      </c>
    </row>
    <row r="101" spans="1:18" ht="13.5" customHeight="1">
      <c r="A101" s="22"/>
      <c r="P101" s="138" t="s">
        <v>483</v>
      </c>
      <c r="Q101" s="139">
        <v>197573</v>
      </c>
      <c r="R101" s="22" t="str">
        <f t="shared" si="1"/>
        <v>no</v>
      </c>
    </row>
    <row r="102" spans="1:18" ht="13.5" customHeight="1">
      <c r="P102" s="39"/>
    </row>
    <row r="103" spans="1:18" ht="13.5" customHeight="1">
      <c r="P103" s="73"/>
    </row>
    <row r="104" spans="1:18" ht="13.5" customHeight="1">
      <c r="B104" s="26"/>
      <c r="P104" s="73"/>
    </row>
    <row r="105" spans="1:18" ht="13.5" customHeight="1">
      <c r="B105" s="28"/>
      <c r="P105" s="39"/>
    </row>
    <row r="106" spans="1:18" ht="13.5" customHeight="1">
      <c r="B106" s="28"/>
    </row>
    <row r="107" spans="1:18" ht="13.5" customHeight="1">
      <c r="B107" s="26"/>
    </row>
    <row r="108" spans="1:18" ht="13.5" customHeight="1">
      <c r="B108" s="26"/>
      <c r="P108" s="39"/>
    </row>
    <row r="109" spans="1:18" ht="13.5" customHeight="1">
      <c r="B109" s="26"/>
    </row>
    <row r="110" spans="1:18" ht="13.5" customHeight="1">
      <c r="B110" s="26"/>
    </row>
    <row r="111" spans="1:18" ht="13.5" customHeight="1">
      <c r="B111" s="26"/>
      <c r="P111" s="73"/>
    </row>
    <row r="112" spans="1:18" ht="13.5" customHeight="1">
      <c r="B112" s="26"/>
      <c r="P112" s="73"/>
    </row>
    <row r="113" spans="2:2" ht="13.5" customHeight="1">
      <c r="B113" s="26"/>
    </row>
    <row r="114" spans="2:2" ht="13.5" customHeight="1">
      <c r="B114" s="26"/>
    </row>
    <row r="115" spans="2:2" ht="13.5" customHeight="1">
      <c r="B115" s="26"/>
    </row>
    <row r="116" spans="2:2" ht="13.5" customHeight="1">
      <c r="B116" s="26"/>
    </row>
    <row r="117" spans="2:2" ht="13.5" customHeight="1">
      <c r="B117" s="26"/>
    </row>
    <row r="118" spans="2:2" ht="13.5" customHeight="1">
      <c r="B118" s="26"/>
    </row>
    <row r="119" spans="2:2" ht="12.95" customHeight="1">
      <c r="B119" s="26"/>
    </row>
    <row r="120" spans="2:2" ht="12.95" customHeight="1">
      <c r="B120" s="26"/>
    </row>
    <row r="121" spans="2:2" ht="12.95" customHeight="1">
      <c r="B121" s="26"/>
    </row>
    <row r="122" spans="2:2" ht="12.95" customHeight="1">
      <c r="B122" s="26"/>
    </row>
    <row r="123" spans="2:2" ht="12.95" customHeight="1">
      <c r="B123" s="26"/>
    </row>
    <row r="124" spans="2:2" ht="12.95" customHeight="1">
      <c r="B124" s="26"/>
    </row>
    <row r="125" spans="2:2" ht="12.95" customHeight="1">
      <c r="B125" s="26"/>
    </row>
    <row r="126" spans="2:2" ht="12.95" customHeight="1">
      <c r="B126" s="26"/>
    </row>
    <row r="127" spans="2:2" ht="12.95" customHeight="1">
      <c r="B127" s="26"/>
    </row>
    <row r="128" spans="2:2" ht="12.95" customHeight="1">
      <c r="B128" s="26"/>
    </row>
    <row r="129" spans="2:2" ht="12.95" customHeight="1">
      <c r="B129" s="26"/>
    </row>
    <row r="130" spans="2:2" ht="12.95" customHeight="1">
      <c r="B130" s="26"/>
    </row>
    <row r="131" spans="2:2" ht="12.95" customHeight="1">
      <c r="B131" s="26"/>
    </row>
    <row r="132" spans="2:2" ht="12.95" customHeight="1">
      <c r="B132" s="26"/>
    </row>
    <row r="133" spans="2:2" ht="12.95" customHeight="1">
      <c r="B133" s="26"/>
    </row>
    <row r="134" spans="2:2" ht="12.95" customHeight="1">
      <c r="B134" s="26"/>
    </row>
    <row r="135" spans="2:2" ht="12.95" customHeight="1">
      <c r="B135" s="26"/>
    </row>
    <row r="136" spans="2:2" ht="12.95" customHeight="1">
      <c r="B136" s="26"/>
    </row>
    <row r="137" spans="2:2" ht="12.95" customHeight="1">
      <c r="B137" s="26"/>
    </row>
    <row r="138" spans="2:2" ht="12.95" customHeight="1">
      <c r="B138" s="26"/>
    </row>
    <row r="139" spans="2:2" ht="12.95" customHeight="1">
      <c r="B139" s="26"/>
    </row>
    <row r="140" spans="2:2" ht="12.95" customHeight="1">
      <c r="B140" s="26"/>
    </row>
    <row r="141" spans="2:2" ht="12.95" customHeight="1">
      <c r="B141" s="26"/>
    </row>
    <row r="142" spans="2:2" ht="12.95" customHeight="1">
      <c r="B142" s="26"/>
    </row>
    <row r="143" spans="2:2" ht="12.95" customHeight="1">
      <c r="B143" s="26"/>
    </row>
    <row r="144" spans="2:2" ht="12.95" customHeight="1">
      <c r="B144" s="26"/>
    </row>
    <row r="145" spans="2:2" ht="12.95" customHeight="1">
      <c r="B145" s="26"/>
    </row>
    <row r="146" spans="2:2" ht="12.95" customHeight="1">
      <c r="B146" s="26"/>
    </row>
    <row r="147" spans="2:2" ht="12.95" customHeight="1">
      <c r="B147" s="26"/>
    </row>
    <row r="148" spans="2:2" ht="12.95" customHeight="1">
      <c r="B148" s="26"/>
    </row>
    <row r="149" spans="2:2" ht="12.95" customHeight="1">
      <c r="B149" s="26"/>
    </row>
    <row r="150" spans="2:2" ht="12.95" customHeight="1">
      <c r="B150" s="26"/>
    </row>
    <row r="151" spans="2:2" ht="12.95" customHeight="1">
      <c r="B151" s="26"/>
    </row>
    <row r="152" spans="2:2" ht="12.95" customHeight="1">
      <c r="B152" s="26"/>
    </row>
    <row r="153" spans="2:2" ht="12.95" customHeight="1">
      <c r="B153" s="26"/>
    </row>
    <row r="154" spans="2:2" ht="12.95" customHeight="1">
      <c r="B154" s="26"/>
    </row>
  </sheetData>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2011/12&amp;C&amp;9&amp;P</oddFooter>
  </headerFooter>
  <legacy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H107"/>
  <sheetViews>
    <sheetView zoomScaleNormal="100" workbookViewId="0">
      <pane ySplit="5" topLeftCell="A6" activePane="bottomLeft" state="frozen"/>
      <selection activeCell="B24" sqref="B24"/>
      <selection pane="bottomLeft" activeCell="K38" sqref="K38"/>
    </sheetView>
  </sheetViews>
  <sheetFormatPr defaultColWidth="8.85546875" defaultRowHeight="12.75"/>
  <cols>
    <col min="1" max="1" width="5.42578125" customWidth="1"/>
    <col min="2" max="2" width="21.28515625" customWidth="1"/>
    <col min="3" max="3" width="6" style="236" bestFit="1" customWidth="1"/>
    <col min="4" max="4" width="19.28515625" style="178" customWidth="1"/>
    <col min="5" max="5" width="21.42578125" customWidth="1"/>
    <col min="6" max="6" width="6.85546875" style="221" customWidth="1"/>
    <col min="7" max="7" width="8.85546875" customWidth="1"/>
    <col min="8" max="8" width="16" style="70" customWidth="1"/>
  </cols>
  <sheetData>
    <row r="1" spans="1:8" ht="15">
      <c r="B1" s="13" t="s">
        <v>636</v>
      </c>
      <c r="E1" s="22"/>
      <c r="F1" s="236"/>
    </row>
    <row r="2" spans="1:8" ht="13.5" customHeight="1">
      <c r="B2" s="5" t="s">
        <v>300</v>
      </c>
      <c r="E2" s="22"/>
      <c r="F2" s="236"/>
    </row>
    <row r="3" spans="1:8" ht="13.5" customHeight="1">
      <c r="B3" s="5" t="s">
        <v>301</v>
      </c>
    </row>
    <row r="4" spans="1:8" ht="13.5" customHeight="1">
      <c r="B4" s="13"/>
    </row>
    <row r="5" spans="1:8" s="308" customFormat="1" ht="13.5" customHeight="1">
      <c r="B5" s="13"/>
      <c r="C5" s="380" t="s">
        <v>408</v>
      </c>
      <c r="D5" s="351"/>
      <c r="F5" s="383" t="s">
        <v>408</v>
      </c>
      <c r="H5" s="309"/>
    </row>
    <row r="6" spans="1:8" ht="13.5" customHeight="1">
      <c r="A6" s="26">
        <v>1</v>
      </c>
      <c r="B6" s="397" t="s">
        <v>478</v>
      </c>
      <c r="C6" s="17">
        <v>50.974260922207648</v>
      </c>
      <c r="D6" s="57">
        <v>52</v>
      </c>
      <c r="E6" s="397" t="s">
        <v>477</v>
      </c>
      <c r="F6" s="17">
        <v>19.729420141444532</v>
      </c>
    </row>
    <row r="7" spans="1:8" ht="13.5" customHeight="1">
      <c r="A7" s="26">
        <v>2</v>
      </c>
      <c r="B7" s="397" t="s">
        <v>520</v>
      </c>
      <c r="C7" s="17">
        <v>41.924762550881958</v>
      </c>
      <c r="D7" s="57">
        <v>53</v>
      </c>
      <c r="E7" s="397" t="s">
        <v>554</v>
      </c>
      <c r="F7" s="17">
        <v>19.699395770392748</v>
      </c>
    </row>
    <row r="8" spans="1:8" ht="13.5" customHeight="1">
      <c r="A8" s="26">
        <v>3</v>
      </c>
      <c r="B8" s="397" t="s">
        <v>470</v>
      </c>
      <c r="C8" s="17">
        <v>36.873528466175493</v>
      </c>
      <c r="D8" s="57">
        <v>54</v>
      </c>
      <c r="E8" s="397" t="s">
        <v>533</v>
      </c>
      <c r="F8" s="17">
        <v>19.581956259686589</v>
      </c>
    </row>
    <row r="9" spans="1:8" ht="13.5" customHeight="1">
      <c r="A9" s="26">
        <v>4</v>
      </c>
      <c r="B9" s="175" t="s">
        <v>209</v>
      </c>
      <c r="C9" s="17">
        <v>34.758096116169185</v>
      </c>
      <c r="D9" s="57">
        <v>55</v>
      </c>
      <c r="E9" s="397" t="s">
        <v>440</v>
      </c>
      <c r="F9" s="17">
        <v>19.435780080097512</v>
      </c>
    </row>
    <row r="10" spans="1:8" ht="13.5" customHeight="1">
      <c r="A10" s="26">
        <v>5</v>
      </c>
      <c r="B10" s="397" t="s">
        <v>529</v>
      </c>
      <c r="C10" s="17">
        <v>33.394549918166938</v>
      </c>
      <c r="D10" s="57">
        <v>56</v>
      </c>
      <c r="E10" s="174" t="s">
        <v>346</v>
      </c>
      <c r="F10" s="17">
        <v>19.346684405853932</v>
      </c>
    </row>
    <row r="11" spans="1:8" ht="13.5" customHeight="1">
      <c r="A11" s="26">
        <v>6</v>
      </c>
      <c r="B11" s="397" t="s">
        <v>457</v>
      </c>
      <c r="C11" s="17">
        <v>33.190762914934105</v>
      </c>
      <c r="D11" s="57">
        <v>57</v>
      </c>
      <c r="E11" s="397" t="s">
        <v>441</v>
      </c>
      <c r="F11" s="17">
        <v>19.238577102400278</v>
      </c>
    </row>
    <row r="12" spans="1:8" ht="13.5" customHeight="1">
      <c r="A12" s="26">
        <v>7</v>
      </c>
      <c r="B12" s="397" t="s">
        <v>208</v>
      </c>
      <c r="C12" s="17">
        <v>32.596764271439746</v>
      </c>
      <c r="D12" s="57">
        <v>58</v>
      </c>
      <c r="E12" s="175" t="s">
        <v>541</v>
      </c>
      <c r="F12" s="17">
        <v>19.162488674116581</v>
      </c>
    </row>
    <row r="13" spans="1:8" ht="13.5" customHeight="1">
      <c r="A13" s="26">
        <v>8</v>
      </c>
      <c r="B13" s="397" t="s">
        <v>450</v>
      </c>
      <c r="C13" s="17">
        <v>32.102351683591664</v>
      </c>
      <c r="D13" s="57">
        <v>59</v>
      </c>
      <c r="E13" s="397" t="s">
        <v>306</v>
      </c>
      <c r="F13" s="17">
        <v>19.033764120858333</v>
      </c>
    </row>
    <row r="14" spans="1:8" ht="13.5" customHeight="1">
      <c r="A14" s="26">
        <v>9</v>
      </c>
      <c r="B14" s="397" t="s">
        <v>445</v>
      </c>
      <c r="C14" s="17">
        <v>31.117603792088918</v>
      </c>
      <c r="D14" s="57">
        <v>60</v>
      </c>
      <c r="E14" s="397" t="s">
        <v>484</v>
      </c>
      <c r="F14" s="17">
        <v>18.992568125516101</v>
      </c>
    </row>
    <row r="15" spans="1:8" ht="13.5" customHeight="1">
      <c r="A15" s="26">
        <v>10</v>
      </c>
      <c r="B15" s="397" t="s">
        <v>217</v>
      </c>
      <c r="C15" s="17">
        <v>30.222257123625756</v>
      </c>
      <c r="D15" s="57">
        <v>61</v>
      </c>
      <c r="E15" s="397" t="s">
        <v>471</v>
      </c>
      <c r="F15" s="17">
        <v>18.848421831637374</v>
      </c>
    </row>
    <row r="16" spans="1:8" ht="13.5" customHeight="1">
      <c r="A16" s="26">
        <v>11</v>
      </c>
      <c r="B16" s="397" t="s">
        <v>482</v>
      </c>
      <c r="C16" s="17">
        <v>29.93491065850306</v>
      </c>
      <c r="D16" s="57">
        <v>62</v>
      </c>
      <c r="E16" s="174" t="s">
        <v>685</v>
      </c>
      <c r="F16" s="17">
        <v>18.477596521001274</v>
      </c>
    </row>
    <row r="17" spans="1:6" ht="13.5" customHeight="1">
      <c r="A17" s="26">
        <v>12</v>
      </c>
      <c r="B17" s="397" t="s">
        <v>119</v>
      </c>
      <c r="C17" s="17">
        <v>29.799263903053571</v>
      </c>
      <c r="D17" s="57">
        <v>63</v>
      </c>
      <c r="E17" s="397" t="s">
        <v>480</v>
      </c>
      <c r="F17" s="17">
        <v>18.248728337808149</v>
      </c>
    </row>
    <row r="18" spans="1:6" ht="13.5" customHeight="1">
      <c r="A18" s="26">
        <v>13</v>
      </c>
      <c r="B18" s="397" t="s">
        <v>481</v>
      </c>
      <c r="C18" s="17">
        <v>29.740085457599882</v>
      </c>
      <c r="D18" s="57">
        <v>64</v>
      </c>
      <c r="E18" s="397" t="s">
        <v>446</v>
      </c>
      <c r="F18" s="17">
        <v>17.956152236801323</v>
      </c>
    </row>
    <row r="19" spans="1:6" ht="13.5" customHeight="1">
      <c r="A19" s="26">
        <v>14</v>
      </c>
      <c r="B19" s="397" t="s">
        <v>435</v>
      </c>
      <c r="C19" s="17">
        <v>29.312140575079873</v>
      </c>
      <c r="D19" s="57">
        <v>65</v>
      </c>
      <c r="E19" s="23" t="s">
        <v>434</v>
      </c>
      <c r="F19" s="17">
        <v>17.79278921998247</v>
      </c>
    </row>
    <row r="20" spans="1:6" ht="13.5" customHeight="1">
      <c r="A20" s="26">
        <v>15</v>
      </c>
      <c r="B20" s="397" t="s">
        <v>474</v>
      </c>
      <c r="C20" s="17">
        <v>28.387673811838134</v>
      </c>
      <c r="D20" s="57">
        <v>66</v>
      </c>
      <c r="E20" s="397" t="s">
        <v>121</v>
      </c>
      <c r="F20" s="17">
        <v>17.778680986475734</v>
      </c>
    </row>
    <row r="21" spans="1:6" ht="13.5" customHeight="1">
      <c r="A21" s="26">
        <v>16</v>
      </c>
      <c r="B21" s="397" t="s">
        <v>464</v>
      </c>
      <c r="C21" s="17">
        <v>28.29402092152678</v>
      </c>
      <c r="D21" s="57">
        <v>67</v>
      </c>
      <c r="E21" s="397" t="s">
        <v>462</v>
      </c>
      <c r="F21" s="17">
        <v>17.528064231928745</v>
      </c>
    </row>
    <row r="22" spans="1:6" ht="13.5" customHeight="1">
      <c r="A22" s="26">
        <v>17</v>
      </c>
      <c r="B22" s="397" t="s">
        <v>487</v>
      </c>
      <c r="C22" s="17">
        <v>28.224607508532422</v>
      </c>
      <c r="D22" s="57">
        <v>68</v>
      </c>
      <c r="E22" s="175" t="s">
        <v>336</v>
      </c>
      <c r="F22" s="17">
        <v>17.439064239567674</v>
      </c>
    </row>
    <row r="23" spans="1:6" ht="13.5" customHeight="1">
      <c r="A23" s="26">
        <v>18</v>
      </c>
      <c r="B23" s="397" t="s">
        <v>448</v>
      </c>
      <c r="C23" s="17">
        <v>27.829976502690823</v>
      </c>
      <c r="D23" s="57">
        <v>69</v>
      </c>
      <c r="E23" s="397" t="s">
        <v>168</v>
      </c>
      <c r="F23" s="17">
        <v>17.432027196278401</v>
      </c>
    </row>
    <row r="24" spans="1:6" ht="13.5" customHeight="1">
      <c r="A24" s="26">
        <v>19</v>
      </c>
      <c r="B24" s="611" t="s">
        <v>563</v>
      </c>
      <c r="C24" s="17">
        <v>27.814086040860413</v>
      </c>
      <c r="D24" s="57">
        <v>70</v>
      </c>
      <c r="E24" s="397" t="s">
        <v>307</v>
      </c>
      <c r="F24" s="17">
        <v>17.093205845771145</v>
      </c>
    </row>
    <row r="25" spans="1:6" ht="13.5" customHeight="1">
      <c r="A25" s="26">
        <v>20</v>
      </c>
      <c r="B25" s="397" t="s">
        <v>488</v>
      </c>
      <c r="C25" s="17">
        <v>27.436355448814169</v>
      </c>
      <c r="D25" s="57">
        <v>71</v>
      </c>
      <c r="E25" s="174" t="s">
        <v>340</v>
      </c>
      <c r="F25" s="17">
        <v>17.010681957812821</v>
      </c>
    </row>
    <row r="26" spans="1:6" ht="13.5" customHeight="1">
      <c r="A26" s="26">
        <v>21</v>
      </c>
      <c r="B26" s="397" t="s">
        <v>473</v>
      </c>
      <c r="C26" s="17">
        <v>27.399643979057593</v>
      </c>
      <c r="D26" s="57">
        <v>72</v>
      </c>
      <c r="E26" s="397" t="s">
        <v>528</v>
      </c>
      <c r="F26" s="17">
        <v>16.890084859312193</v>
      </c>
    </row>
    <row r="27" spans="1:6" ht="13.5" customHeight="1">
      <c r="A27" s="26">
        <v>22</v>
      </c>
      <c r="B27" s="397" t="s">
        <v>216</v>
      </c>
      <c r="C27" s="17">
        <v>27.083975239548884</v>
      </c>
      <c r="D27" s="57">
        <v>73</v>
      </c>
      <c r="E27" s="19" t="s">
        <v>458</v>
      </c>
      <c r="F27" s="17">
        <v>16.775211409819512</v>
      </c>
    </row>
    <row r="28" spans="1:6" ht="13.5" customHeight="1">
      <c r="A28" s="26">
        <v>23</v>
      </c>
      <c r="B28" s="397" t="s">
        <v>467</v>
      </c>
      <c r="C28" s="17">
        <v>26.788071570576541</v>
      </c>
      <c r="D28" s="57">
        <v>74</v>
      </c>
      <c r="E28" s="397" t="s">
        <v>455</v>
      </c>
      <c r="F28" s="17">
        <v>16.509347902360783</v>
      </c>
    </row>
    <row r="29" spans="1:6" ht="13.5" customHeight="1">
      <c r="A29" s="26">
        <v>24</v>
      </c>
      <c r="B29" s="397" t="s">
        <v>451</v>
      </c>
      <c r="C29" s="17">
        <v>26.737516469038209</v>
      </c>
      <c r="D29" s="57">
        <v>75</v>
      </c>
      <c r="E29" s="397" t="s">
        <v>538</v>
      </c>
      <c r="F29" s="17">
        <v>16.466962922573611</v>
      </c>
    </row>
    <row r="30" spans="1:6" ht="13.5" customHeight="1">
      <c r="A30" s="26">
        <v>25</v>
      </c>
      <c r="B30" s="397" t="s">
        <v>219</v>
      </c>
      <c r="C30" s="17">
        <v>26.03481987139963</v>
      </c>
      <c r="D30" s="57">
        <v>76</v>
      </c>
      <c r="E30" s="397" t="s">
        <v>338</v>
      </c>
      <c r="F30" s="17">
        <v>16.318143459915611</v>
      </c>
    </row>
    <row r="31" spans="1:6" ht="13.5" customHeight="1">
      <c r="A31" s="26">
        <v>26</v>
      </c>
      <c r="B31" s="397" t="s">
        <v>461</v>
      </c>
      <c r="C31" s="17">
        <v>25.711994149195515</v>
      </c>
      <c r="D31" s="57">
        <v>77</v>
      </c>
      <c r="E31" s="397" t="s">
        <v>120</v>
      </c>
      <c r="F31" s="17">
        <v>16.307971512102259</v>
      </c>
    </row>
    <row r="32" spans="1:6" ht="13.5" customHeight="1">
      <c r="A32" s="26">
        <v>27</v>
      </c>
      <c r="B32" s="397" t="s">
        <v>459</v>
      </c>
      <c r="C32" s="17">
        <v>25.482441969220304</v>
      </c>
      <c r="D32" s="57">
        <v>78</v>
      </c>
      <c r="E32" s="397" t="s">
        <v>454</v>
      </c>
      <c r="F32" s="17">
        <v>15.812139163740824</v>
      </c>
    </row>
    <row r="33" spans="1:6" ht="13.5" customHeight="1">
      <c r="A33" s="26">
        <v>28</v>
      </c>
      <c r="B33" s="397" t="s">
        <v>203</v>
      </c>
      <c r="C33" s="17">
        <v>24.937126240164215</v>
      </c>
      <c r="D33" s="57">
        <v>79</v>
      </c>
      <c r="E33" s="397" t="s">
        <v>492</v>
      </c>
      <c r="F33" s="17">
        <v>15.478813559322035</v>
      </c>
    </row>
    <row r="34" spans="1:6" ht="13.5" customHeight="1">
      <c r="A34" s="26">
        <v>29</v>
      </c>
      <c r="B34" s="397" t="s">
        <v>323</v>
      </c>
      <c r="C34" s="17">
        <v>24.701409074142383</v>
      </c>
      <c r="D34" s="57">
        <v>80</v>
      </c>
      <c r="E34" s="174" t="s">
        <v>344</v>
      </c>
      <c r="F34" s="17">
        <v>15.370747560591754</v>
      </c>
    </row>
    <row r="35" spans="1:6" ht="13.5" customHeight="1">
      <c r="A35" s="26">
        <v>30</v>
      </c>
      <c r="B35" s="397" t="s">
        <v>466</v>
      </c>
      <c r="C35" s="17">
        <v>24.429163515216999</v>
      </c>
      <c r="D35" s="57">
        <v>81</v>
      </c>
      <c r="E35" s="175" t="s">
        <v>335</v>
      </c>
      <c r="F35" s="17">
        <v>14.87169154684495</v>
      </c>
    </row>
    <row r="36" spans="1:6" ht="13.5" customHeight="1">
      <c r="A36" s="26">
        <v>31</v>
      </c>
      <c r="B36" s="397" t="s">
        <v>460</v>
      </c>
      <c r="C36" s="17">
        <v>24.167014131701634</v>
      </c>
      <c r="D36" s="57">
        <v>82</v>
      </c>
      <c r="E36" s="175" t="s">
        <v>334</v>
      </c>
      <c r="F36" s="17">
        <v>14.844944997380829</v>
      </c>
    </row>
    <row r="37" spans="1:6" ht="13.5" customHeight="1">
      <c r="A37" s="26">
        <v>32</v>
      </c>
      <c r="B37" s="397" t="s">
        <v>443</v>
      </c>
      <c r="C37" s="17">
        <v>23.769068400132497</v>
      </c>
      <c r="D37" s="57">
        <v>83</v>
      </c>
      <c r="E37" s="397" t="s">
        <v>317</v>
      </c>
      <c r="F37" s="17">
        <v>14.743132102272728</v>
      </c>
    </row>
    <row r="38" spans="1:6" ht="13.5" customHeight="1">
      <c r="A38" s="26">
        <v>33</v>
      </c>
      <c r="B38" s="397" t="s">
        <v>468</v>
      </c>
      <c r="C38" s="17">
        <v>23.058979456593772</v>
      </c>
      <c r="D38" s="57">
        <v>84</v>
      </c>
      <c r="E38" s="397" t="s">
        <v>493</v>
      </c>
      <c r="F38" s="17">
        <v>14.661919675755341</v>
      </c>
    </row>
    <row r="39" spans="1:6" ht="13.5" customHeight="1">
      <c r="A39" s="26">
        <v>34</v>
      </c>
      <c r="B39" s="175" t="s">
        <v>339</v>
      </c>
      <c r="C39" s="17">
        <v>23.041227097767511</v>
      </c>
      <c r="D39" s="57">
        <v>85</v>
      </c>
      <c r="E39" s="397" t="s">
        <v>191</v>
      </c>
      <c r="F39" s="17">
        <v>14.643972339060383</v>
      </c>
    </row>
    <row r="40" spans="1:6" ht="13.5" customHeight="1">
      <c r="A40" s="26">
        <v>35</v>
      </c>
      <c r="B40" s="397" t="s">
        <v>507</v>
      </c>
      <c r="C40" s="17">
        <v>23.011475355607015</v>
      </c>
      <c r="D40" s="57">
        <v>86</v>
      </c>
      <c r="E40" s="397" t="s">
        <v>21</v>
      </c>
      <c r="F40" s="17">
        <v>14.500963010519039</v>
      </c>
    </row>
    <row r="41" spans="1:6" ht="13.5" customHeight="1">
      <c r="A41" s="26">
        <v>36</v>
      </c>
      <c r="B41" s="174" t="s">
        <v>345</v>
      </c>
      <c r="C41" s="17">
        <v>22.894460805543527</v>
      </c>
      <c r="D41" s="57">
        <v>87</v>
      </c>
      <c r="E41" s="174" t="s">
        <v>348</v>
      </c>
      <c r="F41" s="17">
        <v>14.416097310613839</v>
      </c>
    </row>
    <row r="42" spans="1:6" ht="13.5" customHeight="1">
      <c r="A42" s="26">
        <v>37</v>
      </c>
      <c r="B42" s="174" t="s">
        <v>194</v>
      </c>
      <c r="C42" s="17">
        <v>21.839250076522802</v>
      </c>
      <c r="D42" s="57">
        <v>88</v>
      </c>
      <c r="E42" s="397" t="s">
        <v>489</v>
      </c>
      <c r="F42" s="17">
        <v>14.362931737829753</v>
      </c>
    </row>
    <row r="43" spans="1:6" ht="13.5" customHeight="1">
      <c r="A43" s="26">
        <v>38</v>
      </c>
      <c r="B43" s="397" t="s">
        <v>524</v>
      </c>
      <c r="C43" s="17">
        <v>21.705663240917783</v>
      </c>
      <c r="D43" s="57">
        <v>89</v>
      </c>
      <c r="E43" s="397" t="s">
        <v>424</v>
      </c>
      <c r="F43" s="17">
        <v>14.334555276271113</v>
      </c>
    </row>
    <row r="44" spans="1:6" ht="13.5" customHeight="1">
      <c r="A44" s="26">
        <v>39</v>
      </c>
      <c r="B44" s="397" t="s">
        <v>483</v>
      </c>
      <c r="C44" s="17">
        <v>21.540525828223565</v>
      </c>
      <c r="D44" s="57">
        <v>90</v>
      </c>
      <c r="E44" s="174" t="s">
        <v>341</v>
      </c>
      <c r="F44" s="17">
        <v>13.751567897953761</v>
      </c>
    </row>
    <row r="45" spans="1:6" ht="13.5" customHeight="1">
      <c r="A45" s="26">
        <v>40</v>
      </c>
      <c r="B45" s="397" t="s">
        <v>324</v>
      </c>
      <c r="C45" s="17">
        <v>21.526085815360037</v>
      </c>
      <c r="D45" s="57">
        <v>91</v>
      </c>
      <c r="E45" s="397" t="s">
        <v>423</v>
      </c>
      <c r="F45" s="17">
        <v>13.436449380086712</v>
      </c>
    </row>
    <row r="46" spans="1:6" ht="13.5" customHeight="1">
      <c r="A46" s="26">
        <v>41</v>
      </c>
      <c r="B46" s="397" t="s">
        <v>218</v>
      </c>
      <c r="C46" s="17">
        <v>21.353828743870238</v>
      </c>
      <c r="D46" s="57">
        <v>92</v>
      </c>
      <c r="E46" s="397" t="s">
        <v>506</v>
      </c>
      <c r="F46" s="17">
        <v>12.880690737833595</v>
      </c>
    </row>
    <row r="47" spans="1:6" ht="13.5" customHeight="1">
      <c r="A47" s="26">
        <v>42</v>
      </c>
      <c r="B47" s="397" t="s">
        <v>465</v>
      </c>
      <c r="C47" s="17">
        <v>21.338309189793634</v>
      </c>
      <c r="D47" s="57">
        <v>93</v>
      </c>
      <c r="E47" s="174" t="s">
        <v>343</v>
      </c>
      <c r="F47" s="17">
        <v>12.687274944825184</v>
      </c>
    </row>
    <row r="48" spans="1:6" ht="13.5" customHeight="1">
      <c r="A48" s="26">
        <v>43</v>
      </c>
      <c r="B48" s="397" t="s">
        <v>166</v>
      </c>
      <c r="C48" s="17">
        <v>21.262475382932166</v>
      </c>
      <c r="D48" s="57">
        <v>94</v>
      </c>
      <c r="E48" s="26" t="s">
        <v>679</v>
      </c>
      <c r="F48" s="17">
        <v>12.488364416570391</v>
      </c>
    </row>
    <row r="49" spans="1:6" ht="13.5" customHeight="1">
      <c r="A49" s="26">
        <v>44</v>
      </c>
      <c r="B49" s="397" t="s">
        <v>552</v>
      </c>
      <c r="C49" s="17">
        <v>20.645539267015707</v>
      </c>
      <c r="D49" s="57">
        <v>95</v>
      </c>
      <c r="E49" s="397" t="s">
        <v>310</v>
      </c>
      <c r="F49" s="17">
        <v>12.20769866954333</v>
      </c>
    </row>
    <row r="50" spans="1:6" ht="13.5" customHeight="1">
      <c r="A50" s="26">
        <v>45</v>
      </c>
      <c r="B50" s="397" t="s">
        <v>525</v>
      </c>
      <c r="C50" s="17">
        <v>20.590056417489421</v>
      </c>
      <c r="D50" s="57">
        <v>96</v>
      </c>
      <c r="E50" s="397" t="s">
        <v>536</v>
      </c>
      <c r="F50" s="17">
        <v>11.35866319895969</v>
      </c>
    </row>
    <row r="51" spans="1:6" ht="13.5" customHeight="1">
      <c r="A51" s="26">
        <v>46</v>
      </c>
      <c r="B51" s="397" t="s">
        <v>432</v>
      </c>
      <c r="C51" s="17">
        <v>20.517065111758992</v>
      </c>
      <c r="D51" s="57">
        <v>97</v>
      </c>
      <c r="E51" s="397" t="s">
        <v>479</v>
      </c>
      <c r="F51" s="17">
        <v>9.9336181344328605</v>
      </c>
    </row>
    <row r="52" spans="1:6" ht="13.5" customHeight="1">
      <c r="A52" s="26">
        <v>47</v>
      </c>
      <c r="B52" s="174" t="s">
        <v>355</v>
      </c>
      <c r="C52" s="17">
        <v>20.438450229709037</v>
      </c>
      <c r="D52" s="57">
        <v>98</v>
      </c>
      <c r="E52" s="397" t="s">
        <v>498</v>
      </c>
      <c r="F52" s="17">
        <v>9.2391457905544154</v>
      </c>
    </row>
    <row r="53" spans="1:6" ht="13.5" customHeight="1">
      <c r="A53" s="26">
        <v>48</v>
      </c>
      <c r="B53" s="397" t="s">
        <v>539</v>
      </c>
      <c r="C53" s="17">
        <v>20.28730492196879</v>
      </c>
      <c r="D53" s="57">
        <v>99</v>
      </c>
      <c r="E53" s="397" t="s">
        <v>118</v>
      </c>
      <c r="F53" s="17">
        <v>4.1936145952109465</v>
      </c>
    </row>
    <row r="54" spans="1:6" ht="13.5" customHeight="1">
      <c r="A54" s="26">
        <v>49</v>
      </c>
      <c r="B54" s="174" t="s">
        <v>356</v>
      </c>
      <c r="C54" s="17">
        <v>20.271751221782637</v>
      </c>
      <c r="D54" s="57"/>
    </row>
    <row r="55" spans="1:6" ht="13.5" customHeight="1">
      <c r="A55" s="26">
        <v>50</v>
      </c>
      <c r="B55" s="397" t="s">
        <v>463</v>
      </c>
      <c r="C55" s="17">
        <v>20.243343316694393</v>
      </c>
      <c r="D55" s="154"/>
      <c r="E55" s="91" t="s">
        <v>411</v>
      </c>
      <c r="F55" s="283">
        <f>MEDIAN(F6:F53,C6:C56)</f>
        <v>20.243343316694393</v>
      </c>
    </row>
    <row r="56" spans="1:6" ht="13.5" customHeight="1">
      <c r="A56" s="26">
        <v>51</v>
      </c>
      <c r="B56" s="397" t="s">
        <v>469</v>
      </c>
      <c r="C56" s="17">
        <v>20.002850033928976</v>
      </c>
      <c r="E56" s="91" t="s">
        <v>410</v>
      </c>
      <c r="F56" s="283">
        <f>AVERAGE(F6:F53,C6:C56)</f>
        <v>21.37425969806408</v>
      </c>
    </row>
    <row r="57" spans="1:6" ht="13.5" customHeight="1"/>
    <row r="58" spans="1:6" s="208" customFormat="1" ht="13.5" customHeight="1">
      <c r="B58" s="126" t="s">
        <v>578</v>
      </c>
      <c r="D58" s="178"/>
      <c r="F58" s="221"/>
    </row>
    <row r="59" spans="1:6" ht="13.5" customHeight="1">
      <c r="D59" s="208"/>
    </row>
    <row r="60" spans="1:6" ht="13.5" customHeight="1"/>
    <row r="107" spans="2:3" ht="18">
      <c r="B107" s="308"/>
      <c r="C107" s="344"/>
    </row>
  </sheetData>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2011/12&amp;C&amp;9&amp;P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L107"/>
  <sheetViews>
    <sheetView zoomScaleNormal="100" workbookViewId="0">
      <pane ySplit="8" topLeftCell="A9" activePane="bottomLeft" state="frozen"/>
      <selection activeCell="B24" sqref="B24"/>
      <selection pane="bottomLeft" activeCell="J24" sqref="J24"/>
    </sheetView>
  </sheetViews>
  <sheetFormatPr defaultRowHeight="12.75"/>
  <cols>
    <col min="1" max="1" width="15.7109375" style="122" customWidth="1"/>
    <col min="2" max="2" width="11.42578125" style="322" customWidth="1"/>
    <col min="3" max="3" width="13.140625" style="122" customWidth="1"/>
    <col min="4" max="4" width="4.7109375" style="122" customWidth="1"/>
    <col min="5" max="5" width="20.42578125" style="122" customWidth="1"/>
    <col min="6" max="6" width="11.28515625" style="122" customWidth="1"/>
    <col min="7" max="7" width="13" style="122" customWidth="1"/>
    <col min="8" max="8" width="5.85546875" style="122" customWidth="1"/>
    <col min="9" max="9" width="9.140625" style="122"/>
    <col min="10" max="10" width="18.5703125" style="122" customWidth="1"/>
    <col min="11" max="11" width="11.85546875" style="122" bestFit="1" customWidth="1"/>
    <col min="12" max="16384" width="9.140625" style="122"/>
  </cols>
  <sheetData>
    <row r="1" spans="1:12" ht="15">
      <c r="A1" s="39" t="s">
        <v>637</v>
      </c>
      <c r="B1" s="241"/>
      <c r="C1" s="26"/>
      <c r="E1" s="26"/>
      <c r="F1" s="84"/>
      <c r="G1" s="84"/>
    </row>
    <row r="2" spans="1:12" s="653" customFormat="1" ht="44.25" customHeight="1">
      <c r="A2" s="742" t="s">
        <v>570</v>
      </c>
      <c r="B2" s="742"/>
      <c r="C2" s="742"/>
      <c r="D2" s="742"/>
      <c r="E2" s="742"/>
      <c r="F2" s="742"/>
      <c r="G2" s="742"/>
    </row>
    <row r="3" spans="1:12" ht="21.75" customHeight="1">
      <c r="A3" s="743" t="s">
        <v>569</v>
      </c>
      <c r="B3" s="744"/>
      <c r="C3" s="744"/>
      <c r="D3" s="744"/>
      <c r="E3" s="744"/>
      <c r="F3" s="744"/>
      <c r="G3" s="744"/>
    </row>
    <row r="4" spans="1:12" ht="9" customHeight="1">
      <c r="A4" s="654"/>
      <c r="B4" s="655"/>
      <c r="C4" s="175"/>
      <c r="D4" s="400"/>
      <c r="E4" s="175"/>
      <c r="F4" s="656"/>
      <c r="G4" s="656"/>
    </row>
    <row r="5" spans="1:12" ht="12.95" customHeight="1">
      <c r="A5" s="78" t="s">
        <v>302</v>
      </c>
      <c r="B5" s="241"/>
      <c r="C5" s="26"/>
      <c r="E5" s="26"/>
      <c r="F5" s="84"/>
      <c r="G5" s="84"/>
    </row>
    <row r="6" spans="1:12" ht="9" customHeight="1">
      <c r="A6" s="26"/>
      <c r="B6" s="241"/>
      <c r="C6" s="26"/>
      <c r="E6" s="26"/>
      <c r="F6" s="84"/>
      <c r="G6" s="84"/>
    </row>
    <row r="7" spans="1:12" ht="12.95" customHeight="1">
      <c r="A7" s="28"/>
      <c r="B7" s="356" t="s">
        <v>303</v>
      </c>
      <c r="C7" s="104" t="s">
        <v>303</v>
      </c>
      <c r="D7" s="357"/>
      <c r="E7" s="358"/>
      <c r="F7" s="104" t="s">
        <v>303</v>
      </c>
      <c r="G7" s="104" t="s">
        <v>303</v>
      </c>
      <c r="J7" s="627"/>
      <c r="K7" s="627"/>
      <c r="L7" s="627"/>
    </row>
    <row r="8" spans="1:12" ht="12.95" customHeight="1">
      <c r="A8" s="28"/>
      <c r="B8" s="356" t="s">
        <v>212</v>
      </c>
      <c r="C8" s="104" t="s">
        <v>114</v>
      </c>
      <c r="D8" s="357"/>
      <c r="E8" s="358"/>
      <c r="F8" s="104" t="s">
        <v>212</v>
      </c>
      <c r="G8" s="104" t="s">
        <v>114</v>
      </c>
      <c r="J8" s="10"/>
      <c r="K8" s="10"/>
      <c r="L8" s="10"/>
    </row>
    <row r="9" spans="1:12" ht="12.75" customHeight="1">
      <c r="A9" s="4" t="s">
        <v>572</v>
      </c>
      <c r="B9" s="4">
        <v>84</v>
      </c>
      <c r="C9" s="4">
        <v>97</v>
      </c>
      <c r="D9" s="84"/>
      <c r="E9" s="4" t="s">
        <v>541</v>
      </c>
      <c r="F9" s="4">
        <v>26</v>
      </c>
      <c r="G9" s="4">
        <v>41</v>
      </c>
    </row>
    <row r="10" spans="1:12" ht="12.75" customHeight="1">
      <c r="A10" s="4" t="s">
        <v>333</v>
      </c>
      <c r="B10" s="4">
        <v>51.32</v>
      </c>
      <c r="C10" s="4">
        <v>84.95</v>
      </c>
      <c r="D10" s="84"/>
      <c r="E10" s="4" t="s">
        <v>457</v>
      </c>
      <c r="F10" s="4">
        <v>62</v>
      </c>
      <c r="G10" s="4">
        <v>88</v>
      </c>
    </row>
    <row r="11" spans="1:12" ht="12.75" customHeight="1">
      <c r="A11" s="4" t="s">
        <v>423</v>
      </c>
      <c r="B11" s="4">
        <v>67</v>
      </c>
      <c r="C11" s="4">
        <v>84</v>
      </c>
      <c r="D11" s="84"/>
      <c r="E11" s="4" t="s">
        <v>339</v>
      </c>
      <c r="F11" s="4">
        <v>50.49</v>
      </c>
      <c r="G11" s="4">
        <v>76</v>
      </c>
    </row>
    <row r="12" spans="1:12" ht="12.75" customHeight="1">
      <c r="A12" s="4" t="s">
        <v>424</v>
      </c>
      <c r="B12" s="4">
        <v>57</v>
      </c>
      <c r="C12" s="4">
        <v>43</v>
      </c>
      <c r="D12" s="84"/>
      <c r="E12" s="4" t="s">
        <v>458</v>
      </c>
      <c r="F12" s="4">
        <v>58.56</v>
      </c>
      <c r="G12" s="4"/>
    </row>
    <row r="13" spans="1:12" ht="12.75" customHeight="1">
      <c r="A13" s="4" t="s">
        <v>487</v>
      </c>
      <c r="B13" s="4"/>
      <c r="C13" s="4"/>
      <c r="D13" s="84"/>
      <c r="E13" s="4" t="s">
        <v>459</v>
      </c>
      <c r="F13" s="4">
        <v>50</v>
      </c>
      <c r="G13" s="4">
        <v>80</v>
      </c>
    </row>
    <row r="14" spans="1:12" ht="12.75" customHeight="1">
      <c r="A14" s="4" t="s">
        <v>426</v>
      </c>
      <c r="B14" s="4">
        <v>50</v>
      </c>
      <c r="C14" s="4">
        <v>78</v>
      </c>
      <c r="D14" s="84"/>
      <c r="E14" s="4" t="s">
        <v>460</v>
      </c>
      <c r="F14" s="4">
        <v>79</v>
      </c>
      <c r="G14" s="4">
        <v>85.6</v>
      </c>
    </row>
    <row r="15" spans="1:12" ht="12.75" customHeight="1">
      <c r="A15" s="4" t="s">
        <v>488</v>
      </c>
      <c r="B15" s="4">
        <v>41</v>
      </c>
      <c r="C15" s="4"/>
      <c r="D15" s="84"/>
      <c r="E15" s="4" t="s">
        <v>168</v>
      </c>
      <c r="F15" s="4">
        <v>45</v>
      </c>
      <c r="G15" s="4">
        <v>66</v>
      </c>
    </row>
    <row r="16" spans="1:12" ht="12.75" customHeight="1">
      <c r="A16" s="4" t="s">
        <v>489</v>
      </c>
      <c r="B16" s="4">
        <v>48</v>
      </c>
      <c r="C16" s="4">
        <v>71</v>
      </c>
      <c r="D16" s="84"/>
      <c r="E16" s="4" t="s">
        <v>340</v>
      </c>
      <c r="F16" s="4">
        <v>48.4</v>
      </c>
      <c r="G16" s="4">
        <v>86.7</v>
      </c>
    </row>
    <row r="17" spans="1:7" ht="12.75" customHeight="1">
      <c r="A17" s="4" t="s">
        <v>492</v>
      </c>
      <c r="B17" s="4">
        <v>37</v>
      </c>
      <c r="C17" s="4">
        <v>61</v>
      </c>
      <c r="D17" s="84"/>
      <c r="E17" s="4" t="s">
        <v>461</v>
      </c>
      <c r="F17" s="4">
        <v>55.98</v>
      </c>
      <c r="G17" s="4">
        <v>82.71</v>
      </c>
    </row>
    <row r="18" spans="1:7" ht="12.75" customHeight="1">
      <c r="A18" s="4" t="s">
        <v>429</v>
      </c>
      <c r="B18" s="4">
        <v>68.7</v>
      </c>
      <c r="C18" s="4">
        <v>86.9</v>
      </c>
      <c r="D18" s="84"/>
      <c r="E18" s="4" t="s">
        <v>462</v>
      </c>
      <c r="F18" s="4">
        <v>44.57</v>
      </c>
      <c r="G18" s="4">
        <v>72.64</v>
      </c>
    </row>
    <row r="19" spans="1:7" ht="12.75" customHeight="1">
      <c r="A19" s="4" t="s">
        <v>493</v>
      </c>
      <c r="B19" s="4">
        <v>43.69</v>
      </c>
      <c r="C19" s="4">
        <v>74.680000000000007</v>
      </c>
      <c r="D19" s="84"/>
      <c r="E19" s="4" t="s">
        <v>463</v>
      </c>
      <c r="F19" s="4">
        <v>45.8</v>
      </c>
      <c r="G19" s="4">
        <v>93.7</v>
      </c>
    </row>
    <row r="20" spans="1:7" ht="12.75" customHeight="1">
      <c r="A20" s="4" t="s">
        <v>431</v>
      </c>
      <c r="B20" s="4">
        <v>51</v>
      </c>
      <c r="C20" s="4">
        <v>80</v>
      </c>
      <c r="D20" s="84"/>
      <c r="E20" s="4" t="s">
        <v>685</v>
      </c>
      <c r="F20" s="4">
        <v>29.67</v>
      </c>
      <c r="G20" s="4">
        <v>68.33</v>
      </c>
    </row>
    <row r="21" spans="1:7" ht="12.75" customHeight="1">
      <c r="A21" s="4" t="s">
        <v>184</v>
      </c>
      <c r="B21" s="4">
        <v>45.19</v>
      </c>
      <c r="C21" s="4">
        <v>70.52</v>
      </c>
      <c r="D21" s="84"/>
      <c r="E21" s="4" t="s">
        <v>341</v>
      </c>
    </row>
    <row r="22" spans="1:7" ht="12.75" customHeight="1">
      <c r="A22" s="4" t="s">
        <v>498</v>
      </c>
      <c r="B22" s="4">
        <v>43.55</v>
      </c>
      <c r="C22" s="4">
        <v>56.88</v>
      </c>
      <c r="D22" s="84"/>
      <c r="E22" s="4" t="s">
        <v>552</v>
      </c>
      <c r="F22" s="4">
        <v>57</v>
      </c>
      <c r="G22" s="4">
        <v>89</v>
      </c>
    </row>
    <row r="23" spans="1:7" ht="12.75" customHeight="1">
      <c r="A23" s="4" t="s">
        <v>500</v>
      </c>
      <c r="B23" s="4">
        <v>45</v>
      </c>
      <c r="C23" s="4">
        <v>72</v>
      </c>
      <c r="D23" s="84"/>
      <c r="E23" s="4" t="s">
        <v>554</v>
      </c>
      <c r="F23" s="4">
        <v>41</v>
      </c>
      <c r="G23" s="4">
        <v>69</v>
      </c>
    </row>
    <row r="24" spans="1:7" ht="12.75" customHeight="1">
      <c r="A24" s="4" t="s">
        <v>434</v>
      </c>
      <c r="B24" s="4">
        <v>47.79</v>
      </c>
      <c r="C24" s="4">
        <v>97.84</v>
      </c>
      <c r="D24" s="84"/>
      <c r="E24" s="4" t="s">
        <v>464</v>
      </c>
      <c r="F24" s="4">
        <v>50.91</v>
      </c>
      <c r="G24" s="4">
        <v>78.53</v>
      </c>
    </row>
    <row r="25" spans="1:7" ht="12.75" customHeight="1">
      <c r="A25" s="4" t="s">
        <v>435</v>
      </c>
      <c r="B25" s="4">
        <v>39.86</v>
      </c>
      <c r="C25" s="4">
        <v>71.099999999999994</v>
      </c>
      <c r="D25" s="84"/>
      <c r="E25" s="4" t="s">
        <v>465</v>
      </c>
      <c r="F25" s="4">
        <v>56</v>
      </c>
      <c r="G25" s="4">
        <v>83</v>
      </c>
    </row>
    <row r="26" spans="1:7" ht="12.75" customHeight="1">
      <c r="A26" s="4" t="s">
        <v>436</v>
      </c>
      <c r="B26" s="4">
        <v>32.799999999999997</v>
      </c>
      <c r="C26" s="4">
        <v>65.900000000000006</v>
      </c>
      <c r="D26" s="84"/>
      <c r="E26" s="4" t="s">
        <v>466</v>
      </c>
      <c r="F26" s="4">
        <v>65</v>
      </c>
      <c r="G26" s="4">
        <v>92</v>
      </c>
    </row>
    <row r="27" spans="1:7" ht="12.75" customHeight="1">
      <c r="A27" s="4" t="s">
        <v>208</v>
      </c>
      <c r="B27" s="4">
        <v>43.54</v>
      </c>
      <c r="C27" s="4">
        <v>81.25</v>
      </c>
      <c r="D27" s="84"/>
      <c r="E27" s="4" t="s">
        <v>21</v>
      </c>
      <c r="F27" s="4">
        <v>54.86</v>
      </c>
      <c r="G27" s="4">
        <v>80.95</v>
      </c>
    </row>
    <row r="28" spans="1:7" ht="12.75" customHeight="1">
      <c r="A28" s="4" t="s">
        <v>437</v>
      </c>
      <c r="B28" s="4">
        <v>66</v>
      </c>
      <c r="C28" s="4">
        <v>93</v>
      </c>
      <c r="D28" s="84"/>
      <c r="E28" s="4" t="s">
        <v>467</v>
      </c>
      <c r="F28" s="4">
        <v>50.1</v>
      </c>
      <c r="G28" s="4">
        <v>79</v>
      </c>
    </row>
    <row r="29" spans="1:7" ht="12.75" customHeight="1">
      <c r="A29" s="4" t="s">
        <v>334</v>
      </c>
      <c r="B29" s="4">
        <v>46</v>
      </c>
      <c r="C29" s="4">
        <v>73</v>
      </c>
      <c r="D29" s="84"/>
      <c r="E29" s="4" t="s">
        <v>468</v>
      </c>
      <c r="F29" s="4">
        <v>49</v>
      </c>
      <c r="G29" s="4">
        <v>90</v>
      </c>
    </row>
    <row r="30" spans="1:7" ht="12.75" customHeight="1">
      <c r="A30" s="4" t="s">
        <v>335</v>
      </c>
      <c r="B30" s="4">
        <v>55</v>
      </c>
      <c r="C30" s="4">
        <v>83</v>
      </c>
      <c r="D30" s="84"/>
      <c r="E30" s="4" t="s">
        <v>343</v>
      </c>
      <c r="F30" s="4">
        <v>52.6</v>
      </c>
      <c r="G30" s="4">
        <v>86.2</v>
      </c>
    </row>
    <row r="31" spans="1:7" ht="12.75" customHeight="1">
      <c r="A31" s="4" t="s">
        <v>209</v>
      </c>
      <c r="B31" s="4">
        <v>28.27</v>
      </c>
      <c r="C31" s="4">
        <v>52.22</v>
      </c>
      <c r="D31" s="84"/>
      <c r="E31" s="4" t="s">
        <v>344</v>
      </c>
      <c r="F31" s="4">
        <v>57</v>
      </c>
      <c r="G31" s="4">
        <v>79</v>
      </c>
    </row>
    <row r="32" spans="1:7" ht="12.75" customHeight="1">
      <c r="A32" s="4" t="s">
        <v>439</v>
      </c>
      <c r="B32" s="4">
        <v>56</v>
      </c>
      <c r="C32" s="4">
        <v>84</v>
      </c>
      <c r="D32" s="84"/>
      <c r="E32" s="4" t="s">
        <v>345</v>
      </c>
      <c r="F32" s="4">
        <v>49.58</v>
      </c>
      <c r="G32" s="4">
        <v>77.959999999999994</v>
      </c>
    </row>
    <row r="33" spans="1:7" ht="12.75" customHeight="1">
      <c r="A33" s="4" t="s">
        <v>336</v>
      </c>
      <c r="B33" s="4">
        <v>37</v>
      </c>
      <c r="C33" s="4">
        <v>56</v>
      </c>
      <c r="D33" s="84"/>
      <c r="E33" s="4" t="s">
        <v>469</v>
      </c>
      <c r="F33" s="4">
        <v>43.63</v>
      </c>
      <c r="G33" s="4">
        <v>68.430000000000007</v>
      </c>
    </row>
    <row r="34" spans="1:7" ht="12.75" customHeight="1">
      <c r="A34" s="4" t="s">
        <v>506</v>
      </c>
      <c r="B34" s="4">
        <v>43.29</v>
      </c>
      <c r="C34" s="4">
        <v>70.66</v>
      </c>
      <c r="D34" s="84"/>
      <c r="E34" s="4" t="s">
        <v>470</v>
      </c>
      <c r="F34" s="4">
        <v>51.15</v>
      </c>
      <c r="G34" s="4">
        <v>83.82</v>
      </c>
    </row>
    <row r="35" spans="1:7" ht="12.75" customHeight="1">
      <c r="A35" s="4" t="s">
        <v>507</v>
      </c>
      <c r="B35" s="4">
        <v>37.64</v>
      </c>
      <c r="C35" s="4">
        <v>60.13</v>
      </c>
      <c r="D35" s="84"/>
      <c r="E35" s="4" t="s">
        <v>471</v>
      </c>
      <c r="F35" s="4">
        <v>50.11</v>
      </c>
      <c r="G35" s="4">
        <v>80.22</v>
      </c>
    </row>
    <row r="36" spans="1:7" ht="12.75" customHeight="1">
      <c r="A36" s="4" t="s">
        <v>520</v>
      </c>
      <c r="B36" s="4">
        <v>39.75</v>
      </c>
      <c r="C36" s="4">
        <v>67</v>
      </c>
      <c r="D36" s="84"/>
      <c r="E36" s="4" t="s">
        <v>306</v>
      </c>
      <c r="F36" s="4">
        <v>54.68</v>
      </c>
      <c r="G36" s="4">
        <v>78.7</v>
      </c>
    </row>
    <row r="37" spans="1:7" ht="12.75" customHeight="1">
      <c r="A37" s="4" t="s">
        <v>440</v>
      </c>
      <c r="B37" s="4">
        <v>57</v>
      </c>
      <c r="C37" s="4">
        <v>80</v>
      </c>
      <c r="D37" s="84"/>
      <c r="E37" s="4" t="s">
        <v>307</v>
      </c>
      <c r="F37" s="4">
        <v>59.36</v>
      </c>
      <c r="G37" s="4">
        <v>89.09</v>
      </c>
    </row>
    <row r="38" spans="1:7" ht="12.75" customHeight="1">
      <c r="A38" s="4" t="s">
        <v>166</v>
      </c>
      <c r="B38" s="4"/>
      <c r="C38" s="4"/>
      <c r="D38" s="84"/>
      <c r="E38" s="4" t="s">
        <v>186</v>
      </c>
      <c r="F38" s="4">
        <v>44</v>
      </c>
      <c r="G38" s="4">
        <v>73</v>
      </c>
    </row>
    <row r="39" spans="1:7" ht="12.75" customHeight="1">
      <c r="A39" s="4" t="s">
        <v>441</v>
      </c>
      <c r="B39" s="4">
        <v>60</v>
      </c>
      <c r="C39" s="4">
        <v>99</v>
      </c>
      <c r="D39" s="84"/>
      <c r="E39" s="4" t="s">
        <v>346</v>
      </c>
      <c r="F39" s="4">
        <v>42.7</v>
      </c>
      <c r="G39" s="4">
        <v>78.42</v>
      </c>
    </row>
    <row r="40" spans="1:7" ht="12.75" customHeight="1">
      <c r="A40" s="4" t="s">
        <v>524</v>
      </c>
      <c r="B40" s="4">
        <v>53.39</v>
      </c>
      <c r="C40" s="4">
        <v>85.82</v>
      </c>
      <c r="D40" s="84"/>
      <c r="E40" s="4" t="s">
        <v>473</v>
      </c>
      <c r="F40" s="4">
        <v>36.5</v>
      </c>
      <c r="G40" s="4">
        <v>62.46</v>
      </c>
    </row>
    <row r="41" spans="1:7" ht="12.75" customHeight="1">
      <c r="A41" s="4" t="s">
        <v>525</v>
      </c>
      <c r="B41" s="4">
        <v>57.43</v>
      </c>
      <c r="C41" s="4">
        <v>84.22</v>
      </c>
      <c r="D41" s="84"/>
      <c r="E41" s="4" t="s">
        <v>474</v>
      </c>
      <c r="F41" s="4">
        <v>49.7</v>
      </c>
      <c r="G41" s="4">
        <v>76.3</v>
      </c>
    </row>
    <row r="42" spans="1:7" ht="12.75" customHeight="1">
      <c r="A42" s="4" t="s">
        <v>185</v>
      </c>
      <c r="B42" s="4">
        <v>36</v>
      </c>
      <c r="C42" s="4"/>
      <c r="D42" s="84"/>
      <c r="E42" s="4" t="s">
        <v>476</v>
      </c>
      <c r="F42" s="4"/>
      <c r="G42" s="4"/>
    </row>
    <row r="43" spans="1:7" ht="12.75" customHeight="1">
      <c r="A43" s="4" t="s">
        <v>528</v>
      </c>
      <c r="B43" s="4">
        <v>26</v>
      </c>
      <c r="C43" s="4">
        <v>58</v>
      </c>
      <c r="D43" s="84"/>
      <c r="E43" s="4" t="s">
        <v>310</v>
      </c>
      <c r="F43" s="4">
        <v>34.54</v>
      </c>
      <c r="G43" s="4">
        <v>62.61</v>
      </c>
    </row>
    <row r="44" spans="1:7" ht="12.75" customHeight="1">
      <c r="A44" s="4" t="s">
        <v>529</v>
      </c>
      <c r="B44" s="4">
        <v>39</v>
      </c>
      <c r="C44" s="4">
        <v>65.900000000000006</v>
      </c>
      <c r="D44" s="84"/>
      <c r="E44" s="26" t="s">
        <v>679</v>
      </c>
      <c r="F44" s="4">
        <v>44.4</v>
      </c>
      <c r="G44" s="4">
        <v>78.36</v>
      </c>
    </row>
    <row r="45" spans="1:7" ht="12.75" customHeight="1">
      <c r="A45" s="4" t="s">
        <v>443</v>
      </c>
      <c r="B45" s="4">
        <v>42.12</v>
      </c>
      <c r="C45" s="4">
        <v>64.650000000000006</v>
      </c>
      <c r="D45" s="84"/>
      <c r="E45" s="4" t="s">
        <v>356</v>
      </c>
      <c r="F45" s="4">
        <v>44</v>
      </c>
      <c r="G45" s="4">
        <v>88</v>
      </c>
    </row>
    <row r="46" spans="1:7" ht="12.75" customHeight="1">
      <c r="A46" s="4" t="s">
        <v>563</v>
      </c>
      <c r="B46" s="4">
        <v>72.62</v>
      </c>
      <c r="C46" s="4">
        <v>95.72</v>
      </c>
      <c r="D46" s="84"/>
      <c r="E46" s="4" t="s">
        <v>317</v>
      </c>
      <c r="F46" s="4">
        <v>29.75</v>
      </c>
      <c r="G46" s="4">
        <v>58.21</v>
      </c>
    </row>
    <row r="47" spans="1:7" ht="12.75" customHeight="1">
      <c r="A47" s="4" t="s">
        <v>445</v>
      </c>
      <c r="B47" s="4"/>
      <c r="C47" s="4"/>
      <c r="D47" s="84"/>
      <c r="E47" s="4" t="s">
        <v>477</v>
      </c>
      <c r="F47" s="4">
        <v>55.6</v>
      </c>
      <c r="G47" s="4"/>
    </row>
    <row r="48" spans="1:7" ht="12.75" customHeight="1">
      <c r="A48" s="4" t="s">
        <v>446</v>
      </c>
      <c r="B48" s="4">
        <v>64.900000000000006</v>
      </c>
      <c r="C48" s="4">
        <v>96.5</v>
      </c>
      <c r="D48" s="84"/>
      <c r="E48" s="4" t="s">
        <v>478</v>
      </c>
      <c r="F48" s="4">
        <v>24.65</v>
      </c>
      <c r="G48" s="4">
        <v>44.28</v>
      </c>
    </row>
    <row r="49" spans="1:7" ht="12.75" customHeight="1">
      <c r="A49" s="4" t="s">
        <v>448</v>
      </c>
      <c r="B49" s="4">
        <v>69.58</v>
      </c>
      <c r="C49" s="4">
        <v>78.430000000000007</v>
      </c>
      <c r="D49" s="84"/>
      <c r="E49" s="4" t="s">
        <v>323</v>
      </c>
      <c r="F49" s="4">
        <v>36.4</v>
      </c>
      <c r="G49" s="4">
        <v>62.5</v>
      </c>
    </row>
    <row r="50" spans="1:7" ht="12.75" customHeight="1">
      <c r="A50" s="4" t="s">
        <v>533</v>
      </c>
      <c r="B50" s="4">
        <v>46.5</v>
      </c>
      <c r="C50" s="4">
        <v>78.86</v>
      </c>
      <c r="D50" s="84"/>
      <c r="E50" s="4" t="s">
        <v>348</v>
      </c>
      <c r="F50" s="4">
        <v>46</v>
      </c>
      <c r="G50" s="4">
        <v>72</v>
      </c>
    </row>
    <row r="51" spans="1:7" ht="12.75" customHeight="1">
      <c r="A51" s="4" t="s">
        <v>536</v>
      </c>
      <c r="B51" s="4">
        <v>48.86</v>
      </c>
      <c r="C51" s="4">
        <v>75.09</v>
      </c>
      <c r="D51" s="84"/>
      <c r="E51" s="4" t="s">
        <v>479</v>
      </c>
      <c r="F51" s="4"/>
      <c r="G51" s="4"/>
    </row>
    <row r="52" spans="1:7" ht="12.75" customHeight="1">
      <c r="A52" s="4" t="s">
        <v>450</v>
      </c>
      <c r="B52" s="4">
        <v>33</v>
      </c>
      <c r="C52" s="4">
        <v>62</v>
      </c>
      <c r="D52" s="84"/>
      <c r="E52" s="4" t="s">
        <v>324</v>
      </c>
      <c r="F52" s="4">
        <v>47</v>
      </c>
      <c r="G52" s="4">
        <v>82</v>
      </c>
    </row>
    <row r="53" spans="1:7" ht="12.75" customHeight="1">
      <c r="A53" s="4" t="s">
        <v>451</v>
      </c>
      <c r="B53" s="4">
        <v>47.74</v>
      </c>
      <c r="C53" s="4">
        <v>73.5</v>
      </c>
      <c r="D53" s="84"/>
      <c r="E53" s="4" t="s">
        <v>480</v>
      </c>
      <c r="F53" s="4">
        <v>47.82</v>
      </c>
      <c r="G53" s="4">
        <v>73.86</v>
      </c>
    </row>
    <row r="54" spans="1:7" ht="12.75" customHeight="1">
      <c r="A54" s="4" t="s">
        <v>216</v>
      </c>
      <c r="B54" s="4">
        <v>48</v>
      </c>
      <c r="C54" s="4">
        <v>74</v>
      </c>
      <c r="D54" s="84"/>
      <c r="E54" s="4" t="s">
        <v>481</v>
      </c>
      <c r="F54" s="4">
        <v>53.86</v>
      </c>
      <c r="G54" s="4">
        <v>83.61</v>
      </c>
    </row>
    <row r="55" spans="1:7" ht="12.75" customHeight="1">
      <c r="A55" s="4" t="s">
        <v>538</v>
      </c>
      <c r="B55" s="4">
        <v>23.8</v>
      </c>
      <c r="C55" s="4">
        <v>46.9</v>
      </c>
      <c r="D55" s="84"/>
      <c r="E55" s="4" t="s">
        <v>482</v>
      </c>
      <c r="F55" s="4">
        <v>51.5</v>
      </c>
      <c r="G55" s="4">
        <v>75.7</v>
      </c>
    </row>
    <row r="56" spans="1:7" ht="12.75" customHeight="1">
      <c r="A56" s="4" t="s">
        <v>454</v>
      </c>
      <c r="B56" s="4">
        <v>51</v>
      </c>
      <c r="C56" s="4">
        <v>70</v>
      </c>
      <c r="D56" s="84"/>
      <c r="E56" s="4" t="s">
        <v>483</v>
      </c>
      <c r="F56" s="4">
        <v>57</v>
      </c>
      <c r="G56" s="4">
        <v>78.180000000000007</v>
      </c>
    </row>
    <row r="57" spans="1:7" ht="12.75" customHeight="1">
      <c r="A57" s="4" t="s">
        <v>455</v>
      </c>
      <c r="B57" s="4">
        <v>43</v>
      </c>
      <c r="C57" s="4">
        <v>67</v>
      </c>
      <c r="D57" s="84"/>
      <c r="E57" s="84"/>
      <c r="F57" s="407"/>
      <c r="G57" s="407"/>
    </row>
    <row r="58" spans="1:7">
      <c r="A58" s="4" t="s">
        <v>539</v>
      </c>
      <c r="B58" s="4">
        <v>35</v>
      </c>
      <c r="C58" s="4">
        <v>58</v>
      </c>
      <c r="D58" s="84"/>
      <c r="E58" s="79" t="s">
        <v>411</v>
      </c>
      <c r="F58" s="79">
        <f>MEDIAN(F9:F56,B9:B59)</f>
        <v>48</v>
      </c>
      <c r="G58" s="79">
        <f>MEDIAN(G9:G56,C9:C59)</f>
        <v>78</v>
      </c>
    </row>
    <row r="59" spans="1:7" ht="12.75" customHeight="1">
      <c r="A59" s="4" t="s">
        <v>456</v>
      </c>
      <c r="B59" s="4">
        <v>87.59</v>
      </c>
      <c r="C59" s="4">
        <v>100</v>
      </c>
      <c r="D59" s="84"/>
      <c r="E59" s="79" t="s">
        <v>410</v>
      </c>
      <c r="F59" s="79">
        <f>AVERAGE(F9:F56,B9:B59)</f>
        <v>48.718172043010739</v>
      </c>
      <c r="G59" s="79">
        <f>AVERAGE(G9:G56,C9:C59)</f>
        <v>75.547078651685396</v>
      </c>
    </row>
    <row r="60" spans="1:7" ht="12.75" customHeight="1">
      <c r="A60" s="125"/>
      <c r="B60" s="241"/>
      <c r="C60" s="84"/>
      <c r="D60" s="26"/>
    </row>
    <row r="61" spans="1:7" ht="13.5" customHeight="1">
      <c r="A61" s="125"/>
      <c r="B61" s="241"/>
      <c r="C61" s="84"/>
      <c r="E61" s="126"/>
      <c r="F61" s="168"/>
      <c r="G61" s="168"/>
    </row>
    <row r="62" spans="1:7" ht="13.5" customHeight="1">
      <c r="A62" s="26"/>
      <c r="B62" s="241"/>
      <c r="C62" s="84"/>
      <c r="D62" s="167"/>
      <c r="E62" s="28"/>
      <c r="F62" s="86"/>
      <c r="G62" s="124"/>
    </row>
    <row r="63" spans="1:7" s="167" customFormat="1" ht="13.5" customHeight="1">
      <c r="A63" s="26"/>
      <c r="B63" s="241"/>
      <c r="C63" s="84"/>
      <c r="D63" s="122"/>
      <c r="E63" s="28"/>
      <c r="F63" s="86"/>
      <c r="G63" s="124"/>
    </row>
    <row r="64" spans="1:7" ht="13.5" customHeight="1">
      <c r="A64" s="26"/>
      <c r="B64" s="241"/>
      <c r="C64" s="84"/>
    </row>
    <row r="65" spans="1:3" ht="13.5" customHeight="1">
      <c r="B65" s="241"/>
      <c r="C65" s="84"/>
    </row>
    <row r="66" spans="1:3" ht="13.5" customHeight="1">
      <c r="A66" s="26"/>
      <c r="B66" s="241"/>
      <c r="C66" s="84"/>
    </row>
    <row r="67" spans="1:3" ht="13.5" customHeight="1">
      <c r="A67" s="26"/>
      <c r="B67" s="241"/>
      <c r="C67" s="84"/>
    </row>
    <row r="68" spans="1:3" ht="13.5" customHeight="1">
      <c r="A68" s="26"/>
      <c r="B68" s="241"/>
      <c r="C68" s="84"/>
    </row>
    <row r="69" spans="1:3" ht="13.5" customHeight="1">
      <c r="A69" s="26"/>
      <c r="B69" s="241"/>
      <c r="C69" s="84"/>
    </row>
    <row r="70" spans="1:3" ht="13.5" customHeight="1">
      <c r="A70" s="26"/>
      <c r="B70" s="241"/>
      <c r="C70" s="84"/>
    </row>
    <row r="71" spans="1:3" ht="13.5" customHeight="1">
      <c r="A71" s="26"/>
      <c r="B71" s="241"/>
      <c r="C71" s="84"/>
    </row>
    <row r="72" spans="1:3" ht="13.5" customHeight="1">
      <c r="A72" s="26"/>
      <c r="B72" s="241"/>
      <c r="C72" s="84"/>
    </row>
    <row r="73" spans="1:3" ht="13.5" customHeight="1">
      <c r="A73" s="26"/>
      <c r="B73" s="241"/>
      <c r="C73" s="84"/>
    </row>
    <row r="74" spans="1:3" ht="13.5" customHeight="1">
      <c r="A74" s="26"/>
      <c r="B74" s="241"/>
      <c r="C74" s="84"/>
    </row>
    <row r="75" spans="1:3" ht="13.5" customHeight="1">
      <c r="A75" s="26"/>
      <c r="B75" s="241"/>
      <c r="C75" s="84"/>
    </row>
    <row r="76" spans="1:3" ht="13.5" customHeight="1">
      <c r="A76" s="26"/>
      <c r="B76" s="241"/>
      <c r="C76" s="84"/>
    </row>
    <row r="77" spans="1:3" ht="13.5" customHeight="1">
      <c r="A77" s="26"/>
      <c r="B77" s="241"/>
      <c r="C77" s="84"/>
    </row>
    <row r="78" spans="1:3" ht="13.5" customHeight="1">
      <c r="A78" s="26"/>
      <c r="B78" s="241"/>
      <c r="C78" s="84"/>
    </row>
    <row r="79" spans="1:3" ht="13.5" customHeight="1">
      <c r="A79" s="26"/>
      <c r="B79" s="241"/>
      <c r="C79" s="84"/>
    </row>
    <row r="80" spans="1:3" ht="13.5" customHeight="1">
      <c r="A80" s="26"/>
      <c r="B80" s="241"/>
      <c r="C80" s="84"/>
    </row>
    <row r="81" spans="1:3" ht="13.5" customHeight="1">
      <c r="A81" s="26"/>
      <c r="B81" s="241"/>
      <c r="C81" s="84"/>
    </row>
    <row r="82" spans="1:3" ht="13.5" customHeight="1">
      <c r="A82" s="26"/>
      <c r="B82" s="241"/>
      <c r="C82" s="84"/>
    </row>
    <row r="83" spans="1:3" ht="13.5" customHeight="1">
      <c r="A83" s="26"/>
      <c r="B83" s="241"/>
      <c r="C83" s="84"/>
    </row>
    <row r="84" spans="1:3" ht="13.5" customHeight="1">
      <c r="A84" s="26"/>
      <c r="B84" s="241"/>
      <c r="C84" s="84"/>
    </row>
    <row r="85" spans="1:3">
      <c r="A85" s="26"/>
      <c r="B85" s="241"/>
      <c r="C85" s="84"/>
    </row>
    <row r="86" spans="1:3">
      <c r="A86" s="26"/>
      <c r="B86" s="241"/>
      <c r="C86" s="84"/>
    </row>
    <row r="87" spans="1:3">
      <c r="A87" s="26"/>
      <c r="B87" s="241"/>
      <c r="C87" s="84"/>
    </row>
    <row r="88" spans="1:3">
      <c r="A88" s="26"/>
      <c r="B88" s="241"/>
      <c r="C88" s="84"/>
    </row>
    <row r="89" spans="1:3">
      <c r="A89" s="26"/>
      <c r="B89" s="242"/>
      <c r="C89" s="123"/>
    </row>
    <row r="90" spans="1:3">
      <c r="A90" s="26"/>
      <c r="B90" s="241"/>
      <c r="C90" s="84"/>
    </row>
    <row r="91" spans="1:3">
      <c r="A91" s="26"/>
      <c r="B91" s="241"/>
      <c r="C91" s="84"/>
    </row>
    <row r="92" spans="1:3">
      <c r="A92" s="26"/>
      <c r="B92" s="241"/>
      <c r="C92" s="84"/>
    </row>
    <row r="93" spans="1:3">
      <c r="A93" s="26"/>
      <c r="B93" s="241"/>
      <c r="C93" s="84"/>
    </row>
    <row r="94" spans="1:3">
      <c r="A94" s="26"/>
      <c r="B94" s="242"/>
      <c r="C94" s="123"/>
    </row>
    <row r="95" spans="1:3">
      <c r="A95" s="26"/>
      <c r="B95" s="241"/>
      <c r="C95" s="84"/>
    </row>
    <row r="96" spans="1:3">
      <c r="A96" s="26"/>
      <c r="B96" s="242"/>
      <c r="C96" s="123"/>
    </row>
    <row r="97" spans="1:3">
      <c r="A97" s="26"/>
      <c r="B97" s="241"/>
      <c r="C97" s="84"/>
    </row>
    <row r="98" spans="1:3">
      <c r="A98" s="26"/>
      <c r="B98" s="241"/>
      <c r="C98" s="84"/>
    </row>
    <row r="99" spans="1:3">
      <c r="A99" s="26"/>
      <c r="B99" s="241"/>
      <c r="C99" s="84"/>
    </row>
    <row r="100" spans="1:3">
      <c r="A100" s="26"/>
      <c r="B100" s="241"/>
      <c r="C100" s="84"/>
    </row>
    <row r="101" spans="1:3">
      <c r="A101" s="26"/>
      <c r="B101" s="241"/>
      <c r="C101" s="84"/>
    </row>
    <row r="102" spans="1:3">
      <c r="A102" s="26"/>
      <c r="B102" s="241"/>
      <c r="C102" s="84"/>
    </row>
    <row r="103" spans="1:3">
      <c r="A103" s="26"/>
      <c r="B103" s="241"/>
      <c r="C103" s="84"/>
    </row>
    <row r="104" spans="1:3">
      <c r="A104" s="26"/>
      <c r="B104" s="241"/>
      <c r="C104" s="84"/>
    </row>
    <row r="106" spans="1:3">
      <c r="A106" s="28"/>
      <c r="B106" s="243"/>
      <c r="C106" s="79"/>
    </row>
    <row r="107" spans="1:3">
      <c r="A107" s="28"/>
      <c r="B107" s="243"/>
      <c r="C107" s="79"/>
    </row>
  </sheetData>
  <mergeCells count="2">
    <mergeCell ref="A2:G2"/>
    <mergeCell ref="A3:G3"/>
  </mergeCells>
  <phoneticPr fontId="25" type="noConversion"/>
  <pageMargins left="0.51181102362204722" right="0.51181102362204722" top="0.39370078740157483" bottom="0.43307086614173229" header="0" footer="0.23622047244094491"/>
  <pageSetup paperSize="9" orientation="portrait" r:id="rId1"/>
  <headerFooter alignWithMargins="0">
    <oddFooter>&amp;L&amp;9Public Library Statistics 2011/12&amp;C&amp;9&amp;P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N1547"/>
  <sheetViews>
    <sheetView zoomScaleNormal="100" workbookViewId="0">
      <pane ySplit="4" topLeftCell="A5" activePane="bottomLeft" state="frozen"/>
      <selection activeCell="B24" sqref="B24"/>
      <selection pane="bottomLeft" activeCell="J22" sqref="J22"/>
    </sheetView>
  </sheetViews>
  <sheetFormatPr defaultRowHeight="12.95" customHeight="1"/>
  <cols>
    <col min="1" max="1" width="4.85546875" style="26" customWidth="1"/>
    <col min="2" max="2" width="18.85546875" style="22" customWidth="1"/>
    <col min="3" max="3" width="7.5703125" style="249" customWidth="1"/>
    <col min="4" max="4" width="9.42578125" style="249" customWidth="1"/>
    <col min="5" max="5" width="10.5703125" style="26" customWidth="1"/>
    <col min="6" max="6" width="21.42578125" style="22" customWidth="1"/>
    <col min="7" max="7" width="7.28515625" style="245" customWidth="1"/>
    <col min="8" max="8" width="8.7109375" style="218" customWidth="1"/>
    <col min="9" max="9" width="19.28515625" style="22" bestFit="1" customWidth="1"/>
    <col min="10" max="10" width="15.42578125" style="22" bestFit="1" customWidth="1"/>
    <col min="11" max="11" width="15.42578125" style="22" customWidth="1"/>
    <col min="12" max="12" width="13.42578125" style="22" customWidth="1"/>
    <col min="13" max="13" width="18.140625" style="22" customWidth="1"/>
    <col min="14" max="14" width="9.42578125" style="22" customWidth="1"/>
    <col min="15" max="16384" width="9.140625" style="22"/>
  </cols>
  <sheetData>
    <row r="1" spans="1:14" ht="14.25" customHeight="1">
      <c r="B1" s="39" t="s">
        <v>638</v>
      </c>
      <c r="K1" s="39"/>
      <c r="M1" s="39"/>
    </row>
    <row r="2" spans="1:14" ht="13.5" customHeight="1">
      <c r="B2" s="78" t="s">
        <v>96</v>
      </c>
      <c r="C2" s="245"/>
      <c r="D2" s="245"/>
      <c r="K2" s="51"/>
      <c r="M2" s="51"/>
    </row>
    <row r="3" spans="1:14" ht="13.5" customHeight="1">
      <c r="B3" s="78"/>
      <c r="C3" s="245"/>
      <c r="D3" s="245"/>
      <c r="K3" s="51"/>
      <c r="M3" s="51"/>
    </row>
    <row r="4" spans="1:14" ht="13.5" customHeight="1">
      <c r="C4" s="245"/>
      <c r="D4" s="245"/>
      <c r="I4" s="10"/>
      <c r="J4" s="10"/>
      <c r="K4" s="122"/>
      <c r="L4" s="336"/>
      <c r="N4" s="104"/>
    </row>
    <row r="5" spans="1:14" ht="13.5" customHeight="1">
      <c r="A5" s="26">
        <v>1</v>
      </c>
      <c r="B5" s="4" t="s">
        <v>462</v>
      </c>
      <c r="C5" s="190">
        <v>4115</v>
      </c>
      <c r="D5" s="146"/>
      <c r="E5" s="26">
        <v>52</v>
      </c>
      <c r="F5" s="4" t="s">
        <v>463</v>
      </c>
      <c r="G5" s="4">
        <v>114</v>
      </c>
      <c r="K5" s="519"/>
      <c r="L5" s="519"/>
      <c r="M5" s="519"/>
    </row>
    <row r="6" spans="1:14" ht="13.5" customHeight="1">
      <c r="A6" s="26">
        <v>2</v>
      </c>
      <c r="B6" s="4" t="s">
        <v>481</v>
      </c>
      <c r="C6" s="190">
        <v>1877</v>
      </c>
      <c r="D6" s="146"/>
      <c r="E6" s="26">
        <v>53</v>
      </c>
      <c r="F6" s="4" t="s">
        <v>478</v>
      </c>
      <c r="G6" s="4">
        <v>113</v>
      </c>
      <c r="K6" s="70"/>
      <c r="L6" s="70"/>
      <c r="M6" s="70"/>
    </row>
    <row r="7" spans="1:14" ht="13.5" customHeight="1">
      <c r="A7" s="26">
        <v>3</v>
      </c>
      <c r="B7" s="4" t="s">
        <v>343</v>
      </c>
      <c r="C7" s="4">
        <v>568</v>
      </c>
      <c r="D7" s="146"/>
      <c r="E7" s="26">
        <v>54</v>
      </c>
      <c r="F7" s="4" t="s">
        <v>443</v>
      </c>
      <c r="G7" s="4">
        <v>111</v>
      </c>
      <c r="K7" s="70"/>
      <c r="L7" s="70"/>
      <c r="M7" s="70"/>
    </row>
    <row r="8" spans="1:14" ht="13.5" customHeight="1">
      <c r="A8" s="26">
        <v>4</v>
      </c>
      <c r="B8" s="4" t="s">
        <v>474</v>
      </c>
      <c r="C8" s="4">
        <v>518</v>
      </c>
      <c r="D8" s="146"/>
      <c r="E8" s="26">
        <v>55</v>
      </c>
      <c r="F8" s="4" t="s">
        <v>459</v>
      </c>
      <c r="G8" s="4">
        <v>106</v>
      </c>
      <c r="K8" s="70"/>
      <c r="L8" s="70"/>
      <c r="M8" s="70"/>
    </row>
    <row r="9" spans="1:14" ht="13.5" customHeight="1">
      <c r="A9" s="26">
        <v>5</v>
      </c>
      <c r="B9" s="4" t="s">
        <v>476</v>
      </c>
      <c r="C9" s="4">
        <v>472</v>
      </c>
      <c r="D9" s="146"/>
      <c r="E9" s="26">
        <v>56</v>
      </c>
      <c r="F9" s="4" t="s">
        <v>467</v>
      </c>
      <c r="G9" s="4">
        <v>106</v>
      </c>
      <c r="K9" s="70"/>
      <c r="L9" s="70"/>
      <c r="M9" s="70"/>
    </row>
    <row r="10" spans="1:14" ht="13.5" customHeight="1">
      <c r="A10" s="26">
        <v>6</v>
      </c>
      <c r="B10" s="4" t="s">
        <v>426</v>
      </c>
      <c r="C10" s="4">
        <v>451</v>
      </c>
      <c r="D10" s="146"/>
      <c r="E10" s="26">
        <v>57</v>
      </c>
      <c r="F10" s="4" t="s">
        <v>306</v>
      </c>
      <c r="G10" s="4">
        <v>106</v>
      </c>
      <c r="K10" s="70"/>
      <c r="L10" s="70"/>
      <c r="M10" s="70"/>
    </row>
    <row r="11" spans="1:14" ht="13.5" customHeight="1">
      <c r="A11" s="26">
        <v>7</v>
      </c>
      <c r="B11" s="4" t="s">
        <v>477</v>
      </c>
      <c r="C11" s="4">
        <v>434</v>
      </c>
      <c r="D11" s="146"/>
      <c r="E11" s="175">
        <v>58</v>
      </c>
      <c r="F11" s="4" t="s">
        <v>479</v>
      </c>
      <c r="G11" s="4">
        <v>106</v>
      </c>
      <c r="K11" s="70"/>
      <c r="L11" s="70"/>
      <c r="M11" s="70"/>
    </row>
    <row r="12" spans="1:14" ht="13.5" customHeight="1">
      <c r="A12" s="26">
        <v>8</v>
      </c>
      <c r="B12" s="4" t="s">
        <v>454</v>
      </c>
      <c r="C12" s="4">
        <v>411</v>
      </c>
      <c r="D12" s="146"/>
      <c r="E12" s="175">
        <v>59</v>
      </c>
      <c r="F12" s="4" t="s">
        <v>445</v>
      </c>
      <c r="G12" s="4">
        <v>103</v>
      </c>
      <c r="K12" s="70"/>
      <c r="L12" s="70"/>
      <c r="M12" s="70"/>
    </row>
    <row r="13" spans="1:14" ht="13.5" customHeight="1">
      <c r="A13" s="26">
        <v>9</v>
      </c>
      <c r="B13" s="4" t="s">
        <v>465</v>
      </c>
      <c r="C13" s="4">
        <v>400</v>
      </c>
      <c r="D13" s="146"/>
      <c r="E13" s="26">
        <v>60</v>
      </c>
      <c r="F13" s="4" t="s">
        <v>461</v>
      </c>
      <c r="G13" s="4">
        <v>103</v>
      </c>
      <c r="K13" s="70"/>
      <c r="L13" s="70"/>
      <c r="M13" s="70"/>
    </row>
    <row r="14" spans="1:14" ht="13.5" customHeight="1">
      <c r="A14" s="26">
        <v>10</v>
      </c>
      <c r="B14" s="4" t="s">
        <v>446</v>
      </c>
      <c r="C14" s="4">
        <v>349</v>
      </c>
      <c r="D14" s="146"/>
      <c r="E14" s="26">
        <v>61</v>
      </c>
      <c r="F14" s="4" t="s">
        <v>184</v>
      </c>
      <c r="G14" s="4">
        <v>99</v>
      </c>
      <c r="K14" s="70"/>
      <c r="L14" s="70"/>
      <c r="M14" s="70"/>
    </row>
    <row r="15" spans="1:14" ht="13.5" customHeight="1">
      <c r="A15" s="26">
        <v>11</v>
      </c>
      <c r="B15" s="4" t="s">
        <v>341</v>
      </c>
      <c r="C15" s="4">
        <v>324</v>
      </c>
      <c r="D15" s="146"/>
      <c r="E15" s="26">
        <v>62</v>
      </c>
      <c r="F15" s="4" t="s">
        <v>333</v>
      </c>
      <c r="G15" s="4">
        <v>93</v>
      </c>
      <c r="K15" s="70"/>
      <c r="L15" s="70"/>
      <c r="M15" s="70"/>
    </row>
    <row r="16" spans="1:14" ht="13.5" customHeight="1">
      <c r="A16" s="26">
        <v>12</v>
      </c>
      <c r="B16" s="4" t="s">
        <v>468</v>
      </c>
      <c r="C16" s="4">
        <v>312</v>
      </c>
      <c r="D16" s="146"/>
      <c r="E16" s="175">
        <v>63</v>
      </c>
      <c r="F16" s="4" t="s">
        <v>356</v>
      </c>
      <c r="G16" s="4">
        <v>86</v>
      </c>
      <c r="K16" s="70"/>
      <c r="L16" s="70"/>
      <c r="M16" s="70"/>
    </row>
    <row r="17" spans="1:13" ht="13.5" customHeight="1">
      <c r="A17" s="26">
        <v>13</v>
      </c>
      <c r="B17" s="4" t="s">
        <v>470</v>
      </c>
      <c r="C17" s="4">
        <v>280</v>
      </c>
      <c r="D17" s="146"/>
      <c r="E17" s="175">
        <v>64</v>
      </c>
      <c r="F17" s="4" t="s">
        <v>489</v>
      </c>
      <c r="G17" s="4">
        <v>85</v>
      </c>
      <c r="K17" s="70"/>
      <c r="L17" s="70"/>
      <c r="M17" s="70"/>
    </row>
    <row r="18" spans="1:13" ht="13.5" customHeight="1">
      <c r="A18" s="26">
        <v>14</v>
      </c>
      <c r="B18" s="4" t="s">
        <v>216</v>
      </c>
      <c r="C18" s="4">
        <v>271</v>
      </c>
      <c r="D18" s="146"/>
      <c r="E18" s="26">
        <v>65</v>
      </c>
      <c r="F18" s="4" t="s">
        <v>488</v>
      </c>
      <c r="G18" s="4">
        <v>84</v>
      </c>
      <c r="K18" s="70"/>
      <c r="L18" s="70"/>
      <c r="M18" s="70"/>
    </row>
    <row r="19" spans="1:13" ht="13.5" customHeight="1">
      <c r="A19" s="26">
        <v>15</v>
      </c>
      <c r="B19" s="4" t="s">
        <v>448</v>
      </c>
      <c r="C19" s="4">
        <v>270</v>
      </c>
      <c r="D19" s="146"/>
      <c r="E19" s="26">
        <v>66</v>
      </c>
      <c r="F19" s="4" t="s">
        <v>348</v>
      </c>
      <c r="G19" s="4">
        <v>81</v>
      </c>
      <c r="K19" s="70"/>
      <c r="L19" s="70"/>
      <c r="M19" s="70"/>
    </row>
    <row r="20" spans="1:13" ht="13.5" customHeight="1">
      <c r="A20" s="26">
        <v>16</v>
      </c>
      <c r="B20" s="4" t="s">
        <v>431</v>
      </c>
      <c r="C20" s="4">
        <v>256</v>
      </c>
      <c r="D20" s="146"/>
      <c r="E20" s="26">
        <v>67</v>
      </c>
      <c r="F20" s="4" t="s">
        <v>344</v>
      </c>
      <c r="G20" s="4">
        <v>80</v>
      </c>
      <c r="K20" s="70"/>
      <c r="L20" s="70"/>
      <c r="M20" s="70"/>
    </row>
    <row r="21" spans="1:13" ht="13.5" customHeight="1">
      <c r="A21" s="26">
        <v>17</v>
      </c>
      <c r="B21" s="4" t="s">
        <v>525</v>
      </c>
      <c r="C21" s="4">
        <v>255</v>
      </c>
      <c r="D21" s="146"/>
      <c r="E21" s="175">
        <v>68</v>
      </c>
      <c r="F21" s="4" t="s">
        <v>434</v>
      </c>
      <c r="G21" s="4">
        <v>76</v>
      </c>
      <c r="K21" s="70"/>
      <c r="L21" s="70"/>
      <c r="M21" s="70"/>
    </row>
    <row r="22" spans="1:13" ht="13.5" customHeight="1">
      <c r="A22" s="26">
        <v>18</v>
      </c>
      <c r="B22" s="4" t="s">
        <v>456</v>
      </c>
      <c r="C22" s="4">
        <v>253</v>
      </c>
      <c r="D22" s="146"/>
      <c r="E22" s="175">
        <v>69</v>
      </c>
      <c r="F22" s="4" t="s">
        <v>541</v>
      </c>
      <c r="G22" s="4">
        <v>75</v>
      </c>
      <c r="K22" s="70"/>
      <c r="L22" s="70"/>
      <c r="M22" s="70"/>
    </row>
    <row r="23" spans="1:13" ht="13.5" customHeight="1">
      <c r="A23" s="26">
        <v>19</v>
      </c>
      <c r="B23" s="4" t="s">
        <v>429</v>
      </c>
      <c r="C23" s="4">
        <v>251</v>
      </c>
      <c r="D23" s="146"/>
      <c r="E23" s="26">
        <v>70</v>
      </c>
      <c r="F23" s="4" t="s">
        <v>307</v>
      </c>
      <c r="G23" s="4">
        <v>75</v>
      </c>
      <c r="K23" s="70"/>
      <c r="L23" s="70"/>
      <c r="M23" s="70"/>
    </row>
    <row r="24" spans="1:13" ht="13.5" customHeight="1">
      <c r="A24" s="26">
        <v>20</v>
      </c>
      <c r="B24" s="4" t="s">
        <v>563</v>
      </c>
      <c r="C24" s="4">
        <v>224</v>
      </c>
      <c r="D24" s="146"/>
      <c r="E24" s="26">
        <v>71</v>
      </c>
      <c r="F24" s="4" t="s">
        <v>168</v>
      </c>
      <c r="G24" s="4">
        <v>73</v>
      </c>
      <c r="K24" s="70"/>
      <c r="L24" s="70"/>
      <c r="M24" s="70"/>
    </row>
    <row r="25" spans="1:13" ht="13.5" customHeight="1">
      <c r="A25" s="26">
        <v>21</v>
      </c>
      <c r="B25" s="4" t="s">
        <v>464</v>
      </c>
      <c r="C25" s="4">
        <v>222</v>
      </c>
      <c r="D25" s="146"/>
      <c r="E25" s="26">
        <v>72</v>
      </c>
      <c r="F25" s="4" t="s">
        <v>324</v>
      </c>
      <c r="G25" s="4">
        <v>70</v>
      </c>
      <c r="K25" s="70"/>
      <c r="L25" s="70"/>
      <c r="M25" s="70"/>
    </row>
    <row r="26" spans="1:13" ht="13.5" customHeight="1">
      <c r="A26" s="26">
        <v>22</v>
      </c>
      <c r="B26" s="4" t="s">
        <v>436</v>
      </c>
      <c r="C26" s="4">
        <v>215</v>
      </c>
      <c r="D26" s="146"/>
      <c r="E26" s="175">
        <v>73</v>
      </c>
      <c r="F26" s="4" t="s">
        <v>539</v>
      </c>
      <c r="G26" s="4">
        <v>68</v>
      </c>
      <c r="K26" s="70"/>
      <c r="L26" s="70"/>
      <c r="M26" s="70"/>
    </row>
    <row r="27" spans="1:13" ht="13.5" customHeight="1">
      <c r="A27" s="26">
        <v>23</v>
      </c>
      <c r="B27" s="4" t="s">
        <v>483</v>
      </c>
      <c r="C27" s="4">
        <v>214</v>
      </c>
      <c r="D27" s="146"/>
      <c r="E27" s="175">
        <v>74</v>
      </c>
      <c r="F27" s="4" t="s">
        <v>520</v>
      </c>
      <c r="G27" s="4">
        <v>67</v>
      </c>
      <c r="K27" s="70"/>
      <c r="L27" s="70"/>
      <c r="M27" s="342"/>
    </row>
    <row r="28" spans="1:13" ht="13.5" customHeight="1">
      <c r="A28" s="26">
        <v>24</v>
      </c>
      <c r="B28" s="4" t="s">
        <v>439</v>
      </c>
      <c r="C28" s="4">
        <v>211</v>
      </c>
      <c r="D28" s="146"/>
      <c r="E28" s="26">
        <v>75</v>
      </c>
      <c r="F28" s="4" t="s">
        <v>450</v>
      </c>
      <c r="G28" s="4">
        <v>62</v>
      </c>
      <c r="K28" s="70"/>
      <c r="L28" s="70"/>
      <c r="M28" s="70"/>
    </row>
    <row r="29" spans="1:13" ht="13.5" customHeight="1">
      <c r="A29" s="26">
        <v>25</v>
      </c>
      <c r="B29" s="4" t="s">
        <v>441</v>
      </c>
      <c r="C29" s="4">
        <v>205</v>
      </c>
      <c r="D29" s="146"/>
      <c r="E29" s="26">
        <v>76</v>
      </c>
      <c r="F29" s="4" t="s">
        <v>533</v>
      </c>
      <c r="G29" s="4">
        <v>59</v>
      </c>
      <c r="K29" s="70"/>
      <c r="L29" s="70"/>
      <c r="M29" s="70"/>
    </row>
    <row r="30" spans="1:13" ht="13.5" customHeight="1">
      <c r="A30" s="26">
        <v>26</v>
      </c>
      <c r="B30" s="4" t="s">
        <v>437</v>
      </c>
      <c r="C30" s="4">
        <v>199</v>
      </c>
      <c r="D30" s="146"/>
      <c r="E30" s="26">
        <v>77</v>
      </c>
      <c r="F30" s="4" t="s">
        <v>340</v>
      </c>
      <c r="G30" s="4">
        <v>58</v>
      </c>
      <c r="K30" s="70"/>
      <c r="L30" s="70"/>
      <c r="M30" s="70"/>
    </row>
    <row r="31" spans="1:13" ht="13.5" customHeight="1">
      <c r="A31" s="26">
        <v>27</v>
      </c>
      <c r="B31" s="4" t="s">
        <v>345</v>
      </c>
      <c r="C31" s="4">
        <v>188</v>
      </c>
      <c r="D31" s="146"/>
      <c r="E31" s="175">
        <v>78</v>
      </c>
      <c r="F31" s="4" t="s">
        <v>480</v>
      </c>
      <c r="G31" s="4">
        <v>54</v>
      </c>
      <c r="K31" s="70"/>
      <c r="L31" s="70"/>
      <c r="M31" s="70"/>
    </row>
    <row r="32" spans="1:13" ht="13.5" customHeight="1">
      <c r="A32" s="26">
        <v>28</v>
      </c>
      <c r="B32" s="4" t="s">
        <v>482</v>
      </c>
      <c r="C32" s="4">
        <v>188</v>
      </c>
      <c r="D32" s="146"/>
      <c r="E32" s="175">
        <v>79</v>
      </c>
      <c r="F32" s="4" t="s">
        <v>500</v>
      </c>
      <c r="G32" s="4">
        <v>52</v>
      </c>
      <c r="K32" s="70"/>
      <c r="L32" s="70"/>
      <c r="M32" s="70"/>
    </row>
    <row r="33" spans="1:13" ht="13.5" customHeight="1">
      <c r="A33" s="26">
        <v>29</v>
      </c>
      <c r="B33" s="4" t="s">
        <v>209</v>
      </c>
      <c r="C33" s="4">
        <v>183</v>
      </c>
      <c r="D33" s="146"/>
      <c r="E33" s="26">
        <v>80</v>
      </c>
      <c r="F33" s="4" t="s">
        <v>166</v>
      </c>
      <c r="G33" s="4">
        <v>45</v>
      </c>
      <c r="K33" s="70"/>
      <c r="L33" s="70"/>
      <c r="M33" s="70"/>
    </row>
    <row r="34" spans="1:13" ht="13.5" customHeight="1">
      <c r="A34" s="26">
        <v>30</v>
      </c>
      <c r="B34" s="4" t="s">
        <v>208</v>
      </c>
      <c r="C34" s="4">
        <v>174</v>
      </c>
      <c r="D34" s="146"/>
      <c r="E34" s="26">
        <v>81</v>
      </c>
      <c r="F34" s="4" t="s">
        <v>323</v>
      </c>
      <c r="G34" s="4">
        <v>42</v>
      </c>
      <c r="K34" s="70"/>
      <c r="L34" s="70"/>
      <c r="M34" s="70"/>
    </row>
    <row r="35" spans="1:13" ht="13.5" customHeight="1">
      <c r="A35" s="26">
        <v>31</v>
      </c>
      <c r="B35" s="4" t="s">
        <v>435</v>
      </c>
      <c r="C35" s="4">
        <v>173</v>
      </c>
      <c r="D35" s="146"/>
      <c r="E35" s="26">
        <v>82</v>
      </c>
      <c r="F35" s="4" t="s">
        <v>536</v>
      </c>
      <c r="G35" s="4">
        <v>41</v>
      </c>
      <c r="K35" s="70"/>
      <c r="L35" s="70"/>
      <c r="M35" s="70"/>
    </row>
    <row r="36" spans="1:13" ht="13.5" customHeight="1">
      <c r="A36" s="26">
        <v>32</v>
      </c>
      <c r="B36" s="4" t="s">
        <v>424</v>
      </c>
      <c r="C36" s="4">
        <v>167</v>
      </c>
      <c r="D36" s="146"/>
      <c r="E36" s="175">
        <v>83</v>
      </c>
      <c r="F36" s="26" t="s">
        <v>679</v>
      </c>
      <c r="G36" s="4">
        <v>35</v>
      </c>
      <c r="K36" s="70"/>
      <c r="L36" s="70"/>
      <c r="M36" s="70"/>
    </row>
    <row r="37" spans="1:13" ht="13.5" customHeight="1">
      <c r="A37" s="26">
        <v>33</v>
      </c>
      <c r="B37" s="4" t="s">
        <v>423</v>
      </c>
      <c r="C37" s="4">
        <v>164</v>
      </c>
      <c r="D37" s="146"/>
      <c r="E37" s="175">
        <v>84</v>
      </c>
      <c r="F37" s="4" t="s">
        <v>498</v>
      </c>
      <c r="G37" s="4">
        <v>33</v>
      </c>
      <c r="K37" s="70"/>
      <c r="L37" s="70"/>
      <c r="M37" s="70"/>
    </row>
    <row r="38" spans="1:13" ht="13.5" customHeight="1">
      <c r="A38" s="26">
        <v>34</v>
      </c>
      <c r="B38" s="4" t="s">
        <v>440</v>
      </c>
      <c r="C38" s="4">
        <v>162</v>
      </c>
      <c r="D38" s="146"/>
      <c r="E38" s="26">
        <v>85</v>
      </c>
      <c r="F38" s="4" t="s">
        <v>493</v>
      </c>
      <c r="G38" s="4">
        <v>32</v>
      </c>
      <c r="K38" s="70"/>
      <c r="L38" s="70"/>
      <c r="M38" s="70"/>
    </row>
    <row r="39" spans="1:13" ht="13.5" customHeight="1">
      <c r="A39" s="26">
        <v>35</v>
      </c>
      <c r="B39" s="4" t="s">
        <v>21</v>
      </c>
      <c r="C39" s="4">
        <v>160</v>
      </c>
      <c r="D39" s="146"/>
      <c r="E39" s="26">
        <v>86</v>
      </c>
      <c r="F39" s="4" t="s">
        <v>506</v>
      </c>
      <c r="G39" s="4">
        <v>28</v>
      </c>
      <c r="K39" s="70"/>
      <c r="L39" s="70"/>
      <c r="M39" s="70"/>
    </row>
    <row r="40" spans="1:13" ht="13.5" customHeight="1">
      <c r="A40" s="26">
        <v>36</v>
      </c>
      <c r="B40" s="4" t="s">
        <v>346</v>
      </c>
      <c r="C40" s="4">
        <v>160</v>
      </c>
      <c r="D40" s="146"/>
      <c r="E40" s="26">
        <v>87</v>
      </c>
      <c r="F40" s="4" t="s">
        <v>185</v>
      </c>
      <c r="G40" s="4">
        <v>27</v>
      </c>
      <c r="K40" s="70"/>
      <c r="L40" s="70"/>
      <c r="M40" s="70"/>
    </row>
    <row r="41" spans="1:13" ht="13.5" customHeight="1">
      <c r="A41" s="26">
        <v>37</v>
      </c>
      <c r="B41" s="4" t="s">
        <v>339</v>
      </c>
      <c r="C41" s="4">
        <v>159</v>
      </c>
      <c r="D41" s="146"/>
      <c r="E41" s="175">
        <v>88</v>
      </c>
      <c r="F41" s="4" t="s">
        <v>554</v>
      </c>
      <c r="G41" s="4">
        <v>24</v>
      </c>
      <c r="K41" s="70"/>
      <c r="L41" s="70"/>
      <c r="M41" s="70"/>
    </row>
    <row r="42" spans="1:13" ht="13.5" customHeight="1">
      <c r="A42" s="26">
        <v>38</v>
      </c>
      <c r="B42" s="4" t="s">
        <v>335</v>
      </c>
      <c r="C42" s="4">
        <v>158</v>
      </c>
      <c r="D42" s="146"/>
      <c r="E42" s="175">
        <v>89</v>
      </c>
      <c r="F42" s="4" t="s">
        <v>186</v>
      </c>
      <c r="G42" s="4">
        <v>23</v>
      </c>
      <c r="K42" s="70"/>
      <c r="L42" s="70"/>
      <c r="M42" s="70"/>
    </row>
    <row r="43" spans="1:13" ht="13.5" customHeight="1">
      <c r="A43" s="26">
        <v>39</v>
      </c>
      <c r="B43" s="4" t="s">
        <v>457</v>
      </c>
      <c r="C43" s="4">
        <v>157</v>
      </c>
      <c r="D43" s="146"/>
      <c r="E43" s="26">
        <v>90</v>
      </c>
      <c r="F43" s="4" t="s">
        <v>317</v>
      </c>
      <c r="G43" s="4">
        <v>23</v>
      </c>
      <c r="K43" s="70"/>
      <c r="L43" s="70"/>
      <c r="M43" s="70"/>
    </row>
    <row r="44" spans="1:13" ht="13.5" customHeight="1">
      <c r="A44" s="26">
        <v>40</v>
      </c>
      <c r="B44" s="4" t="s">
        <v>572</v>
      </c>
      <c r="C44" s="4">
        <v>156</v>
      </c>
      <c r="D44" s="146"/>
      <c r="E44" s="26">
        <v>91</v>
      </c>
      <c r="F44" s="4" t="s">
        <v>334</v>
      </c>
      <c r="G44" s="4">
        <v>22</v>
      </c>
      <c r="K44" s="70"/>
      <c r="L44" s="70"/>
      <c r="M44" s="70"/>
    </row>
    <row r="45" spans="1:13" ht="13.5" customHeight="1">
      <c r="A45" s="26">
        <v>41</v>
      </c>
      <c r="B45" s="4" t="s">
        <v>460</v>
      </c>
      <c r="C45" s="4">
        <v>151</v>
      </c>
      <c r="D45" s="146"/>
      <c r="E45" s="26">
        <v>92</v>
      </c>
      <c r="F45" s="4" t="s">
        <v>492</v>
      </c>
      <c r="G45" s="4">
        <v>20</v>
      </c>
      <c r="K45" s="70"/>
      <c r="L45" s="70"/>
      <c r="M45" s="70"/>
    </row>
    <row r="46" spans="1:13" ht="13.5" customHeight="1">
      <c r="A46" s="26">
        <v>42</v>
      </c>
      <c r="B46" s="4" t="s">
        <v>471</v>
      </c>
      <c r="C46" s="4">
        <v>151</v>
      </c>
      <c r="D46" s="146"/>
      <c r="E46" s="175">
        <v>93</v>
      </c>
      <c r="F46" s="4" t="s">
        <v>538</v>
      </c>
      <c r="G46" s="4">
        <v>19</v>
      </c>
      <c r="K46" s="70"/>
      <c r="L46" s="70"/>
      <c r="M46" s="70"/>
    </row>
    <row r="47" spans="1:13" ht="13.5" customHeight="1">
      <c r="A47" s="26">
        <v>43</v>
      </c>
      <c r="B47" s="4" t="s">
        <v>466</v>
      </c>
      <c r="C47" s="4">
        <v>149</v>
      </c>
      <c r="D47" s="146"/>
      <c r="E47" s="175">
        <v>94</v>
      </c>
      <c r="F47" s="4" t="s">
        <v>529</v>
      </c>
      <c r="G47" s="4">
        <v>17</v>
      </c>
      <c r="K47" s="70"/>
      <c r="L47" s="70"/>
      <c r="M47" s="70"/>
    </row>
    <row r="48" spans="1:13" ht="13.5" customHeight="1">
      <c r="A48" s="26">
        <v>44</v>
      </c>
      <c r="B48" s="4" t="s">
        <v>455</v>
      </c>
      <c r="C48" s="4">
        <v>148</v>
      </c>
      <c r="D48" s="146"/>
      <c r="E48" s="26">
        <v>95</v>
      </c>
      <c r="F48" s="4" t="s">
        <v>685</v>
      </c>
      <c r="G48" s="4">
        <v>16</v>
      </c>
      <c r="K48" s="70"/>
      <c r="L48" s="70"/>
      <c r="M48" s="70"/>
    </row>
    <row r="49" spans="1:14" ht="13.5" customHeight="1">
      <c r="A49" s="26">
        <v>45</v>
      </c>
      <c r="B49" s="4" t="s">
        <v>507</v>
      </c>
      <c r="C49" s="4">
        <v>144</v>
      </c>
      <c r="D49" s="146"/>
      <c r="E49" s="26">
        <v>96</v>
      </c>
      <c r="F49" s="4" t="s">
        <v>528</v>
      </c>
      <c r="G49" s="4">
        <v>15</v>
      </c>
      <c r="K49" s="70"/>
      <c r="L49" s="70"/>
      <c r="M49" s="70"/>
    </row>
    <row r="50" spans="1:14" ht="13.5" customHeight="1">
      <c r="A50" s="26">
        <v>46</v>
      </c>
      <c r="B50" s="4" t="s">
        <v>469</v>
      </c>
      <c r="C50" s="4">
        <v>143</v>
      </c>
      <c r="D50" s="146"/>
      <c r="E50" s="26">
        <v>97</v>
      </c>
      <c r="F50" s="4" t="s">
        <v>310</v>
      </c>
      <c r="G50" s="4">
        <v>15</v>
      </c>
      <c r="K50" s="70"/>
      <c r="L50" s="70"/>
      <c r="M50" s="70"/>
    </row>
    <row r="51" spans="1:14" ht="13.5" customHeight="1">
      <c r="A51" s="26">
        <v>47</v>
      </c>
      <c r="B51" s="4" t="s">
        <v>524</v>
      </c>
      <c r="C51" s="4">
        <v>138</v>
      </c>
      <c r="D51" s="146"/>
      <c r="E51" s="175">
        <v>98</v>
      </c>
      <c r="F51" s="4" t="s">
        <v>552</v>
      </c>
      <c r="G51" s="4">
        <v>13</v>
      </c>
      <c r="K51" s="70"/>
      <c r="L51" s="70"/>
      <c r="M51" s="70"/>
    </row>
    <row r="52" spans="1:14" ht="13.5" customHeight="1">
      <c r="A52" s="26">
        <v>48</v>
      </c>
      <c r="B52" s="4" t="s">
        <v>336</v>
      </c>
      <c r="C52" s="4">
        <v>128</v>
      </c>
      <c r="D52" s="146"/>
      <c r="E52" s="175">
        <v>99</v>
      </c>
      <c r="F52" s="4" t="s">
        <v>487</v>
      </c>
      <c r="G52" s="4">
        <v>11</v>
      </c>
      <c r="K52" s="70"/>
      <c r="L52" s="70"/>
      <c r="M52" s="342"/>
    </row>
    <row r="53" spans="1:14" ht="13.5" customHeight="1">
      <c r="A53" s="26">
        <v>49</v>
      </c>
      <c r="B53" s="4" t="s">
        <v>451</v>
      </c>
      <c r="C53" s="4">
        <v>125</v>
      </c>
      <c r="D53" s="146"/>
      <c r="E53" s="175"/>
      <c r="F53" s="145"/>
      <c r="G53" s="146"/>
      <c r="K53" s="70"/>
      <c r="L53" s="70"/>
      <c r="M53" s="70"/>
    </row>
    <row r="54" spans="1:14" ht="13.5" customHeight="1">
      <c r="A54" s="26">
        <v>50</v>
      </c>
      <c r="B54" s="4" t="s">
        <v>473</v>
      </c>
      <c r="C54" s="4">
        <v>125</v>
      </c>
      <c r="D54" s="146"/>
      <c r="F54" s="28" t="s">
        <v>411</v>
      </c>
      <c r="G54" s="246">
        <f>MEDIAN(G5:G52,C5:C55)</f>
        <v>125</v>
      </c>
      <c r="K54" s="70"/>
      <c r="L54" s="70"/>
      <c r="M54" s="70"/>
      <c r="N54" s="146"/>
    </row>
    <row r="55" spans="1:14" ht="13.5" customHeight="1">
      <c r="A55" s="26">
        <v>51</v>
      </c>
      <c r="B55" s="4" t="s">
        <v>458</v>
      </c>
      <c r="C55" s="4">
        <v>116</v>
      </c>
      <c r="D55" s="146"/>
      <c r="F55" s="28" t="s">
        <v>410</v>
      </c>
      <c r="G55" s="247">
        <f>AVERAGE(G5:G52,C5:C55)</f>
        <v>204.94949494949495</v>
      </c>
      <c r="K55" s="70"/>
      <c r="L55" s="70"/>
      <c r="M55" s="342"/>
      <c r="N55" s="25"/>
    </row>
    <row r="56" spans="1:14" ht="13.5" customHeight="1">
      <c r="A56" s="22"/>
      <c r="D56" s="146"/>
      <c r="F56" s="28" t="s">
        <v>359</v>
      </c>
      <c r="G56" s="247">
        <f>SUM(G5:G52,C5:C55)</f>
        <v>20290</v>
      </c>
      <c r="K56" s="70"/>
      <c r="L56" s="70"/>
      <c r="M56" s="70"/>
      <c r="N56" s="41"/>
    </row>
    <row r="57" spans="1:14" ht="13.5" customHeight="1">
      <c r="A57" s="22"/>
      <c r="G57" s="22"/>
      <c r="K57" s="70"/>
      <c r="L57" s="70"/>
      <c r="M57" s="70"/>
      <c r="N57" s="41"/>
    </row>
    <row r="58" spans="1:14" ht="13.5" customHeight="1">
      <c r="A58" s="22"/>
      <c r="G58" s="240"/>
      <c r="K58" s="70"/>
      <c r="L58" s="70"/>
      <c r="M58" s="70"/>
      <c r="N58" s="41"/>
    </row>
    <row r="59" spans="1:14" ht="13.5" customHeight="1">
      <c r="G59" s="240"/>
      <c r="K59" s="70"/>
      <c r="L59" s="70"/>
      <c r="M59" s="70"/>
    </row>
    <row r="60" spans="1:14" ht="13.5" customHeight="1">
      <c r="F60" s="145"/>
      <c r="H60" s="219"/>
      <c r="K60" s="70"/>
      <c r="L60" s="70"/>
      <c r="M60" s="70"/>
    </row>
    <row r="61" spans="1:14" ht="13.5" customHeight="1">
      <c r="F61" s="145"/>
      <c r="G61" s="248"/>
      <c r="H61" s="219"/>
      <c r="K61" s="70"/>
      <c r="L61" s="70"/>
      <c r="M61" s="70"/>
    </row>
    <row r="62" spans="1:14" ht="13.5" customHeight="1">
      <c r="G62" s="248"/>
      <c r="H62" s="220"/>
      <c r="K62" s="70"/>
      <c r="L62" s="70"/>
      <c r="M62" s="70"/>
    </row>
    <row r="63" spans="1:14" ht="13.5" customHeight="1">
      <c r="K63" s="70"/>
      <c r="L63" s="70"/>
      <c r="M63" s="70"/>
    </row>
    <row r="64" spans="1:14" ht="13.5" customHeight="1">
      <c r="K64" s="70"/>
      <c r="L64" s="70"/>
      <c r="M64" s="70"/>
    </row>
    <row r="65" spans="11:13" ht="13.5" customHeight="1">
      <c r="K65" s="70"/>
      <c r="L65" s="70"/>
      <c r="M65" s="342"/>
    </row>
    <row r="66" spans="11:13" ht="13.5" customHeight="1">
      <c r="K66" s="70"/>
      <c r="L66" s="70"/>
      <c r="M66" s="70"/>
    </row>
    <row r="67" spans="11:13" ht="13.5" customHeight="1">
      <c r="K67" s="70"/>
      <c r="L67" s="70"/>
      <c r="M67" s="70"/>
    </row>
    <row r="68" spans="11:13" ht="13.5" customHeight="1">
      <c r="K68" s="70"/>
      <c r="L68" s="70"/>
      <c r="M68" s="70"/>
    </row>
    <row r="69" spans="11:13" ht="13.5" customHeight="1">
      <c r="K69" s="70"/>
      <c r="L69" s="70"/>
      <c r="M69" s="70"/>
    </row>
    <row r="70" spans="11:13" ht="13.5" customHeight="1">
      <c r="K70" s="70"/>
      <c r="L70" s="70"/>
      <c r="M70" s="70"/>
    </row>
    <row r="71" spans="11:13" ht="13.5" customHeight="1">
      <c r="K71" s="70"/>
      <c r="L71" s="70"/>
      <c r="M71" s="70"/>
    </row>
    <row r="72" spans="11:13" ht="13.5" customHeight="1">
      <c r="K72" s="70"/>
      <c r="L72" s="70"/>
      <c r="M72" s="70"/>
    </row>
    <row r="73" spans="11:13" ht="13.5" customHeight="1">
      <c r="K73" s="70"/>
      <c r="L73" s="70"/>
      <c r="M73" s="70"/>
    </row>
    <row r="74" spans="11:13" ht="13.5" customHeight="1">
      <c r="K74" s="70"/>
      <c r="L74" s="70"/>
      <c r="M74" s="70"/>
    </row>
    <row r="75" spans="11:13" ht="13.5" customHeight="1">
      <c r="K75" s="70"/>
      <c r="L75" s="70"/>
      <c r="M75" s="70"/>
    </row>
    <row r="76" spans="11:13" ht="13.5" customHeight="1">
      <c r="K76" s="70"/>
      <c r="L76" s="70"/>
      <c r="M76" s="70"/>
    </row>
    <row r="77" spans="11:13" ht="13.5" customHeight="1">
      <c r="K77" s="70"/>
      <c r="L77" s="70"/>
      <c r="M77" s="70"/>
    </row>
    <row r="78" spans="11:13" ht="13.5" customHeight="1">
      <c r="K78" s="70"/>
      <c r="L78" s="70"/>
      <c r="M78" s="70"/>
    </row>
    <row r="79" spans="11:13" ht="13.5" customHeight="1">
      <c r="K79" s="70"/>
      <c r="L79" s="70"/>
      <c r="M79" s="70"/>
    </row>
    <row r="80" spans="11:13" ht="13.5" customHeight="1">
      <c r="K80" s="70"/>
      <c r="L80" s="70"/>
      <c r="M80" s="70"/>
    </row>
    <row r="81" spans="11:13" ht="13.5" customHeight="1">
      <c r="K81" s="70"/>
      <c r="L81" s="70"/>
      <c r="M81" s="70"/>
    </row>
    <row r="82" spans="11:13" ht="13.5" customHeight="1">
      <c r="K82" s="70"/>
      <c r="L82" s="70"/>
      <c r="M82" s="70"/>
    </row>
    <row r="83" spans="11:13" ht="13.5" customHeight="1">
      <c r="K83" s="70"/>
      <c r="L83" s="70"/>
      <c r="M83" s="70"/>
    </row>
    <row r="84" spans="11:13" ht="13.5" customHeight="1">
      <c r="K84" s="70"/>
      <c r="L84" s="70"/>
      <c r="M84" s="70"/>
    </row>
    <row r="85" spans="11:13" ht="13.5" customHeight="1">
      <c r="K85" s="70"/>
      <c r="L85" s="70"/>
      <c r="M85" s="70"/>
    </row>
    <row r="86" spans="11:13" ht="13.5" customHeight="1">
      <c r="K86" s="70"/>
      <c r="L86" s="70"/>
      <c r="M86" s="70"/>
    </row>
    <row r="87" spans="11:13" ht="13.5" customHeight="1">
      <c r="K87" s="70"/>
      <c r="L87" s="70"/>
      <c r="M87" s="70"/>
    </row>
    <row r="88" spans="11:13" ht="13.5" customHeight="1">
      <c r="K88" s="70"/>
      <c r="L88" s="70"/>
      <c r="M88" s="70"/>
    </row>
    <row r="89" spans="11:13" ht="13.5" customHeight="1">
      <c r="K89" s="70"/>
      <c r="L89" s="70"/>
      <c r="M89" s="70"/>
    </row>
    <row r="90" spans="11:13" ht="13.5" customHeight="1">
      <c r="K90" s="70"/>
      <c r="L90" s="70"/>
      <c r="M90" s="70"/>
    </row>
    <row r="91" spans="11:13" ht="13.5" customHeight="1">
      <c r="K91" s="70"/>
      <c r="L91" s="70"/>
      <c r="M91" s="70"/>
    </row>
    <row r="92" spans="11:13" ht="13.5" customHeight="1">
      <c r="K92" s="70"/>
      <c r="L92" s="70"/>
      <c r="M92" s="70"/>
    </row>
    <row r="93" spans="11:13" ht="13.5" customHeight="1">
      <c r="K93" s="70"/>
      <c r="L93" s="70"/>
      <c r="M93" s="70"/>
    </row>
    <row r="94" spans="11:13" ht="13.5" customHeight="1">
      <c r="K94" s="70"/>
      <c r="L94" s="70"/>
      <c r="M94" s="70"/>
    </row>
    <row r="95" spans="11:13" ht="13.5" customHeight="1">
      <c r="K95" s="70"/>
      <c r="L95" s="70"/>
      <c r="M95" s="342"/>
    </row>
    <row r="96" spans="11:13" ht="13.5" customHeight="1">
      <c r="K96" s="70"/>
      <c r="L96" s="70"/>
      <c r="M96" s="70"/>
    </row>
    <row r="97" spans="2:13" ht="13.5" customHeight="1">
      <c r="K97" s="70"/>
      <c r="L97" s="70"/>
      <c r="M97" s="70"/>
    </row>
    <row r="98" spans="2:13" ht="13.5" customHeight="1">
      <c r="K98" s="70"/>
      <c r="L98" s="70"/>
      <c r="M98" s="70"/>
    </row>
    <row r="99" spans="2:13" ht="13.5" customHeight="1">
      <c r="K99" s="70"/>
      <c r="L99" s="70"/>
      <c r="M99" s="70"/>
    </row>
    <row r="100" spans="2:13" ht="13.5" customHeight="1">
      <c r="K100" s="70"/>
      <c r="L100" s="70"/>
      <c r="M100" s="342"/>
    </row>
    <row r="101" spans="2:13" ht="13.5" customHeight="1">
      <c r="K101" s="70"/>
      <c r="L101" s="70"/>
      <c r="M101" s="70"/>
    </row>
    <row r="102" spans="2:13" ht="13.5" customHeight="1">
      <c r="K102" s="70"/>
      <c r="L102" s="70"/>
      <c r="M102" s="70"/>
    </row>
    <row r="103" spans="2:13" ht="13.5" customHeight="1">
      <c r="K103" s="28"/>
      <c r="L103"/>
    </row>
    <row r="104" spans="2:13" ht="13.5" customHeight="1">
      <c r="K104" s="51"/>
      <c r="L104" s="337"/>
    </row>
    <row r="105" spans="2:13" ht="13.5" customHeight="1">
      <c r="K105" s="26"/>
      <c r="L105"/>
    </row>
    <row r="106" spans="2:13" ht="13.5" customHeight="1">
      <c r="B106" s="26"/>
      <c r="C106" s="250"/>
      <c r="D106" s="250"/>
      <c r="K106" s="26"/>
      <c r="L106" s="25"/>
    </row>
    <row r="107" spans="2:13" ht="13.5" customHeight="1">
      <c r="B107" s="26"/>
      <c r="C107" s="250"/>
      <c r="D107" s="250"/>
      <c r="K107" s="26"/>
      <c r="L107" s="25"/>
    </row>
    <row r="108" spans="2:13" ht="13.5" customHeight="1">
      <c r="B108" s="26"/>
      <c r="C108" s="250"/>
      <c r="D108" s="250"/>
      <c r="K108" s="26"/>
      <c r="L108" s="26"/>
    </row>
    <row r="109" spans="2:13" ht="13.5" customHeight="1">
      <c r="B109" s="26"/>
      <c r="C109" s="250"/>
      <c r="D109" s="250"/>
      <c r="K109" s="26"/>
      <c r="L109" s="26"/>
    </row>
    <row r="110" spans="2:13" ht="13.5" customHeight="1">
      <c r="B110" s="26"/>
      <c r="C110" s="250"/>
      <c r="D110" s="250"/>
      <c r="K110" s="26"/>
      <c r="L110" s="26"/>
    </row>
    <row r="111" spans="2:13" ht="13.5" customHeight="1">
      <c r="B111" s="26"/>
      <c r="C111" s="250"/>
      <c r="D111" s="250"/>
      <c r="K111" s="26"/>
      <c r="L111" s="26"/>
    </row>
    <row r="112" spans="2:13" ht="13.5" customHeight="1">
      <c r="B112" s="26"/>
      <c r="C112" s="250"/>
      <c r="D112" s="250"/>
      <c r="K112" s="26"/>
      <c r="L112" s="26"/>
    </row>
    <row r="113" spans="2:12" ht="13.5" customHeight="1">
      <c r="B113" s="26"/>
      <c r="C113" s="250"/>
      <c r="D113" s="250"/>
      <c r="K113" s="26"/>
      <c r="L113" s="26"/>
    </row>
    <row r="114" spans="2:12" ht="13.5" customHeight="1">
      <c r="B114" s="26"/>
      <c r="C114" s="250"/>
      <c r="D114" s="250"/>
      <c r="K114" s="26"/>
      <c r="L114" s="26"/>
    </row>
    <row r="115" spans="2:12" ht="13.5" customHeight="1">
      <c r="B115" s="26"/>
      <c r="C115" s="250"/>
      <c r="D115" s="250"/>
      <c r="K115" s="26"/>
      <c r="L115" s="26"/>
    </row>
    <row r="116" spans="2:12" ht="13.5" customHeight="1">
      <c r="B116" s="26"/>
      <c r="C116" s="250"/>
      <c r="D116" s="250"/>
      <c r="K116" s="26"/>
      <c r="L116" s="26"/>
    </row>
    <row r="117" spans="2:12" ht="13.5" customHeight="1">
      <c r="B117" s="26"/>
      <c r="C117" s="250"/>
      <c r="D117" s="250"/>
      <c r="K117" s="26"/>
      <c r="L117" s="26"/>
    </row>
    <row r="118" spans="2:12" ht="13.5" customHeight="1">
      <c r="B118" s="26"/>
      <c r="C118" s="250"/>
      <c r="D118" s="250"/>
      <c r="K118" s="26"/>
      <c r="L118" s="26"/>
    </row>
    <row r="119" spans="2:12" ht="13.5" customHeight="1">
      <c r="B119" s="26"/>
      <c r="C119" s="250"/>
      <c r="D119" s="250"/>
      <c r="K119" s="26"/>
      <c r="L119" s="26"/>
    </row>
    <row r="120" spans="2:12" ht="13.5" customHeight="1">
      <c r="B120" s="26"/>
      <c r="C120" s="250"/>
      <c r="D120" s="250"/>
      <c r="K120" s="26"/>
      <c r="L120" s="26"/>
    </row>
    <row r="121" spans="2:12" ht="13.5" customHeight="1">
      <c r="B121" s="26"/>
      <c r="C121" s="250"/>
      <c r="D121" s="250"/>
      <c r="K121" s="26"/>
      <c r="L121" s="26"/>
    </row>
    <row r="122" spans="2:12" ht="13.5" customHeight="1">
      <c r="B122" s="26"/>
      <c r="C122" s="250"/>
      <c r="D122" s="250"/>
      <c r="K122" s="26"/>
      <c r="L122" s="26"/>
    </row>
    <row r="123" spans="2:12" ht="13.5" customHeight="1">
      <c r="B123" s="26"/>
      <c r="C123" s="250"/>
      <c r="D123" s="250"/>
      <c r="K123" s="26"/>
      <c r="L123" s="26"/>
    </row>
    <row r="124" spans="2:12" ht="13.5" customHeight="1">
      <c r="B124" s="26"/>
      <c r="C124" s="250"/>
      <c r="D124" s="250"/>
      <c r="K124" s="26"/>
      <c r="L124" s="26"/>
    </row>
    <row r="125" spans="2:12" ht="13.5" customHeight="1">
      <c r="B125" s="26"/>
      <c r="C125" s="250"/>
      <c r="D125" s="250"/>
      <c r="K125" s="26"/>
      <c r="L125" s="26"/>
    </row>
    <row r="126" spans="2:12" ht="13.5" customHeight="1">
      <c r="B126" s="26"/>
      <c r="C126" s="250"/>
      <c r="D126" s="250"/>
      <c r="K126" s="26"/>
      <c r="L126" s="26"/>
    </row>
    <row r="127" spans="2:12" ht="13.5" customHeight="1">
      <c r="B127" s="26"/>
      <c r="C127" s="250"/>
      <c r="D127" s="250"/>
      <c r="K127" s="26"/>
      <c r="L127" s="26"/>
    </row>
    <row r="128" spans="2:12" ht="13.5" customHeight="1">
      <c r="B128" s="26"/>
      <c r="C128" s="250"/>
      <c r="D128" s="250"/>
      <c r="K128" s="26"/>
      <c r="L128" s="26"/>
    </row>
    <row r="129" spans="2:12" ht="13.5" customHeight="1">
      <c r="B129" s="26"/>
      <c r="C129" s="250"/>
      <c r="D129" s="250"/>
      <c r="K129" s="26"/>
      <c r="L129" s="26"/>
    </row>
    <row r="130" spans="2:12" ht="13.5" customHeight="1">
      <c r="B130" s="26"/>
      <c r="C130" s="250"/>
      <c r="D130" s="250"/>
      <c r="K130" s="26"/>
      <c r="L130" s="26"/>
    </row>
    <row r="131" spans="2:12" ht="13.5" customHeight="1">
      <c r="B131" s="26"/>
      <c r="C131" s="250"/>
      <c r="D131" s="250"/>
      <c r="K131" s="26"/>
      <c r="L131" s="26"/>
    </row>
    <row r="132" spans="2:12" ht="13.5" customHeight="1">
      <c r="B132" s="26"/>
      <c r="C132" s="250"/>
      <c r="D132" s="250"/>
      <c r="K132" s="26"/>
      <c r="L132" s="26"/>
    </row>
    <row r="133" spans="2:12" ht="13.5" customHeight="1">
      <c r="B133" s="26"/>
      <c r="C133" s="250"/>
      <c r="D133" s="250"/>
      <c r="K133" s="26"/>
      <c r="L133" s="26"/>
    </row>
    <row r="134" spans="2:12" ht="13.5" customHeight="1">
      <c r="B134" s="26"/>
      <c r="C134" s="250"/>
      <c r="D134" s="250"/>
      <c r="K134" s="26"/>
      <c r="L134" s="26"/>
    </row>
    <row r="135" spans="2:12" ht="13.5" customHeight="1">
      <c r="B135" s="26"/>
      <c r="C135" s="250"/>
      <c r="D135" s="250"/>
      <c r="K135" s="26"/>
      <c r="L135" s="26"/>
    </row>
    <row r="136" spans="2:12" ht="13.5" customHeight="1">
      <c r="B136" s="26"/>
      <c r="C136" s="250"/>
      <c r="D136" s="250"/>
      <c r="K136" s="26"/>
      <c r="L136" s="26"/>
    </row>
    <row r="137" spans="2:12" ht="13.5" customHeight="1">
      <c r="B137" s="26"/>
      <c r="C137" s="250"/>
      <c r="D137" s="250"/>
      <c r="K137" s="26"/>
      <c r="L137" s="26"/>
    </row>
    <row r="138" spans="2:12" ht="13.5" customHeight="1">
      <c r="B138" s="26"/>
      <c r="C138" s="250"/>
      <c r="D138" s="250"/>
      <c r="K138" s="26"/>
      <c r="L138" s="26"/>
    </row>
    <row r="139" spans="2:12" ht="13.5" customHeight="1">
      <c r="B139" s="26"/>
      <c r="C139" s="250"/>
      <c r="D139" s="250"/>
      <c r="K139" s="26"/>
      <c r="L139" s="26"/>
    </row>
    <row r="140" spans="2:12" ht="13.5" customHeight="1">
      <c r="B140" s="26"/>
      <c r="C140" s="250"/>
      <c r="D140" s="250"/>
      <c r="K140" s="26"/>
      <c r="L140" s="26"/>
    </row>
    <row r="141" spans="2:12" ht="13.5" customHeight="1">
      <c r="B141" s="26"/>
      <c r="C141" s="250"/>
      <c r="D141" s="250"/>
      <c r="K141" s="26"/>
      <c r="L141" s="26"/>
    </row>
    <row r="142" spans="2:12" ht="13.5" customHeight="1">
      <c r="B142" s="26"/>
      <c r="C142" s="250"/>
      <c r="D142" s="250"/>
      <c r="K142" s="26"/>
      <c r="L142" s="26"/>
    </row>
    <row r="143" spans="2:12" ht="13.5" customHeight="1">
      <c r="B143" s="26"/>
      <c r="C143" s="250"/>
      <c r="D143" s="250"/>
      <c r="K143" s="26"/>
      <c r="L143" s="26"/>
    </row>
    <row r="144" spans="2:12" ht="13.5" customHeight="1">
      <c r="B144" s="26"/>
      <c r="C144" s="250"/>
      <c r="D144" s="250"/>
      <c r="K144" s="26"/>
      <c r="L144" s="26"/>
    </row>
    <row r="145" spans="2:12" ht="13.5" customHeight="1">
      <c r="B145" s="26"/>
      <c r="C145" s="250"/>
      <c r="D145" s="250"/>
      <c r="K145" s="26"/>
      <c r="L145" s="26"/>
    </row>
    <row r="146" spans="2:12" ht="13.5" customHeight="1">
      <c r="B146" s="26"/>
      <c r="C146" s="250"/>
      <c r="D146" s="250"/>
      <c r="K146" s="26"/>
      <c r="L146" s="26"/>
    </row>
    <row r="147" spans="2:12" ht="13.5" customHeight="1">
      <c r="B147" s="26"/>
      <c r="C147" s="250"/>
      <c r="D147" s="250"/>
      <c r="K147" s="26"/>
      <c r="L147" s="26"/>
    </row>
    <row r="148" spans="2:12" ht="13.5" customHeight="1">
      <c r="B148" s="26"/>
      <c r="C148" s="250"/>
      <c r="D148" s="250"/>
      <c r="K148" s="26"/>
      <c r="L148" s="26"/>
    </row>
    <row r="149" spans="2:12" ht="13.5" customHeight="1">
      <c r="B149" s="26"/>
      <c r="C149" s="250"/>
      <c r="D149" s="250"/>
      <c r="K149" s="26"/>
      <c r="L149" s="26"/>
    </row>
    <row r="150" spans="2:12" ht="13.5" customHeight="1">
      <c r="B150" s="26"/>
      <c r="C150" s="250"/>
      <c r="D150" s="250"/>
      <c r="K150" s="26"/>
      <c r="L150" s="26"/>
    </row>
    <row r="151" spans="2:12" ht="13.5" customHeight="1">
      <c r="B151" s="26"/>
      <c r="C151" s="250"/>
      <c r="D151" s="250"/>
      <c r="K151" s="26"/>
      <c r="L151" s="26"/>
    </row>
    <row r="152" spans="2:12" ht="13.5" customHeight="1">
      <c r="B152" s="26"/>
      <c r="C152" s="250"/>
      <c r="D152" s="250"/>
      <c r="K152" s="26"/>
      <c r="L152" s="26"/>
    </row>
    <row r="153" spans="2:12" ht="13.5" customHeight="1">
      <c r="B153" s="26"/>
      <c r="C153" s="250"/>
      <c r="D153" s="250"/>
      <c r="K153" s="26"/>
      <c r="L153" s="26"/>
    </row>
    <row r="154" spans="2:12" ht="13.5" customHeight="1">
      <c r="B154" s="26"/>
      <c r="C154" s="250"/>
      <c r="D154" s="250"/>
      <c r="K154" s="26"/>
      <c r="L154" s="26"/>
    </row>
    <row r="155" spans="2:12" ht="13.5" customHeight="1">
      <c r="B155" s="26"/>
      <c r="C155" s="250"/>
      <c r="D155" s="250"/>
      <c r="K155" s="26"/>
      <c r="L155" s="26"/>
    </row>
    <row r="156" spans="2:12" ht="13.5" customHeight="1">
      <c r="B156" s="26"/>
      <c r="C156" s="250"/>
      <c r="D156" s="250"/>
      <c r="K156" s="26"/>
      <c r="L156" s="26"/>
    </row>
    <row r="157" spans="2:12" ht="13.5" customHeight="1">
      <c r="B157" s="26"/>
      <c r="C157" s="250"/>
      <c r="D157" s="250"/>
      <c r="K157" s="26"/>
      <c r="L157" s="26"/>
    </row>
    <row r="158" spans="2:12" ht="13.5" customHeight="1">
      <c r="B158" s="26"/>
      <c r="C158" s="250"/>
      <c r="D158" s="250"/>
      <c r="K158" s="26"/>
      <c r="L158" s="26"/>
    </row>
    <row r="159" spans="2:12" ht="13.5" customHeight="1">
      <c r="B159" s="26"/>
      <c r="C159" s="250"/>
      <c r="D159" s="250"/>
      <c r="K159" s="26"/>
      <c r="L159" s="26"/>
    </row>
    <row r="160" spans="2:12" ht="13.5" customHeight="1">
      <c r="B160" s="26"/>
      <c r="C160" s="250"/>
      <c r="D160" s="250"/>
      <c r="K160" s="26"/>
      <c r="L160" s="26"/>
    </row>
    <row r="161" spans="2:12" ht="13.5" customHeight="1">
      <c r="B161" s="26"/>
      <c r="C161" s="250"/>
      <c r="D161" s="250"/>
      <c r="K161" s="26"/>
      <c r="L161" s="26"/>
    </row>
    <row r="162" spans="2:12" ht="13.5" customHeight="1">
      <c r="B162" s="26"/>
      <c r="C162" s="250"/>
      <c r="D162" s="250"/>
      <c r="K162" s="26"/>
      <c r="L162" s="26"/>
    </row>
    <row r="163" spans="2:12" ht="13.5" customHeight="1">
      <c r="B163" s="26"/>
      <c r="C163" s="250"/>
      <c r="D163" s="250"/>
      <c r="K163" s="26"/>
      <c r="L163" s="26"/>
    </row>
    <row r="164" spans="2:12" ht="13.5" customHeight="1">
      <c r="B164" s="26"/>
      <c r="C164" s="250"/>
      <c r="D164" s="250"/>
      <c r="K164" s="26"/>
      <c r="L164" s="26"/>
    </row>
    <row r="165" spans="2:12" ht="13.5" customHeight="1">
      <c r="B165" s="26"/>
      <c r="C165" s="250"/>
      <c r="D165" s="250"/>
      <c r="K165" s="26"/>
      <c r="L165" s="26"/>
    </row>
    <row r="166" spans="2:12" ht="13.5" customHeight="1">
      <c r="B166" s="26"/>
      <c r="C166" s="250"/>
      <c r="D166" s="250"/>
      <c r="K166" s="26"/>
      <c r="L166" s="26"/>
    </row>
    <row r="167" spans="2:12" ht="13.5" customHeight="1">
      <c r="B167" s="26"/>
      <c r="C167" s="250"/>
      <c r="D167" s="250"/>
      <c r="K167" s="26"/>
      <c r="L167" s="26"/>
    </row>
    <row r="168" spans="2:12" ht="13.5" customHeight="1">
      <c r="B168" s="26"/>
      <c r="C168" s="250"/>
      <c r="D168" s="250"/>
      <c r="K168" s="26"/>
      <c r="L168" s="26"/>
    </row>
    <row r="169" spans="2:12" ht="13.5" customHeight="1">
      <c r="B169" s="26"/>
      <c r="C169" s="250"/>
      <c r="D169" s="250"/>
      <c r="K169" s="26"/>
      <c r="L169" s="26"/>
    </row>
    <row r="170" spans="2:12" ht="13.5" customHeight="1">
      <c r="B170" s="26"/>
      <c r="C170" s="250"/>
      <c r="D170" s="250"/>
      <c r="K170" s="26"/>
      <c r="L170" s="26"/>
    </row>
    <row r="171" spans="2:12" ht="13.5" customHeight="1">
      <c r="B171" s="26"/>
      <c r="C171" s="250"/>
      <c r="D171" s="250"/>
      <c r="K171" s="26"/>
      <c r="L171" s="26"/>
    </row>
    <row r="172" spans="2:12" ht="13.5" customHeight="1">
      <c r="B172" s="26"/>
      <c r="C172" s="250"/>
      <c r="D172" s="250"/>
      <c r="K172" s="26"/>
      <c r="L172" s="26"/>
    </row>
    <row r="173" spans="2:12" ht="13.5" customHeight="1">
      <c r="B173" s="26"/>
      <c r="C173" s="250"/>
      <c r="D173" s="250"/>
      <c r="K173" s="26"/>
      <c r="L173" s="26"/>
    </row>
    <row r="174" spans="2:12" ht="13.5" customHeight="1">
      <c r="B174" s="26"/>
      <c r="C174" s="250"/>
      <c r="D174" s="250"/>
      <c r="K174" s="26"/>
      <c r="L174" s="26"/>
    </row>
    <row r="175" spans="2:12" ht="13.5" customHeight="1">
      <c r="B175" s="26"/>
      <c r="C175" s="250"/>
      <c r="D175" s="250"/>
      <c r="K175" s="26"/>
      <c r="L175" s="26"/>
    </row>
    <row r="176" spans="2:12" ht="13.5" customHeight="1">
      <c r="B176" s="26"/>
      <c r="C176" s="250"/>
      <c r="D176" s="250"/>
      <c r="K176" s="26"/>
      <c r="L176" s="26"/>
    </row>
    <row r="177" spans="2:12" ht="13.5" customHeight="1">
      <c r="B177" s="26"/>
      <c r="C177" s="250"/>
      <c r="D177" s="250"/>
      <c r="K177" s="26"/>
      <c r="L177" s="26"/>
    </row>
    <row r="178" spans="2:12" ht="13.5" customHeight="1">
      <c r="B178" s="26"/>
      <c r="C178" s="250"/>
      <c r="D178" s="250"/>
      <c r="K178" s="26"/>
      <c r="L178" s="26"/>
    </row>
    <row r="179" spans="2:12" ht="13.5" customHeight="1">
      <c r="B179" s="26"/>
      <c r="C179" s="250"/>
      <c r="D179" s="250"/>
      <c r="K179" s="26"/>
      <c r="L179" s="26"/>
    </row>
    <row r="180" spans="2:12" ht="13.5" customHeight="1">
      <c r="B180" s="26"/>
      <c r="C180" s="250"/>
      <c r="D180" s="250"/>
      <c r="K180" s="26"/>
      <c r="L180" s="26"/>
    </row>
    <row r="181" spans="2:12" ht="13.5" customHeight="1">
      <c r="B181" s="26"/>
      <c r="C181" s="250"/>
      <c r="D181" s="250"/>
      <c r="K181" s="26"/>
      <c r="L181" s="26"/>
    </row>
    <row r="182" spans="2:12" ht="13.5" customHeight="1">
      <c r="B182" s="26"/>
      <c r="C182" s="250"/>
      <c r="D182" s="250"/>
      <c r="K182" s="26"/>
      <c r="L182" s="26"/>
    </row>
    <row r="183" spans="2:12" ht="13.5" customHeight="1">
      <c r="B183" s="26"/>
      <c r="C183" s="250"/>
      <c r="D183" s="250"/>
      <c r="K183" s="26"/>
      <c r="L183" s="26"/>
    </row>
    <row r="184" spans="2:12" ht="13.5" customHeight="1">
      <c r="B184" s="26"/>
      <c r="C184" s="250"/>
      <c r="D184" s="250"/>
      <c r="K184" s="26"/>
      <c r="L184" s="26"/>
    </row>
    <row r="185" spans="2:12" ht="13.5" customHeight="1">
      <c r="B185" s="26"/>
      <c r="C185" s="250"/>
      <c r="D185" s="250"/>
      <c r="K185" s="26"/>
      <c r="L185" s="26"/>
    </row>
    <row r="186" spans="2:12" ht="13.5" customHeight="1">
      <c r="B186" s="26"/>
      <c r="C186" s="250"/>
      <c r="D186" s="250"/>
      <c r="K186" s="26"/>
      <c r="L186" s="26"/>
    </row>
    <row r="187" spans="2:12" ht="13.5" customHeight="1">
      <c r="B187" s="26"/>
      <c r="C187" s="250"/>
      <c r="D187" s="250"/>
      <c r="K187" s="26"/>
      <c r="L187" s="26"/>
    </row>
    <row r="188" spans="2:12" ht="13.5" customHeight="1">
      <c r="B188" s="26"/>
      <c r="C188" s="250"/>
      <c r="D188" s="250"/>
      <c r="K188" s="26"/>
      <c r="L188" s="26"/>
    </row>
    <row r="189" spans="2:12" ht="13.5" customHeight="1">
      <c r="B189" s="26"/>
      <c r="C189" s="250"/>
      <c r="D189" s="250"/>
      <c r="K189" s="26"/>
      <c r="L189" s="26"/>
    </row>
    <row r="190" spans="2:12" ht="13.5" customHeight="1">
      <c r="B190" s="26"/>
      <c r="C190" s="250"/>
      <c r="D190" s="250"/>
      <c r="K190" s="26"/>
      <c r="L190" s="26"/>
    </row>
    <row r="191" spans="2:12" ht="13.5" customHeight="1">
      <c r="B191" s="26"/>
      <c r="C191" s="250"/>
      <c r="D191" s="250"/>
      <c r="K191" s="26"/>
      <c r="L191" s="26"/>
    </row>
    <row r="192" spans="2:12" ht="13.5" customHeight="1">
      <c r="B192" s="26"/>
      <c r="C192" s="250"/>
      <c r="D192" s="250"/>
      <c r="K192" s="26"/>
      <c r="L192" s="26"/>
    </row>
    <row r="193" spans="2:12" ht="13.5" customHeight="1">
      <c r="B193" s="26"/>
      <c r="C193" s="250"/>
      <c r="D193" s="250"/>
      <c r="K193" s="26"/>
      <c r="L193" s="26"/>
    </row>
    <row r="194" spans="2:12" ht="13.5" customHeight="1">
      <c r="B194" s="26"/>
      <c r="C194" s="250"/>
      <c r="D194" s="250"/>
      <c r="K194" s="26"/>
      <c r="L194" s="26"/>
    </row>
    <row r="195" spans="2:12" ht="13.5" customHeight="1">
      <c r="B195" s="26"/>
      <c r="C195" s="250"/>
      <c r="D195" s="250"/>
      <c r="K195" s="26"/>
      <c r="L195" s="26"/>
    </row>
    <row r="196" spans="2:12" ht="13.5" customHeight="1">
      <c r="B196" s="26"/>
      <c r="C196" s="250"/>
      <c r="D196" s="250"/>
      <c r="K196" s="26"/>
      <c r="L196" s="26"/>
    </row>
    <row r="197" spans="2:12" ht="13.5" customHeight="1">
      <c r="B197" s="26"/>
      <c r="C197" s="250"/>
      <c r="D197" s="250"/>
      <c r="K197" s="26"/>
      <c r="L197" s="26"/>
    </row>
    <row r="198" spans="2:12" ht="13.5" customHeight="1">
      <c r="B198" s="26"/>
      <c r="C198" s="250"/>
      <c r="D198" s="250"/>
      <c r="K198" s="26"/>
      <c r="L198" s="26"/>
    </row>
    <row r="199" spans="2:12" ht="13.5" customHeight="1">
      <c r="B199" s="26"/>
      <c r="C199" s="250"/>
      <c r="D199" s="250"/>
      <c r="K199" s="26"/>
      <c r="L199" s="26"/>
    </row>
    <row r="200" spans="2:12" ht="13.5" customHeight="1">
      <c r="B200" s="26"/>
      <c r="C200" s="250"/>
      <c r="D200" s="250"/>
      <c r="K200" s="26"/>
      <c r="L200" s="26"/>
    </row>
    <row r="201" spans="2:12" ht="13.5" customHeight="1">
      <c r="B201" s="26"/>
      <c r="C201" s="250"/>
      <c r="D201" s="250"/>
      <c r="K201" s="26"/>
      <c r="L201" s="26"/>
    </row>
    <row r="202" spans="2:12" ht="13.5" customHeight="1">
      <c r="B202" s="26"/>
      <c r="C202" s="250"/>
      <c r="D202" s="250"/>
      <c r="K202" s="26"/>
      <c r="L202" s="26"/>
    </row>
    <row r="203" spans="2:12" ht="13.5" customHeight="1">
      <c r="B203" s="26"/>
      <c r="C203" s="250"/>
      <c r="D203" s="250"/>
      <c r="K203" s="26"/>
      <c r="L203" s="26"/>
    </row>
    <row r="204" spans="2:12" ht="13.5" customHeight="1">
      <c r="B204" s="26"/>
      <c r="C204" s="250"/>
      <c r="D204" s="250"/>
      <c r="K204" s="26"/>
      <c r="L204" s="26"/>
    </row>
    <row r="205" spans="2:12" ht="13.5" customHeight="1">
      <c r="B205" s="26"/>
      <c r="C205" s="250"/>
      <c r="D205" s="250"/>
      <c r="K205" s="26"/>
      <c r="L205" s="26"/>
    </row>
    <row r="206" spans="2:12" ht="13.5" customHeight="1">
      <c r="B206" s="26"/>
      <c r="C206" s="250"/>
      <c r="D206" s="250"/>
      <c r="K206" s="26"/>
      <c r="L206" s="26"/>
    </row>
    <row r="207" spans="2:12" ht="13.5" customHeight="1">
      <c r="B207" s="26"/>
      <c r="C207" s="250"/>
      <c r="D207" s="250"/>
      <c r="K207" s="26"/>
      <c r="L207" s="26"/>
    </row>
    <row r="208" spans="2:12" ht="13.5" customHeight="1">
      <c r="B208" s="26"/>
      <c r="C208" s="250"/>
      <c r="D208" s="250"/>
      <c r="K208" s="26"/>
      <c r="L208" s="26"/>
    </row>
    <row r="209" spans="2:12" ht="13.5" customHeight="1">
      <c r="B209" s="26"/>
      <c r="C209" s="250"/>
      <c r="D209" s="250"/>
      <c r="K209" s="26"/>
      <c r="L209" s="26"/>
    </row>
    <row r="210" spans="2:12" ht="13.5" customHeight="1">
      <c r="B210" s="26"/>
      <c r="C210" s="250"/>
      <c r="D210" s="250"/>
      <c r="K210" s="26"/>
      <c r="L210" s="26"/>
    </row>
    <row r="211" spans="2:12" ht="13.5" customHeight="1">
      <c r="B211" s="26"/>
      <c r="C211" s="250"/>
      <c r="D211" s="250"/>
      <c r="K211" s="26"/>
      <c r="L211" s="26"/>
    </row>
    <row r="212" spans="2:12" ht="13.5" customHeight="1">
      <c r="B212" s="26"/>
      <c r="C212" s="250"/>
      <c r="D212" s="250"/>
      <c r="K212" s="26"/>
      <c r="L212" s="26"/>
    </row>
    <row r="213" spans="2:12" ht="13.5" customHeight="1">
      <c r="B213" s="26"/>
      <c r="C213" s="250"/>
      <c r="D213" s="250"/>
      <c r="K213" s="26"/>
      <c r="L213" s="26"/>
    </row>
    <row r="214" spans="2:12" ht="13.5" customHeight="1">
      <c r="B214" s="26"/>
      <c r="C214" s="250"/>
      <c r="D214" s="250"/>
      <c r="K214" s="26"/>
      <c r="L214" s="26"/>
    </row>
    <row r="215" spans="2:12" ht="13.5" customHeight="1">
      <c r="B215" s="26"/>
      <c r="C215" s="250"/>
      <c r="D215" s="250"/>
      <c r="K215" s="26"/>
      <c r="L215" s="26"/>
    </row>
    <row r="216" spans="2:12" ht="13.5" customHeight="1">
      <c r="B216" s="26"/>
      <c r="C216" s="250"/>
      <c r="D216" s="250"/>
      <c r="K216" s="26"/>
      <c r="L216" s="26"/>
    </row>
    <row r="217" spans="2:12" ht="13.5" customHeight="1">
      <c r="B217" s="26"/>
      <c r="C217" s="250"/>
      <c r="D217" s="250"/>
      <c r="K217" s="26"/>
      <c r="L217" s="26"/>
    </row>
    <row r="218" spans="2:12" ht="13.5" customHeight="1">
      <c r="B218" s="26"/>
      <c r="C218" s="250"/>
      <c r="D218" s="250"/>
      <c r="K218" s="26"/>
      <c r="L218" s="26"/>
    </row>
    <row r="219" spans="2:12" ht="13.5" customHeight="1">
      <c r="B219" s="26"/>
      <c r="C219" s="250"/>
      <c r="D219" s="250"/>
      <c r="K219" s="26"/>
      <c r="L219" s="26"/>
    </row>
    <row r="220" spans="2:12" ht="13.5" customHeight="1">
      <c r="B220" s="26"/>
      <c r="C220" s="250"/>
      <c r="D220" s="250"/>
      <c r="K220" s="26"/>
      <c r="L220" s="26"/>
    </row>
    <row r="221" spans="2:12" ht="13.5" customHeight="1">
      <c r="B221" s="26"/>
      <c r="C221" s="250"/>
      <c r="D221" s="250"/>
      <c r="K221" s="26"/>
      <c r="L221" s="26"/>
    </row>
    <row r="222" spans="2:12" ht="13.5" customHeight="1">
      <c r="B222" s="26"/>
      <c r="C222" s="250"/>
      <c r="D222" s="250"/>
      <c r="K222" s="26"/>
      <c r="L222" s="26"/>
    </row>
    <row r="223" spans="2:12" ht="13.5" customHeight="1">
      <c r="B223" s="26"/>
      <c r="C223" s="250"/>
      <c r="D223" s="250"/>
      <c r="K223" s="26"/>
      <c r="L223" s="26"/>
    </row>
    <row r="224" spans="2:12" ht="13.5" customHeight="1">
      <c r="B224" s="26"/>
      <c r="C224" s="250"/>
      <c r="D224" s="250"/>
      <c r="K224" s="26"/>
      <c r="L224" s="26"/>
    </row>
    <row r="225" spans="2:12" ht="13.5" customHeight="1">
      <c r="B225" s="26"/>
      <c r="C225" s="250"/>
      <c r="D225" s="250"/>
      <c r="K225" s="26"/>
      <c r="L225" s="26"/>
    </row>
    <row r="226" spans="2:12" ht="13.5" customHeight="1">
      <c r="B226" s="26"/>
      <c r="C226" s="250"/>
      <c r="D226" s="250"/>
      <c r="K226" s="26"/>
      <c r="L226" s="26"/>
    </row>
    <row r="227" spans="2:12" ht="13.5" customHeight="1">
      <c r="B227" s="26"/>
      <c r="C227" s="250"/>
      <c r="D227" s="250"/>
      <c r="K227" s="26"/>
      <c r="L227" s="26"/>
    </row>
    <row r="228" spans="2:12" ht="13.5" customHeight="1">
      <c r="B228" s="26"/>
      <c r="C228" s="250"/>
      <c r="D228" s="250"/>
      <c r="K228" s="26"/>
      <c r="L228" s="26"/>
    </row>
    <row r="229" spans="2:12" ht="13.5" customHeight="1">
      <c r="B229" s="26"/>
      <c r="C229" s="250"/>
      <c r="D229" s="250"/>
      <c r="K229" s="26"/>
      <c r="L229" s="26"/>
    </row>
    <row r="230" spans="2:12" ht="13.5" customHeight="1">
      <c r="B230" s="26"/>
      <c r="C230" s="250"/>
      <c r="D230" s="250"/>
      <c r="K230" s="26"/>
      <c r="L230" s="26"/>
    </row>
    <row r="231" spans="2:12" ht="13.5" customHeight="1">
      <c r="B231" s="26"/>
      <c r="C231" s="250"/>
      <c r="D231" s="250"/>
      <c r="K231" s="26"/>
      <c r="L231" s="26"/>
    </row>
    <row r="232" spans="2:12" ht="13.5" customHeight="1">
      <c r="B232" s="26"/>
      <c r="C232" s="250"/>
      <c r="D232" s="250"/>
      <c r="K232" s="26"/>
      <c r="L232" s="26"/>
    </row>
    <row r="233" spans="2:12" ht="13.5" customHeight="1">
      <c r="B233" s="26"/>
      <c r="C233" s="250"/>
      <c r="D233" s="250"/>
      <c r="K233" s="26"/>
      <c r="L233" s="26"/>
    </row>
    <row r="234" spans="2:12" ht="13.5" customHeight="1">
      <c r="B234" s="26"/>
      <c r="C234" s="250"/>
      <c r="D234" s="250"/>
      <c r="K234" s="26"/>
      <c r="L234" s="26"/>
    </row>
    <row r="235" spans="2:12" ht="13.5" customHeight="1">
      <c r="B235" s="26"/>
      <c r="C235" s="250"/>
      <c r="D235" s="250"/>
      <c r="K235" s="26"/>
      <c r="L235" s="26"/>
    </row>
    <row r="236" spans="2:12" ht="13.5" customHeight="1">
      <c r="B236" s="26"/>
      <c r="C236" s="250"/>
      <c r="D236" s="250"/>
      <c r="K236" s="26"/>
      <c r="L236" s="26"/>
    </row>
    <row r="237" spans="2:12" ht="13.5" customHeight="1">
      <c r="B237" s="26"/>
      <c r="C237" s="250"/>
      <c r="D237" s="250"/>
      <c r="K237" s="26"/>
      <c r="L237" s="26"/>
    </row>
    <row r="238" spans="2:12" ht="13.5" customHeight="1">
      <c r="B238" s="26"/>
      <c r="C238" s="250"/>
      <c r="D238" s="250"/>
      <c r="K238" s="26"/>
      <c r="L238" s="26"/>
    </row>
    <row r="239" spans="2:12" ht="13.5" customHeight="1">
      <c r="B239" s="26"/>
      <c r="C239" s="250"/>
      <c r="D239" s="250"/>
      <c r="K239" s="26"/>
      <c r="L239" s="26"/>
    </row>
    <row r="240" spans="2:12" ht="13.5" customHeight="1">
      <c r="B240" s="26"/>
      <c r="C240" s="250"/>
      <c r="D240" s="250"/>
      <c r="K240" s="26"/>
      <c r="L240" s="26"/>
    </row>
    <row r="241" spans="2:12" ht="13.5" customHeight="1">
      <c r="B241" s="26"/>
      <c r="C241" s="250"/>
      <c r="D241" s="250"/>
      <c r="K241" s="26"/>
      <c r="L241" s="26"/>
    </row>
    <row r="242" spans="2:12" ht="13.5" customHeight="1">
      <c r="B242" s="26"/>
      <c r="C242" s="250"/>
      <c r="D242" s="250"/>
      <c r="K242" s="26"/>
      <c r="L242" s="26"/>
    </row>
    <row r="243" spans="2:12" ht="13.5" customHeight="1">
      <c r="B243" s="26"/>
      <c r="C243" s="250"/>
      <c r="D243" s="250"/>
      <c r="K243" s="26"/>
      <c r="L243" s="26"/>
    </row>
    <row r="244" spans="2:12" ht="13.5" customHeight="1">
      <c r="B244" s="26"/>
      <c r="C244" s="250"/>
      <c r="D244" s="250"/>
      <c r="K244" s="26"/>
      <c r="L244" s="26"/>
    </row>
    <row r="245" spans="2:12" ht="13.5" customHeight="1">
      <c r="B245" s="26"/>
      <c r="C245" s="250"/>
      <c r="D245" s="250"/>
      <c r="K245" s="26"/>
      <c r="L245" s="26"/>
    </row>
    <row r="246" spans="2:12" ht="13.5" customHeight="1">
      <c r="B246" s="26"/>
      <c r="C246" s="250"/>
      <c r="D246" s="250"/>
      <c r="K246" s="26"/>
      <c r="L246" s="26"/>
    </row>
    <row r="247" spans="2:12" ht="13.5" customHeight="1">
      <c r="B247" s="26"/>
      <c r="C247" s="250"/>
      <c r="D247" s="250"/>
      <c r="K247" s="26"/>
      <c r="L247" s="26"/>
    </row>
    <row r="248" spans="2:12" ht="13.5" customHeight="1">
      <c r="B248" s="26"/>
      <c r="C248" s="250"/>
      <c r="D248" s="250"/>
      <c r="K248" s="26"/>
      <c r="L248" s="26"/>
    </row>
    <row r="249" spans="2:12" ht="13.5" customHeight="1">
      <c r="B249" s="26"/>
      <c r="C249" s="250"/>
      <c r="D249" s="250"/>
      <c r="K249" s="26"/>
      <c r="L249" s="26"/>
    </row>
    <row r="250" spans="2:12" ht="13.5" customHeight="1">
      <c r="B250" s="26"/>
      <c r="C250" s="250"/>
      <c r="D250" s="250"/>
      <c r="K250" s="26"/>
      <c r="L250" s="26"/>
    </row>
    <row r="251" spans="2:12" ht="13.5" customHeight="1">
      <c r="B251" s="26"/>
      <c r="C251" s="250"/>
      <c r="D251" s="250"/>
      <c r="K251" s="26"/>
      <c r="L251" s="26"/>
    </row>
    <row r="252" spans="2:12" ht="13.5" customHeight="1">
      <c r="B252" s="26"/>
      <c r="C252" s="250"/>
      <c r="D252" s="250"/>
      <c r="K252" s="26"/>
      <c r="L252" s="26"/>
    </row>
    <row r="253" spans="2:12" ht="13.5" customHeight="1">
      <c r="B253" s="26"/>
      <c r="C253" s="250"/>
      <c r="D253" s="250"/>
      <c r="K253" s="26"/>
      <c r="L253" s="26"/>
    </row>
    <row r="254" spans="2:12" ht="13.5" customHeight="1">
      <c r="B254" s="26"/>
      <c r="C254" s="250"/>
      <c r="D254" s="250"/>
      <c r="K254" s="26"/>
      <c r="L254" s="26"/>
    </row>
    <row r="255" spans="2:12" ht="13.5" customHeight="1">
      <c r="B255" s="26"/>
      <c r="C255" s="250"/>
      <c r="D255" s="250"/>
      <c r="K255" s="26"/>
      <c r="L255" s="26"/>
    </row>
    <row r="256" spans="2:12" ht="13.5" customHeight="1">
      <c r="B256" s="26"/>
      <c r="C256" s="250"/>
      <c r="D256" s="250"/>
      <c r="K256" s="26"/>
      <c r="L256" s="26"/>
    </row>
    <row r="257" spans="2:12" ht="13.5" customHeight="1">
      <c r="B257" s="26"/>
      <c r="C257" s="250"/>
      <c r="D257" s="250"/>
      <c r="K257" s="26"/>
      <c r="L257" s="26"/>
    </row>
    <row r="258" spans="2:12" ht="13.5" customHeight="1">
      <c r="B258" s="26"/>
      <c r="C258" s="250"/>
      <c r="D258" s="250"/>
      <c r="K258" s="26"/>
      <c r="L258" s="26"/>
    </row>
    <row r="259" spans="2:12" ht="13.5" customHeight="1">
      <c r="B259" s="26"/>
      <c r="C259" s="250"/>
      <c r="D259" s="250"/>
      <c r="K259" s="26"/>
      <c r="L259" s="26"/>
    </row>
    <row r="260" spans="2:12" ht="13.5" customHeight="1">
      <c r="B260" s="26"/>
      <c r="C260" s="250"/>
      <c r="D260" s="250"/>
      <c r="K260" s="26"/>
      <c r="L260" s="26"/>
    </row>
    <row r="261" spans="2:12" ht="13.5" customHeight="1">
      <c r="B261" s="26"/>
      <c r="C261" s="250"/>
      <c r="D261" s="250"/>
      <c r="K261" s="26"/>
      <c r="L261" s="26"/>
    </row>
    <row r="262" spans="2:12" ht="13.5" customHeight="1">
      <c r="B262" s="26"/>
      <c r="C262" s="250"/>
      <c r="D262" s="250"/>
      <c r="K262" s="26"/>
      <c r="L262" s="26"/>
    </row>
    <row r="263" spans="2:12" ht="13.5" customHeight="1">
      <c r="B263" s="26"/>
      <c r="C263" s="250"/>
      <c r="D263" s="250"/>
      <c r="K263" s="26"/>
      <c r="L263" s="26"/>
    </row>
    <row r="264" spans="2:12" ht="13.5" customHeight="1">
      <c r="B264" s="26"/>
      <c r="C264" s="250"/>
      <c r="D264" s="250"/>
      <c r="K264" s="26"/>
      <c r="L264" s="26"/>
    </row>
    <row r="265" spans="2:12" ht="13.5" customHeight="1">
      <c r="B265" s="26"/>
      <c r="C265" s="250"/>
      <c r="D265" s="250"/>
      <c r="K265" s="26"/>
      <c r="L265" s="26"/>
    </row>
    <row r="266" spans="2:12" ht="13.5" customHeight="1">
      <c r="B266" s="26"/>
      <c r="C266" s="250"/>
      <c r="D266" s="250"/>
      <c r="K266" s="26"/>
      <c r="L266" s="26"/>
    </row>
    <row r="267" spans="2:12" ht="13.5" customHeight="1">
      <c r="B267" s="26"/>
      <c r="C267" s="250"/>
      <c r="D267" s="250"/>
      <c r="K267" s="26"/>
      <c r="L267" s="26"/>
    </row>
    <row r="268" spans="2:12" ht="13.5" customHeight="1">
      <c r="B268" s="26"/>
      <c r="C268" s="250"/>
      <c r="D268" s="250"/>
      <c r="K268" s="26"/>
      <c r="L268" s="26"/>
    </row>
    <row r="269" spans="2:12" ht="13.5" customHeight="1">
      <c r="B269" s="26"/>
      <c r="C269" s="250"/>
      <c r="D269" s="250"/>
      <c r="K269" s="26"/>
      <c r="L269" s="26"/>
    </row>
    <row r="270" spans="2:12" ht="13.5" customHeight="1">
      <c r="B270" s="26"/>
      <c r="C270" s="250"/>
      <c r="D270" s="250"/>
      <c r="K270" s="26"/>
      <c r="L270" s="26"/>
    </row>
    <row r="271" spans="2:12" ht="13.5" customHeight="1">
      <c r="B271" s="26"/>
      <c r="C271" s="250"/>
      <c r="D271" s="250"/>
      <c r="K271" s="26"/>
      <c r="L271" s="26"/>
    </row>
    <row r="272" spans="2:12" ht="13.5" customHeight="1">
      <c r="B272" s="26"/>
      <c r="C272" s="250"/>
      <c r="D272" s="250"/>
      <c r="K272" s="26"/>
      <c r="L272" s="26"/>
    </row>
    <row r="273" spans="2:12" ht="13.5" customHeight="1">
      <c r="B273" s="26"/>
      <c r="C273" s="250"/>
      <c r="D273" s="250"/>
      <c r="K273" s="26"/>
      <c r="L273" s="26"/>
    </row>
    <row r="274" spans="2:12" ht="13.5" customHeight="1">
      <c r="B274" s="26"/>
      <c r="C274" s="250"/>
      <c r="D274" s="250"/>
      <c r="K274" s="26"/>
      <c r="L274" s="26"/>
    </row>
    <row r="275" spans="2:12" ht="13.5" customHeight="1">
      <c r="B275" s="26"/>
      <c r="C275" s="250"/>
      <c r="D275" s="250"/>
      <c r="K275" s="26"/>
      <c r="L275" s="26"/>
    </row>
    <row r="276" spans="2:12" ht="13.5" customHeight="1">
      <c r="B276" s="26"/>
      <c r="C276" s="250"/>
      <c r="D276" s="250"/>
      <c r="K276" s="26"/>
      <c r="L276" s="26"/>
    </row>
    <row r="277" spans="2:12" ht="13.5" customHeight="1">
      <c r="B277" s="26"/>
      <c r="C277" s="250"/>
      <c r="D277" s="250"/>
      <c r="K277" s="26"/>
      <c r="L277" s="26"/>
    </row>
    <row r="278" spans="2:12" ht="13.5" customHeight="1">
      <c r="B278" s="26"/>
      <c r="C278" s="250"/>
      <c r="D278" s="250"/>
      <c r="K278" s="26"/>
      <c r="L278" s="26"/>
    </row>
    <row r="279" spans="2:12" ht="13.5" customHeight="1">
      <c r="B279" s="26"/>
      <c r="C279" s="250"/>
      <c r="D279" s="250"/>
      <c r="K279" s="26"/>
      <c r="L279" s="26"/>
    </row>
    <row r="280" spans="2:12" ht="13.5" customHeight="1">
      <c r="B280" s="26"/>
      <c r="C280" s="250"/>
      <c r="D280" s="250"/>
      <c r="K280" s="26"/>
      <c r="L280" s="26"/>
    </row>
    <row r="281" spans="2:12" ht="13.5" customHeight="1">
      <c r="B281" s="26"/>
      <c r="C281" s="250"/>
      <c r="D281" s="250"/>
      <c r="K281" s="26"/>
      <c r="L281" s="26"/>
    </row>
    <row r="282" spans="2:12" ht="13.5" customHeight="1">
      <c r="B282" s="26"/>
      <c r="C282" s="250"/>
      <c r="D282" s="250"/>
      <c r="K282" s="26"/>
      <c r="L282" s="26"/>
    </row>
    <row r="283" spans="2:12" ht="13.5" customHeight="1">
      <c r="B283" s="26"/>
      <c r="C283" s="250"/>
      <c r="D283" s="250"/>
      <c r="K283" s="26"/>
      <c r="L283" s="26"/>
    </row>
    <row r="284" spans="2:12" ht="13.5" customHeight="1">
      <c r="B284" s="26"/>
      <c r="C284" s="250"/>
      <c r="D284" s="250"/>
      <c r="K284" s="26"/>
      <c r="L284" s="26"/>
    </row>
    <row r="285" spans="2:12" ht="13.5" customHeight="1">
      <c r="B285" s="26"/>
      <c r="C285" s="250"/>
      <c r="D285" s="250"/>
      <c r="K285" s="26"/>
      <c r="L285" s="26"/>
    </row>
    <row r="286" spans="2:12" ht="13.5" customHeight="1">
      <c r="B286" s="26"/>
      <c r="C286" s="250"/>
      <c r="D286" s="250"/>
      <c r="K286" s="26"/>
      <c r="L286" s="26"/>
    </row>
    <row r="287" spans="2:12" ht="13.5" customHeight="1">
      <c r="B287" s="26"/>
      <c r="C287" s="250"/>
      <c r="D287" s="250"/>
      <c r="K287" s="26"/>
      <c r="L287" s="26"/>
    </row>
    <row r="288" spans="2:12" ht="13.5" customHeight="1">
      <c r="B288" s="26"/>
      <c r="C288" s="250"/>
      <c r="D288" s="250"/>
      <c r="K288" s="26"/>
      <c r="L288" s="26"/>
    </row>
    <row r="289" spans="2:12" ht="13.5" customHeight="1">
      <c r="B289" s="26"/>
      <c r="C289" s="250"/>
      <c r="D289" s="250"/>
      <c r="K289" s="26"/>
      <c r="L289" s="26"/>
    </row>
    <row r="290" spans="2:12" ht="13.5" customHeight="1">
      <c r="B290" s="26"/>
      <c r="C290" s="250"/>
      <c r="D290" s="250"/>
      <c r="K290" s="26"/>
      <c r="L290" s="26"/>
    </row>
    <row r="291" spans="2:12" ht="13.5" customHeight="1">
      <c r="B291" s="26"/>
      <c r="C291" s="250"/>
      <c r="D291" s="250"/>
      <c r="K291" s="26"/>
      <c r="L291" s="26"/>
    </row>
    <row r="292" spans="2:12" ht="13.5" customHeight="1">
      <c r="B292" s="26"/>
      <c r="C292" s="250"/>
      <c r="D292" s="250"/>
      <c r="K292" s="26"/>
      <c r="L292" s="26"/>
    </row>
    <row r="293" spans="2:12" ht="13.5" customHeight="1">
      <c r="B293" s="26"/>
      <c r="C293" s="250"/>
      <c r="D293" s="250"/>
      <c r="K293" s="26"/>
      <c r="L293" s="26"/>
    </row>
    <row r="294" spans="2:12" ht="13.5" customHeight="1">
      <c r="B294" s="26"/>
      <c r="C294" s="250"/>
      <c r="D294" s="250"/>
      <c r="K294" s="26"/>
      <c r="L294" s="26"/>
    </row>
    <row r="295" spans="2:12" ht="13.5" customHeight="1">
      <c r="B295" s="26"/>
      <c r="C295" s="250"/>
      <c r="D295" s="250"/>
      <c r="K295" s="26"/>
      <c r="L295" s="26"/>
    </row>
    <row r="296" spans="2:12" ht="13.5" customHeight="1">
      <c r="B296" s="26"/>
      <c r="C296" s="250"/>
      <c r="D296" s="250"/>
      <c r="K296" s="26"/>
      <c r="L296" s="26"/>
    </row>
    <row r="297" spans="2:12" ht="13.5" customHeight="1">
      <c r="B297" s="26"/>
      <c r="C297" s="250"/>
      <c r="D297" s="250"/>
      <c r="K297" s="26"/>
      <c r="L297" s="26"/>
    </row>
    <row r="298" spans="2:12" ht="13.5" customHeight="1">
      <c r="B298" s="26"/>
      <c r="C298" s="250"/>
      <c r="D298" s="250"/>
      <c r="K298" s="26"/>
      <c r="L298" s="26"/>
    </row>
    <row r="299" spans="2:12" ht="13.5" customHeight="1">
      <c r="B299" s="26"/>
      <c r="C299" s="250"/>
      <c r="D299" s="250"/>
      <c r="K299" s="26"/>
      <c r="L299" s="26"/>
    </row>
    <row r="300" spans="2:12" ht="13.5" customHeight="1">
      <c r="B300" s="26"/>
      <c r="C300" s="250"/>
      <c r="D300" s="250"/>
      <c r="K300" s="26"/>
      <c r="L300" s="26"/>
    </row>
    <row r="301" spans="2:12" ht="13.5" customHeight="1">
      <c r="B301" s="26"/>
      <c r="C301" s="250"/>
      <c r="D301" s="250"/>
      <c r="K301" s="26"/>
      <c r="L301" s="26"/>
    </row>
    <row r="302" spans="2:12" ht="13.5" customHeight="1">
      <c r="B302" s="26"/>
      <c r="C302" s="250"/>
      <c r="D302" s="250"/>
      <c r="K302" s="26"/>
      <c r="L302" s="26"/>
    </row>
    <row r="303" spans="2:12" ht="13.5" customHeight="1">
      <c r="B303" s="26"/>
      <c r="C303" s="250"/>
      <c r="D303" s="250"/>
      <c r="K303" s="26"/>
      <c r="L303" s="26"/>
    </row>
    <row r="304" spans="2:12" ht="13.5" customHeight="1">
      <c r="B304" s="26"/>
      <c r="C304" s="250"/>
      <c r="D304" s="250"/>
      <c r="K304" s="26"/>
      <c r="L304" s="26"/>
    </row>
    <row r="305" spans="2:12" ht="13.5" customHeight="1">
      <c r="B305" s="26"/>
      <c r="C305" s="250"/>
      <c r="D305" s="250"/>
      <c r="K305" s="26"/>
      <c r="L305" s="26"/>
    </row>
    <row r="306" spans="2:12" ht="13.5" customHeight="1">
      <c r="B306" s="26"/>
      <c r="C306" s="250"/>
      <c r="D306" s="250"/>
      <c r="K306" s="26"/>
      <c r="L306" s="26"/>
    </row>
    <row r="307" spans="2:12" ht="13.5" customHeight="1">
      <c r="B307" s="26"/>
      <c r="C307" s="250"/>
      <c r="D307" s="250"/>
      <c r="K307" s="26"/>
      <c r="L307" s="26"/>
    </row>
    <row r="308" spans="2:12" ht="13.5" customHeight="1">
      <c r="B308" s="26"/>
      <c r="C308" s="250"/>
      <c r="D308" s="250"/>
      <c r="K308" s="26"/>
      <c r="L308" s="26"/>
    </row>
    <row r="309" spans="2:12" ht="13.5" customHeight="1">
      <c r="B309" s="26"/>
      <c r="C309" s="250"/>
      <c r="D309" s="250"/>
      <c r="K309" s="26"/>
      <c r="L309" s="26"/>
    </row>
    <row r="310" spans="2:12" ht="13.5" customHeight="1">
      <c r="B310" s="26"/>
      <c r="C310" s="250"/>
      <c r="D310" s="250"/>
      <c r="K310" s="26"/>
      <c r="L310" s="26"/>
    </row>
    <row r="311" spans="2:12" ht="13.5" customHeight="1">
      <c r="B311" s="26"/>
      <c r="C311" s="250"/>
      <c r="D311" s="250"/>
      <c r="K311" s="26"/>
      <c r="L311" s="26"/>
    </row>
    <row r="312" spans="2:12" ht="13.5" customHeight="1">
      <c r="B312" s="26"/>
      <c r="C312" s="250"/>
      <c r="D312" s="250"/>
      <c r="K312" s="26"/>
      <c r="L312" s="26"/>
    </row>
    <row r="313" spans="2:12" ht="13.5" customHeight="1">
      <c r="B313" s="26"/>
      <c r="C313" s="250"/>
      <c r="D313" s="250"/>
      <c r="K313" s="26"/>
      <c r="L313" s="26"/>
    </row>
    <row r="314" spans="2:12" ht="13.5" customHeight="1">
      <c r="B314" s="26"/>
      <c r="C314" s="250"/>
      <c r="D314" s="250"/>
      <c r="K314" s="26"/>
      <c r="L314" s="26"/>
    </row>
    <row r="315" spans="2:12" ht="13.5" customHeight="1">
      <c r="B315" s="26"/>
      <c r="C315" s="250"/>
      <c r="D315" s="250"/>
      <c r="K315" s="26"/>
      <c r="L315" s="26"/>
    </row>
    <row r="316" spans="2:12" ht="13.5" customHeight="1">
      <c r="B316" s="26"/>
      <c r="C316" s="250"/>
      <c r="D316" s="250"/>
      <c r="K316" s="26"/>
      <c r="L316" s="26"/>
    </row>
    <row r="317" spans="2:12" ht="13.5" customHeight="1">
      <c r="B317" s="26"/>
      <c r="C317" s="250"/>
      <c r="D317" s="250"/>
      <c r="K317" s="26"/>
      <c r="L317" s="26"/>
    </row>
    <row r="318" spans="2:12" ht="13.5" customHeight="1">
      <c r="B318" s="26"/>
      <c r="C318" s="250"/>
      <c r="D318" s="250"/>
      <c r="K318" s="26"/>
      <c r="L318" s="26"/>
    </row>
    <row r="319" spans="2:12" ht="13.5" customHeight="1">
      <c r="B319" s="26"/>
      <c r="C319" s="250"/>
      <c r="D319" s="250"/>
      <c r="K319" s="26"/>
      <c r="L319" s="26"/>
    </row>
    <row r="320" spans="2:12" ht="13.5" customHeight="1">
      <c r="B320" s="26"/>
      <c r="C320" s="250"/>
      <c r="D320" s="250"/>
      <c r="K320" s="26"/>
      <c r="L320" s="26"/>
    </row>
    <row r="321" spans="2:12" ht="13.5" customHeight="1">
      <c r="B321" s="26"/>
      <c r="C321" s="250"/>
      <c r="D321" s="250"/>
      <c r="K321" s="26"/>
      <c r="L321" s="26"/>
    </row>
    <row r="322" spans="2:12" ht="13.5" customHeight="1">
      <c r="B322" s="26"/>
      <c r="C322" s="250"/>
      <c r="D322" s="250"/>
      <c r="K322" s="26"/>
      <c r="L322" s="26"/>
    </row>
    <row r="323" spans="2:12" ht="13.5" customHeight="1">
      <c r="B323" s="26"/>
      <c r="C323" s="250"/>
      <c r="D323" s="250"/>
      <c r="K323" s="26"/>
      <c r="L323" s="26"/>
    </row>
    <row r="324" spans="2:12" ht="13.5" customHeight="1">
      <c r="B324" s="26"/>
      <c r="C324" s="250"/>
      <c r="D324" s="250"/>
      <c r="K324" s="26"/>
      <c r="L324" s="26"/>
    </row>
    <row r="325" spans="2:12" ht="13.5" customHeight="1">
      <c r="B325" s="26"/>
      <c r="C325" s="250"/>
      <c r="D325" s="250"/>
      <c r="K325" s="26"/>
      <c r="L325" s="26"/>
    </row>
    <row r="326" spans="2:12" ht="13.5" customHeight="1">
      <c r="B326" s="26"/>
      <c r="C326" s="250"/>
      <c r="D326" s="250"/>
      <c r="K326" s="26"/>
      <c r="L326" s="26"/>
    </row>
    <row r="327" spans="2:12" ht="13.5" customHeight="1">
      <c r="B327" s="26"/>
      <c r="C327" s="250"/>
      <c r="D327" s="250"/>
      <c r="K327" s="26"/>
      <c r="L327" s="26"/>
    </row>
    <row r="328" spans="2:12" ht="13.5" customHeight="1">
      <c r="B328" s="26"/>
      <c r="C328" s="250"/>
      <c r="D328" s="250"/>
      <c r="K328" s="26"/>
      <c r="L328" s="26"/>
    </row>
    <row r="329" spans="2:12" ht="13.5" customHeight="1">
      <c r="B329" s="26"/>
      <c r="C329" s="250"/>
      <c r="D329" s="250"/>
      <c r="K329" s="26"/>
      <c r="L329" s="26"/>
    </row>
    <row r="330" spans="2:12" ht="13.5" customHeight="1">
      <c r="B330" s="26"/>
      <c r="C330" s="250"/>
      <c r="D330" s="250"/>
      <c r="K330" s="26"/>
      <c r="L330" s="26"/>
    </row>
    <row r="331" spans="2:12" ht="13.5" customHeight="1">
      <c r="B331" s="26"/>
      <c r="C331" s="250"/>
      <c r="D331" s="250"/>
      <c r="K331" s="26"/>
      <c r="L331" s="26"/>
    </row>
    <row r="332" spans="2:12" ht="13.5" customHeight="1">
      <c r="B332" s="26"/>
      <c r="C332" s="250"/>
      <c r="D332" s="250"/>
      <c r="K332" s="26"/>
      <c r="L332" s="26"/>
    </row>
    <row r="333" spans="2:12" ht="13.5" customHeight="1">
      <c r="B333" s="26"/>
      <c r="C333" s="250"/>
      <c r="D333" s="250"/>
      <c r="K333" s="26"/>
      <c r="L333" s="26"/>
    </row>
    <row r="334" spans="2:12" ht="13.5" customHeight="1">
      <c r="B334" s="26"/>
      <c r="C334" s="250"/>
      <c r="D334" s="250"/>
      <c r="K334" s="26"/>
      <c r="L334" s="26"/>
    </row>
    <row r="335" spans="2:12" ht="13.5" customHeight="1">
      <c r="B335" s="26"/>
      <c r="C335" s="250"/>
      <c r="D335" s="250"/>
      <c r="K335" s="26"/>
      <c r="L335" s="26"/>
    </row>
    <row r="336" spans="2:12" ht="13.5" customHeight="1">
      <c r="B336" s="26"/>
      <c r="C336" s="250"/>
      <c r="D336" s="250"/>
      <c r="K336" s="26"/>
      <c r="L336" s="26"/>
    </row>
    <row r="337" spans="2:12" ht="13.5" customHeight="1">
      <c r="B337" s="26"/>
      <c r="C337" s="250"/>
      <c r="D337" s="250"/>
      <c r="K337" s="26"/>
      <c r="L337" s="26"/>
    </row>
    <row r="338" spans="2:12" ht="13.5" customHeight="1">
      <c r="B338" s="26"/>
      <c r="C338" s="250"/>
      <c r="D338" s="250"/>
      <c r="K338" s="26"/>
      <c r="L338" s="26"/>
    </row>
    <row r="339" spans="2:12" ht="13.5" customHeight="1">
      <c r="B339" s="26"/>
      <c r="C339" s="250"/>
      <c r="D339" s="250"/>
      <c r="K339" s="26"/>
      <c r="L339" s="26"/>
    </row>
    <row r="340" spans="2:12" ht="13.5" customHeight="1">
      <c r="B340" s="26"/>
      <c r="C340" s="250"/>
      <c r="D340" s="250"/>
      <c r="K340" s="26"/>
      <c r="L340" s="26"/>
    </row>
    <row r="341" spans="2:12" ht="13.5" customHeight="1">
      <c r="B341" s="26"/>
      <c r="C341" s="250"/>
      <c r="D341" s="250"/>
      <c r="K341" s="26"/>
      <c r="L341" s="26"/>
    </row>
    <row r="342" spans="2:12" ht="13.5" customHeight="1">
      <c r="B342" s="26"/>
      <c r="C342" s="250"/>
      <c r="D342" s="250"/>
      <c r="K342" s="26"/>
      <c r="L342" s="26"/>
    </row>
    <row r="343" spans="2:12" ht="13.5" customHeight="1">
      <c r="B343" s="26"/>
      <c r="C343" s="250"/>
      <c r="D343" s="250"/>
      <c r="K343" s="26"/>
      <c r="L343" s="26"/>
    </row>
    <row r="344" spans="2:12" ht="13.5" customHeight="1">
      <c r="B344" s="26"/>
      <c r="C344" s="250"/>
      <c r="D344" s="250"/>
      <c r="K344" s="26"/>
      <c r="L344" s="26"/>
    </row>
    <row r="345" spans="2:12" ht="13.5" customHeight="1">
      <c r="B345" s="26"/>
      <c r="C345" s="250"/>
      <c r="D345" s="250"/>
      <c r="K345" s="26"/>
      <c r="L345" s="26"/>
    </row>
    <row r="346" spans="2:12" ht="13.5" customHeight="1">
      <c r="B346" s="26"/>
      <c r="C346" s="250"/>
      <c r="D346" s="250"/>
      <c r="K346" s="26"/>
      <c r="L346" s="26"/>
    </row>
    <row r="347" spans="2:12" ht="13.5" customHeight="1">
      <c r="B347" s="26"/>
      <c r="C347" s="250"/>
      <c r="D347" s="250"/>
      <c r="K347" s="26"/>
      <c r="L347" s="26"/>
    </row>
    <row r="348" spans="2:12" ht="13.5" customHeight="1">
      <c r="B348" s="26"/>
      <c r="C348" s="250"/>
      <c r="D348" s="250"/>
      <c r="K348" s="26"/>
      <c r="L348" s="26"/>
    </row>
    <row r="349" spans="2:12" ht="13.5" customHeight="1">
      <c r="B349" s="26"/>
      <c r="C349" s="250"/>
      <c r="D349" s="250"/>
      <c r="K349" s="26"/>
      <c r="L349" s="26"/>
    </row>
    <row r="350" spans="2:12" ht="13.5" customHeight="1">
      <c r="B350" s="26"/>
      <c r="C350" s="250"/>
      <c r="D350" s="250"/>
      <c r="K350" s="26"/>
      <c r="L350" s="26"/>
    </row>
    <row r="351" spans="2:12" ht="13.5" customHeight="1">
      <c r="B351" s="26"/>
      <c r="C351" s="250"/>
      <c r="D351" s="250"/>
      <c r="K351" s="26"/>
      <c r="L351" s="26"/>
    </row>
    <row r="352" spans="2:12" ht="13.5" customHeight="1">
      <c r="B352" s="26"/>
      <c r="C352" s="250"/>
      <c r="D352" s="250"/>
      <c r="K352" s="26"/>
      <c r="L352" s="26"/>
    </row>
    <row r="353" spans="2:12" ht="13.5" customHeight="1">
      <c r="B353" s="26"/>
      <c r="C353" s="250"/>
      <c r="D353" s="250"/>
      <c r="K353" s="26"/>
      <c r="L353" s="26"/>
    </row>
    <row r="354" spans="2:12" ht="13.5" customHeight="1">
      <c r="B354" s="26"/>
      <c r="C354" s="250"/>
      <c r="D354" s="250"/>
      <c r="K354" s="26"/>
      <c r="L354" s="26"/>
    </row>
    <row r="355" spans="2:12" ht="13.5" customHeight="1">
      <c r="B355" s="26"/>
      <c r="C355" s="250"/>
      <c r="D355" s="250"/>
      <c r="K355" s="26"/>
      <c r="L355" s="26"/>
    </row>
    <row r="356" spans="2:12" ht="13.5" customHeight="1">
      <c r="B356" s="26"/>
      <c r="C356" s="250"/>
      <c r="D356" s="250"/>
      <c r="K356" s="26"/>
      <c r="L356" s="26"/>
    </row>
    <row r="357" spans="2:12" ht="13.5" customHeight="1">
      <c r="B357" s="26"/>
      <c r="C357" s="250"/>
      <c r="D357" s="250"/>
      <c r="K357" s="26"/>
      <c r="L357" s="26"/>
    </row>
    <row r="358" spans="2:12" ht="13.5" customHeight="1">
      <c r="B358" s="26"/>
      <c r="C358" s="250"/>
      <c r="D358" s="250"/>
      <c r="K358" s="26"/>
      <c r="L358" s="26"/>
    </row>
    <row r="359" spans="2:12" ht="13.5" customHeight="1">
      <c r="B359" s="26"/>
      <c r="C359" s="250"/>
      <c r="D359" s="250"/>
      <c r="K359" s="26"/>
      <c r="L359" s="26"/>
    </row>
    <row r="360" spans="2:12" ht="13.5" customHeight="1">
      <c r="B360" s="26"/>
      <c r="C360" s="250"/>
      <c r="D360" s="250"/>
      <c r="K360" s="26"/>
      <c r="L360" s="26"/>
    </row>
    <row r="361" spans="2:12" ht="13.5" customHeight="1">
      <c r="B361" s="26"/>
      <c r="C361" s="250"/>
      <c r="D361" s="250"/>
      <c r="K361" s="26"/>
      <c r="L361" s="26"/>
    </row>
    <row r="362" spans="2:12" ht="13.5" customHeight="1">
      <c r="B362" s="26"/>
      <c r="C362" s="250"/>
      <c r="D362" s="250"/>
      <c r="K362" s="26"/>
      <c r="L362" s="26"/>
    </row>
    <row r="363" spans="2:12" ht="13.5" customHeight="1">
      <c r="B363" s="26"/>
      <c r="C363" s="250"/>
      <c r="D363" s="250"/>
      <c r="K363" s="26"/>
      <c r="L363" s="26"/>
    </row>
    <row r="364" spans="2:12" ht="13.5" customHeight="1">
      <c r="B364" s="26"/>
      <c r="C364" s="250"/>
      <c r="D364" s="250"/>
      <c r="K364" s="26"/>
      <c r="L364" s="26"/>
    </row>
    <row r="365" spans="2:12" ht="13.5" customHeight="1">
      <c r="B365" s="26"/>
      <c r="C365" s="250"/>
      <c r="D365" s="250"/>
      <c r="K365" s="26"/>
      <c r="L365" s="26"/>
    </row>
    <row r="366" spans="2:12" ht="13.5" customHeight="1">
      <c r="B366" s="26"/>
      <c r="C366" s="250"/>
      <c r="D366" s="250"/>
      <c r="K366" s="26"/>
      <c r="L366" s="26"/>
    </row>
    <row r="367" spans="2:12" ht="13.5" customHeight="1">
      <c r="B367" s="26"/>
      <c r="C367" s="250"/>
      <c r="D367" s="250"/>
      <c r="K367" s="26"/>
      <c r="L367" s="26"/>
    </row>
    <row r="368" spans="2:12" ht="13.5" customHeight="1">
      <c r="B368" s="26"/>
      <c r="C368" s="250"/>
      <c r="D368" s="250"/>
      <c r="K368" s="26"/>
      <c r="L368" s="26"/>
    </row>
    <row r="369" spans="2:12" ht="13.5" customHeight="1">
      <c r="B369" s="26"/>
      <c r="C369" s="250"/>
      <c r="D369" s="250"/>
      <c r="K369" s="26"/>
      <c r="L369" s="26"/>
    </row>
    <row r="370" spans="2:12" ht="13.5" customHeight="1">
      <c r="B370" s="26"/>
      <c r="C370" s="250"/>
      <c r="D370" s="250"/>
      <c r="K370" s="26"/>
      <c r="L370" s="26"/>
    </row>
    <row r="371" spans="2:12" ht="13.5" customHeight="1">
      <c r="B371" s="26"/>
      <c r="C371" s="250"/>
      <c r="D371" s="250"/>
      <c r="K371" s="26"/>
      <c r="L371" s="26"/>
    </row>
    <row r="372" spans="2:12" ht="13.5" customHeight="1">
      <c r="B372" s="26"/>
      <c r="C372" s="250"/>
      <c r="D372" s="250"/>
      <c r="K372" s="26"/>
      <c r="L372" s="26"/>
    </row>
    <row r="373" spans="2:12" ht="13.5" customHeight="1">
      <c r="B373" s="26"/>
      <c r="C373" s="250"/>
      <c r="D373" s="250"/>
      <c r="K373" s="26"/>
      <c r="L373" s="26"/>
    </row>
    <row r="374" spans="2:12" ht="13.5" customHeight="1">
      <c r="B374" s="26"/>
      <c r="C374" s="250"/>
      <c r="D374" s="250"/>
      <c r="K374" s="26"/>
      <c r="L374" s="26"/>
    </row>
    <row r="375" spans="2:12" ht="13.5" customHeight="1">
      <c r="B375" s="26"/>
      <c r="C375" s="250"/>
      <c r="D375" s="250"/>
      <c r="K375" s="26"/>
      <c r="L375" s="26"/>
    </row>
    <row r="376" spans="2:12" ht="13.5" customHeight="1">
      <c r="B376" s="26"/>
      <c r="C376" s="250"/>
      <c r="D376" s="250"/>
      <c r="K376" s="26"/>
      <c r="L376" s="26"/>
    </row>
    <row r="377" spans="2:12" ht="13.5" customHeight="1">
      <c r="B377" s="26"/>
      <c r="C377" s="250"/>
      <c r="D377" s="250"/>
      <c r="K377" s="26"/>
      <c r="L377" s="26"/>
    </row>
    <row r="378" spans="2:12" ht="13.5" customHeight="1">
      <c r="B378" s="26"/>
      <c r="C378" s="250"/>
      <c r="D378" s="250"/>
      <c r="K378" s="26"/>
      <c r="L378" s="26"/>
    </row>
    <row r="379" spans="2:12" ht="13.5" customHeight="1">
      <c r="B379" s="26"/>
      <c r="C379" s="250"/>
      <c r="D379" s="250"/>
      <c r="K379" s="26"/>
      <c r="L379" s="26"/>
    </row>
    <row r="380" spans="2:12" ht="13.5" customHeight="1">
      <c r="B380" s="26"/>
      <c r="C380" s="250"/>
      <c r="D380" s="250"/>
      <c r="K380" s="26"/>
      <c r="L380" s="26"/>
    </row>
    <row r="381" spans="2:12" ht="13.5" customHeight="1">
      <c r="B381" s="26"/>
      <c r="C381" s="250"/>
      <c r="D381" s="250"/>
      <c r="K381" s="26"/>
      <c r="L381" s="26"/>
    </row>
    <row r="382" spans="2:12" ht="13.5" customHeight="1">
      <c r="B382" s="26"/>
      <c r="C382" s="250"/>
      <c r="D382" s="250"/>
      <c r="K382" s="26"/>
      <c r="L382" s="26"/>
    </row>
    <row r="383" spans="2:12" ht="13.5" customHeight="1">
      <c r="B383" s="26"/>
      <c r="C383" s="250"/>
      <c r="D383" s="250"/>
      <c r="K383" s="26"/>
      <c r="L383" s="26"/>
    </row>
    <row r="384" spans="2:12" ht="13.5" customHeight="1">
      <c r="B384" s="26"/>
      <c r="C384" s="250"/>
      <c r="D384" s="250"/>
      <c r="K384" s="26"/>
      <c r="L384" s="26"/>
    </row>
    <row r="385" spans="2:12" ht="13.5" customHeight="1">
      <c r="B385" s="26"/>
      <c r="C385" s="250"/>
      <c r="D385" s="250"/>
      <c r="K385" s="26"/>
      <c r="L385" s="26"/>
    </row>
    <row r="386" spans="2:12" ht="13.5" customHeight="1">
      <c r="B386" s="26"/>
      <c r="C386" s="250"/>
      <c r="D386" s="250"/>
      <c r="K386" s="26"/>
      <c r="L386" s="26"/>
    </row>
    <row r="387" spans="2:12" ht="13.5" customHeight="1">
      <c r="B387" s="26"/>
      <c r="C387" s="250"/>
      <c r="D387" s="250"/>
      <c r="K387" s="26"/>
      <c r="L387" s="26"/>
    </row>
    <row r="388" spans="2:12" ht="13.5" customHeight="1">
      <c r="B388" s="26"/>
      <c r="C388" s="250"/>
      <c r="D388" s="250"/>
      <c r="K388" s="26"/>
      <c r="L388" s="26"/>
    </row>
    <row r="389" spans="2:12" ht="13.5" customHeight="1">
      <c r="B389" s="26"/>
      <c r="C389" s="250"/>
      <c r="D389" s="250"/>
      <c r="K389" s="26"/>
      <c r="L389" s="26"/>
    </row>
    <row r="390" spans="2:12" ht="13.5" customHeight="1">
      <c r="B390" s="26"/>
      <c r="C390" s="250"/>
      <c r="D390" s="250"/>
      <c r="K390" s="26"/>
      <c r="L390" s="26"/>
    </row>
    <row r="391" spans="2:12" ht="13.5" customHeight="1">
      <c r="B391" s="26"/>
      <c r="C391" s="250"/>
      <c r="D391" s="250"/>
      <c r="K391" s="26"/>
      <c r="L391" s="26"/>
    </row>
    <row r="392" spans="2:12" ht="13.5" customHeight="1">
      <c r="B392" s="26"/>
      <c r="C392" s="250"/>
      <c r="D392" s="250"/>
      <c r="K392" s="26"/>
      <c r="L392" s="26"/>
    </row>
    <row r="393" spans="2:12" ht="13.5" customHeight="1">
      <c r="B393" s="26"/>
      <c r="C393" s="250"/>
      <c r="D393" s="250"/>
      <c r="K393" s="26"/>
      <c r="L393" s="26"/>
    </row>
    <row r="394" spans="2:12" ht="13.5" customHeight="1">
      <c r="B394" s="26"/>
      <c r="C394" s="250"/>
      <c r="D394" s="250"/>
      <c r="K394" s="26"/>
      <c r="L394" s="26"/>
    </row>
    <row r="395" spans="2:12" ht="13.5" customHeight="1">
      <c r="B395" s="26"/>
      <c r="C395" s="250"/>
      <c r="D395" s="250"/>
      <c r="K395" s="26"/>
      <c r="L395" s="26"/>
    </row>
    <row r="396" spans="2:12" ht="13.5" customHeight="1">
      <c r="B396" s="26"/>
      <c r="C396" s="250"/>
      <c r="D396" s="250"/>
      <c r="K396" s="26"/>
      <c r="L396" s="26"/>
    </row>
    <row r="397" spans="2:12" ht="13.5" customHeight="1">
      <c r="B397" s="26"/>
      <c r="C397" s="250"/>
      <c r="D397" s="250"/>
      <c r="K397" s="26"/>
      <c r="L397" s="26"/>
    </row>
    <row r="398" spans="2:12" ht="13.5" customHeight="1">
      <c r="B398" s="26"/>
      <c r="C398" s="250"/>
      <c r="D398" s="250"/>
      <c r="K398" s="26"/>
      <c r="L398" s="26"/>
    </row>
    <row r="399" spans="2:12" ht="13.5" customHeight="1">
      <c r="B399" s="26"/>
      <c r="C399" s="250"/>
      <c r="D399" s="250"/>
      <c r="K399" s="26"/>
      <c r="L399" s="26"/>
    </row>
    <row r="400" spans="2:12" ht="13.5" customHeight="1">
      <c r="B400" s="26"/>
      <c r="C400" s="250"/>
      <c r="D400" s="250"/>
      <c r="K400" s="26"/>
      <c r="L400" s="26"/>
    </row>
    <row r="401" spans="2:12" ht="13.5" customHeight="1">
      <c r="B401" s="26"/>
      <c r="C401" s="250"/>
      <c r="D401" s="250"/>
      <c r="K401" s="26"/>
      <c r="L401" s="26"/>
    </row>
    <row r="402" spans="2:12" ht="13.5" customHeight="1">
      <c r="B402" s="26"/>
      <c r="C402" s="250"/>
      <c r="D402" s="250"/>
      <c r="K402" s="26"/>
      <c r="L402" s="26"/>
    </row>
    <row r="403" spans="2:12" ht="13.5" customHeight="1">
      <c r="B403" s="26"/>
      <c r="C403" s="250"/>
      <c r="D403" s="250"/>
      <c r="K403" s="26"/>
      <c r="L403" s="26"/>
    </row>
    <row r="404" spans="2:12" ht="13.5" customHeight="1">
      <c r="B404" s="26"/>
      <c r="C404" s="250"/>
      <c r="D404" s="250"/>
      <c r="K404" s="26"/>
      <c r="L404" s="26"/>
    </row>
    <row r="405" spans="2:12" ht="13.5" customHeight="1">
      <c r="B405" s="26"/>
      <c r="C405" s="250"/>
      <c r="D405" s="250"/>
      <c r="K405" s="26"/>
      <c r="L405" s="26"/>
    </row>
    <row r="406" spans="2:12" ht="13.5" customHeight="1">
      <c r="B406" s="26"/>
      <c r="C406" s="250"/>
      <c r="D406" s="250"/>
      <c r="K406" s="26"/>
      <c r="L406" s="26"/>
    </row>
    <row r="407" spans="2:12" ht="13.5" customHeight="1">
      <c r="B407" s="26"/>
      <c r="C407" s="250"/>
      <c r="D407" s="250"/>
      <c r="K407" s="26"/>
      <c r="L407" s="26"/>
    </row>
    <row r="408" spans="2:12" ht="13.5" customHeight="1">
      <c r="B408" s="26"/>
      <c r="C408" s="250"/>
      <c r="D408" s="250"/>
      <c r="K408" s="26"/>
      <c r="L408" s="26"/>
    </row>
    <row r="409" spans="2:12" ht="13.5" customHeight="1">
      <c r="B409" s="26"/>
      <c r="C409" s="250"/>
      <c r="D409" s="250"/>
      <c r="K409" s="26"/>
      <c r="L409" s="26"/>
    </row>
    <row r="410" spans="2:12" ht="13.5" customHeight="1">
      <c r="B410" s="26"/>
      <c r="C410" s="250"/>
      <c r="D410" s="250"/>
      <c r="K410" s="26"/>
      <c r="L410" s="26"/>
    </row>
    <row r="411" spans="2:12" ht="13.5" customHeight="1">
      <c r="B411" s="26"/>
      <c r="C411" s="250"/>
      <c r="D411" s="250"/>
      <c r="K411" s="26"/>
      <c r="L411" s="26"/>
    </row>
    <row r="412" spans="2:12" ht="13.5" customHeight="1">
      <c r="B412" s="26"/>
      <c r="C412" s="250"/>
      <c r="D412" s="250"/>
      <c r="K412" s="26"/>
      <c r="L412" s="26"/>
    </row>
    <row r="413" spans="2:12" ht="13.5" customHeight="1">
      <c r="B413" s="26"/>
      <c r="C413" s="250"/>
      <c r="D413" s="250"/>
      <c r="K413" s="26"/>
      <c r="L413" s="26"/>
    </row>
    <row r="414" spans="2:12" ht="13.5" customHeight="1">
      <c r="B414" s="26"/>
      <c r="C414" s="250"/>
      <c r="D414" s="250"/>
      <c r="K414" s="26"/>
      <c r="L414" s="26"/>
    </row>
    <row r="415" spans="2:12" ht="13.5" customHeight="1">
      <c r="B415" s="26"/>
      <c r="C415" s="250"/>
      <c r="D415" s="250"/>
      <c r="K415" s="26"/>
      <c r="L415" s="26"/>
    </row>
    <row r="416" spans="2:12" ht="13.5" customHeight="1">
      <c r="B416" s="26"/>
      <c r="C416" s="250"/>
      <c r="D416" s="250"/>
      <c r="K416" s="26"/>
      <c r="L416" s="26"/>
    </row>
    <row r="417" spans="2:12" ht="13.5" customHeight="1">
      <c r="B417" s="26"/>
      <c r="C417" s="250"/>
      <c r="D417" s="250"/>
      <c r="K417" s="26"/>
      <c r="L417" s="26"/>
    </row>
    <row r="418" spans="2:12" ht="13.5" customHeight="1">
      <c r="B418" s="26"/>
      <c r="C418" s="250"/>
      <c r="D418" s="250"/>
      <c r="K418" s="26"/>
      <c r="L418" s="26"/>
    </row>
    <row r="419" spans="2:12" ht="13.5" customHeight="1">
      <c r="B419" s="26"/>
      <c r="C419" s="250"/>
      <c r="D419" s="250"/>
      <c r="K419" s="26"/>
      <c r="L419" s="26"/>
    </row>
    <row r="420" spans="2:12" ht="13.5" customHeight="1">
      <c r="B420" s="26"/>
      <c r="C420" s="250"/>
      <c r="D420" s="250"/>
      <c r="K420" s="26"/>
      <c r="L420" s="26"/>
    </row>
    <row r="421" spans="2:12" ht="13.5" customHeight="1">
      <c r="B421" s="26"/>
      <c r="C421" s="250"/>
      <c r="D421" s="250"/>
      <c r="K421" s="26"/>
      <c r="L421" s="26"/>
    </row>
    <row r="422" spans="2:12" ht="13.5" customHeight="1">
      <c r="B422" s="26"/>
      <c r="C422" s="250"/>
      <c r="D422" s="250"/>
      <c r="K422" s="26"/>
      <c r="L422" s="26"/>
    </row>
    <row r="423" spans="2:12" ht="13.5" customHeight="1">
      <c r="B423" s="26"/>
      <c r="C423" s="250"/>
      <c r="D423" s="250"/>
      <c r="K423" s="26"/>
      <c r="L423" s="26"/>
    </row>
    <row r="424" spans="2:12" ht="13.5" customHeight="1">
      <c r="B424" s="26"/>
      <c r="C424" s="250"/>
      <c r="D424" s="250"/>
      <c r="K424" s="26"/>
      <c r="L424" s="26"/>
    </row>
    <row r="425" spans="2:12" ht="13.5" customHeight="1">
      <c r="B425" s="26"/>
      <c r="C425" s="250"/>
      <c r="D425" s="250"/>
      <c r="K425" s="26"/>
      <c r="L425" s="26"/>
    </row>
    <row r="426" spans="2:12" ht="13.5" customHeight="1">
      <c r="B426" s="26"/>
      <c r="C426" s="250"/>
      <c r="D426" s="250"/>
      <c r="K426" s="26"/>
      <c r="L426" s="26"/>
    </row>
    <row r="427" spans="2:12" ht="13.5" customHeight="1">
      <c r="B427" s="26"/>
      <c r="C427" s="250"/>
      <c r="D427" s="250"/>
      <c r="K427" s="26"/>
      <c r="L427" s="26"/>
    </row>
    <row r="428" spans="2:12" ht="13.5" customHeight="1">
      <c r="B428" s="26"/>
      <c r="C428" s="250"/>
      <c r="D428" s="250"/>
      <c r="K428" s="26"/>
      <c r="L428" s="26"/>
    </row>
    <row r="429" spans="2:12" ht="13.5" customHeight="1">
      <c r="B429" s="26"/>
      <c r="C429" s="250"/>
      <c r="D429" s="250"/>
      <c r="K429" s="26"/>
      <c r="L429" s="26"/>
    </row>
    <row r="430" spans="2:12" ht="13.5" customHeight="1">
      <c r="B430" s="26"/>
      <c r="C430" s="250"/>
      <c r="D430" s="250"/>
      <c r="K430" s="26"/>
      <c r="L430" s="26"/>
    </row>
    <row r="431" spans="2:12" ht="13.5" customHeight="1">
      <c r="B431" s="26"/>
      <c r="C431" s="250"/>
      <c r="D431" s="250"/>
      <c r="K431" s="26"/>
      <c r="L431" s="26"/>
    </row>
    <row r="432" spans="2:12" ht="13.5" customHeight="1">
      <c r="B432" s="26"/>
      <c r="C432" s="250"/>
      <c r="D432" s="250"/>
      <c r="K432" s="26"/>
      <c r="L432" s="26"/>
    </row>
    <row r="433" spans="2:12" ht="13.5" customHeight="1">
      <c r="B433" s="26"/>
      <c r="C433" s="250"/>
      <c r="D433" s="250"/>
      <c r="K433" s="26"/>
      <c r="L433" s="26"/>
    </row>
    <row r="434" spans="2:12" ht="13.5" customHeight="1">
      <c r="B434" s="26"/>
      <c r="C434" s="250"/>
      <c r="D434" s="250"/>
      <c r="K434" s="26"/>
      <c r="L434" s="26"/>
    </row>
    <row r="435" spans="2:12" ht="13.5" customHeight="1">
      <c r="B435" s="26"/>
      <c r="C435" s="250"/>
      <c r="D435" s="250"/>
      <c r="K435" s="26"/>
      <c r="L435" s="26"/>
    </row>
    <row r="436" spans="2:12" ht="13.5" customHeight="1">
      <c r="B436" s="26"/>
      <c r="C436" s="250"/>
      <c r="D436" s="250"/>
      <c r="K436" s="26"/>
      <c r="L436" s="26"/>
    </row>
    <row r="437" spans="2:12" ht="13.5" customHeight="1">
      <c r="B437" s="26"/>
      <c r="C437" s="250"/>
      <c r="D437" s="250"/>
      <c r="K437" s="26"/>
      <c r="L437" s="26"/>
    </row>
    <row r="438" spans="2:12" ht="13.5" customHeight="1">
      <c r="B438" s="26"/>
      <c r="C438" s="250"/>
      <c r="D438" s="250"/>
      <c r="K438" s="26"/>
      <c r="L438" s="26"/>
    </row>
    <row r="439" spans="2:12" ht="13.5" customHeight="1">
      <c r="B439" s="26"/>
      <c r="C439" s="250"/>
      <c r="D439" s="250"/>
      <c r="K439" s="26"/>
      <c r="L439" s="26"/>
    </row>
    <row r="440" spans="2:12" ht="13.5" customHeight="1">
      <c r="B440" s="26"/>
      <c r="C440" s="250"/>
      <c r="D440" s="250"/>
      <c r="K440" s="26"/>
      <c r="L440" s="26"/>
    </row>
    <row r="441" spans="2:12" ht="13.5" customHeight="1">
      <c r="B441" s="26"/>
      <c r="C441" s="250"/>
      <c r="D441" s="250"/>
      <c r="K441" s="26"/>
      <c r="L441" s="26"/>
    </row>
    <row r="442" spans="2:12" ht="13.5" customHeight="1">
      <c r="B442" s="26"/>
      <c r="C442" s="250"/>
      <c r="D442" s="250"/>
      <c r="K442" s="26"/>
      <c r="L442" s="26"/>
    </row>
    <row r="443" spans="2:12" ht="13.5" customHeight="1">
      <c r="B443" s="26"/>
      <c r="C443" s="250"/>
      <c r="D443" s="250"/>
      <c r="K443" s="26"/>
      <c r="L443" s="26"/>
    </row>
    <row r="444" spans="2:12" ht="13.5" customHeight="1">
      <c r="B444" s="26"/>
      <c r="C444" s="250"/>
      <c r="D444" s="250"/>
      <c r="K444" s="26"/>
      <c r="L444" s="26"/>
    </row>
    <row r="445" spans="2:12" ht="13.5" customHeight="1">
      <c r="B445" s="26"/>
      <c r="C445" s="250"/>
      <c r="D445" s="250"/>
      <c r="K445" s="26"/>
      <c r="L445" s="26"/>
    </row>
    <row r="446" spans="2:12" ht="13.5" customHeight="1">
      <c r="B446" s="26"/>
      <c r="C446" s="250"/>
      <c r="D446" s="250"/>
      <c r="K446" s="26"/>
      <c r="L446" s="26"/>
    </row>
    <row r="447" spans="2:12" ht="13.5" customHeight="1">
      <c r="B447" s="26"/>
      <c r="C447" s="250"/>
      <c r="D447" s="250"/>
      <c r="K447" s="26"/>
      <c r="L447" s="26"/>
    </row>
    <row r="448" spans="2:12" ht="13.5" customHeight="1">
      <c r="B448" s="26"/>
      <c r="C448" s="250"/>
      <c r="D448" s="250"/>
      <c r="K448" s="26"/>
      <c r="L448" s="26"/>
    </row>
    <row r="449" spans="2:12" ht="13.5" customHeight="1">
      <c r="B449" s="26"/>
      <c r="C449" s="250"/>
      <c r="D449" s="250"/>
      <c r="K449" s="26"/>
      <c r="L449" s="26"/>
    </row>
    <row r="450" spans="2:12" ht="13.5" customHeight="1">
      <c r="B450" s="26"/>
      <c r="C450" s="250"/>
      <c r="D450" s="250"/>
      <c r="K450" s="26"/>
      <c r="L450" s="26"/>
    </row>
    <row r="451" spans="2:12" ht="13.5" customHeight="1">
      <c r="B451" s="26"/>
      <c r="C451" s="250"/>
      <c r="D451" s="250"/>
      <c r="K451" s="26"/>
      <c r="L451" s="26"/>
    </row>
    <row r="452" spans="2:12" ht="13.5" customHeight="1">
      <c r="B452" s="26"/>
      <c r="C452" s="250"/>
      <c r="D452" s="250"/>
      <c r="K452" s="26"/>
      <c r="L452" s="26"/>
    </row>
    <row r="453" spans="2:12" ht="13.5" customHeight="1">
      <c r="B453" s="26"/>
      <c r="C453" s="250"/>
      <c r="D453" s="250"/>
      <c r="K453" s="26"/>
      <c r="L453" s="26"/>
    </row>
    <row r="454" spans="2:12" ht="13.5" customHeight="1">
      <c r="B454" s="26"/>
      <c r="C454" s="250"/>
      <c r="D454" s="250"/>
      <c r="K454" s="26"/>
      <c r="L454" s="26"/>
    </row>
    <row r="455" spans="2:12" ht="13.5" customHeight="1">
      <c r="B455" s="26"/>
      <c r="C455" s="250"/>
      <c r="D455" s="250"/>
      <c r="K455" s="26"/>
      <c r="L455" s="26"/>
    </row>
    <row r="456" spans="2:12" ht="13.5" customHeight="1">
      <c r="B456" s="26"/>
      <c r="C456" s="250"/>
      <c r="D456" s="250"/>
      <c r="K456" s="26"/>
      <c r="L456" s="26"/>
    </row>
    <row r="457" spans="2:12" ht="13.5" customHeight="1">
      <c r="B457" s="26"/>
      <c r="C457" s="250"/>
      <c r="D457" s="250"/>
      <c r="K457" s="26"/>
      <c r="L457" s="26"/>
    </row>
    <row r="458" spans="2:12" ht="13.5" customHeight="1">
      <c r="B458" s="26"/>
      <c r="C458" s="250"/>
      <c r="D458" s="250"/>
      <c r="K458" s="26"/>
      <c r="L458" s="26"/>
    </row>
    <row r="459" spans="2:12" ht="13.5" customHeight="1">
      <c r="B459" s="26"/>
      <c r="C459" s="250"/>
      <c r="D459" s="250"/>
      <c r="K459" s="26"/>
      <c r="L459" s="26"/>
    </row>
    <row r="460" spans="2:12" ht="13.5" customHeight="1">
      <c r="B460" s="26"/>
      <c r="C460" s="250"/>
      <c r="D460" s="250"/>
      <c r="K460" s="26"/>
      <c r="L460" s="26"/>
    </row>
    <row r="461" spans="2:12" ht="13.5" customHeight="1">
      <c r="B461" s="26"/>
      <c r="C461" s="250"/>
      <c r="D461" s="250"/>
      <c r="K461" s="26"/>
      <c r="L461" s="26"/>
    </row>
    <row r="462" spans="2:12" ht="13.5" customHeight="1">
      <c r="B462" s="26"/>
      <c r="C462" s="250"/>
      <c r="D462" s="250"/>
      <c r="K462" s="26"/>
      <c r="L462" s="26"/>
    </row>
    <row r="463" spans="2:12" ht="13.5" customHeight="1">
      <c r="B463" s="26"/>
      <c r="C463" s="250"/>
      <c r="D463" s="250"/>
      <c r="K463" s="26"/>
      <c r="L463" s="26"/>
    </row>
    <row r="464" spans="2:12" ht="13.5" customHeight="1">
      <c r="B464" s="26"/>
      <c r="C464" s="250"/>
      <c r="D464" s="250"/>
      <c r="K464" s="26"/>
      <c r="L464" s="26"/>
    </row>
    <row r="465" spans="2:12" ht="13.5" customHeight="1">
      <c r="B465" s="26"/>
      <c r="C465" s="250"/>
      <c r="D465" s="250"/>
      <c r="K465" s="26"/>
      <c r="L465" s="26"/>
    </row>
    <row r="466" spans="2:12" ht="13.5" customHeight="1">
      <c r="B466" s="26"/>
      <c r="C466" s="250"/>
      <c r="D466" s="250"/>
      <c r="K466" s="26"/>
      <c r="L466" s="26"/>
    </row>
    <row r="467" spans="2:12" ht="13.5" customHeight="1">
      <c r="B467" s="26"/>
      <c r="C467" s="250"/>
      <c r="D467" s="250"/>
      <c r="K467" s="26"/>
      <c r="L467" s="26"/>
    </row>
    <row r="468" spans="2:12" ht="13.5" customHeight="1">
      <c r="B468" s="26"/>
      <c r="C468" s="250"/>
      <c r="D468" s="250"/>
      <c r="K468" s="26"/>
      <c r="L468" s="26"/>
    </row>
    <row r="469" spans="2:12" ht="13.5" customHeight="1">
      <c r="B469" s="26"/>
      <c r="C469" s="250"/>
      <c r="D469" s="250"/>
      <c r="K469" s="26"/>
      <c r="L469" s="26"/>
    </row>
    <row r="470" spans="2:12" ht="13.5" customHeight="1">
      <c r="B470" s="26"/>
      <c r="C470" s="250"/>
      <c r="D470" s="250"/>
      <c r="K470" s="26"/>
      <c r="L470" s="26"/>
    </row>
    <row r="471" spans="2:12" ht="13.5" customHeight="1">
      <c r="B471" s="26"/>
      <c r="C471" s="250"/>
      <c r="D471" s="250"/>
      <c r="K471" s="26"/>
      <c r="L471" s="26"/>
    </row>
    <row r="472" spans="2:12" ht="13.5" customHeight="1">
      <c r="B472" s="26"/>
      <c r="C472" s="250"/>
      <c r="D472" s="250"/>
      <c r="K472" s="26"/>
      <c r="L472" s="26"/>
    </row>
    <row r="473" spans="2:12" ht="13.5" customHeight="1">
      <c r="B473" s="26"/>
      <c r="C473" s="250"/>
      <c r="D473" s="250"/>
      <c r="K473" s="26"/>
      <c r="L473" s="26"/>
    </row>
    <row r="474" spans="2:12" ht="13.5" customHeight="1">
      <c r="B474" s="26"/>
      <c r="C474" s="250"/>
      <c r="D474" s="250"/>
      <c r="K474" s="26"/>
      <c r="L474" s="26"/>
    </row>
    <row r="475" spans="2:12" ht="13.5" customHeight="1">
      <c r="B475" s="26"/>
      <c r="C475" s="250"/>
      <c r="D475" s="250"/>
      <c r="K475" s="26"/>
      <c r="L475" s="26"/>
    </row>
    <row r="476" spans="2:12" ht="13.5" customHeight="1">
      <c r="B476" s="26"/>
      <c r="C476" s="250"/>
      <c r="D476" s="250"/>
      <c r="K476" s="26"/>
      <c r="L476" s="26"/>
    </row>
    <row r="477" spans="2:12" ht="13.5" customHeight="1">
      <c r="B477" s="26"/>
      <c r="C477" s="250"/>
      <c r="D477" s="250"/>
      <c r="K477" s="26"/>
      <c r="L477" s="26"/>
    </row>
    <row r="478" spans="2:12" ht="13.5" customHeight="1">
      <c r="B478" s="26"/>
      <c r="C478" s="250"/>
      <c r="D478" s="250"/>
      <c r="K478" s="26"/>
      <c r="L478" s="26"/>
    </row>
    <row r="479" spans="2:12" ht="13.5" customHeight="1">
      <c r="B479" s="26"/>
      <c r="C479" s="250"/>
      <c r="D479" s="250"/>
      <c r="K479" s="26"/>
      <c r="L479" s="26"/>
    </row>
    <row r="480" spans="2:12" ht="13.5" customHeight="1">
      <c r="B480" s="26"/>
      <c r="C480" s="250"/>
      <c r="D480" s="250"/>
      <c r="K480" s="26"/>
      <c r="L480" s="26"/>
    </row>
    <row r="481" spans="2:12" ht="13.5" customHeight="1">
      <c r="B481" s="26"/>
      <c r="C481" s="250"/>
      <c r="D481" s="250"/>
      <c r="K481" s="26"/>
      <c r="L481" s="26"/>
    </row>
    <row r="482" spans="2:12" ht="13.5" customHeight="1">
      <c r="B482" s="26"/>
      <c r="C482" s="250"/>
      <c r="D482" s="250"/>
      <c r="K482" s="26"/>
      <c r="L482" s="26"/>
    </row>
    <row r="483" spans="2:12" ht="13.5" customHeight="1">
      <c r="B483" s="26"/>
      <c r="C483" s="250"/>
      <c r="D483" s="250"/>
      <c r="K483" s="26"/>
      <c r="L483" s="26"/>
    </row>
    <row r="484" spans="2:12" ht="13.5" customHeight="1">
      <c r="B484" s="26"/>
      <c r="C484" s="250"/>
      <c r="D484" s="250"/>
      <c r="K484" s="26"/>
      <c r="L484" s="26"/>
    </row>
    <row r="485" spans="2:12" ht="13.5" customHeight="1">
      <c r="B485" s="26"/>
      <c r="C485" s="250"/>
      <c r="D485" s="250"/>
      <c r="K485" s="26"/>
      <c r="L485" s="26"/>
    </row>
    <row r="486" spans="2:12" ht="13.5" customHeight="1">
      <c r="B486" s="26"/>
      <c r="C486" s="250"/>
      <c r="D486" s="250"/>
      <c r="K486" s="26"/>
      <c r="L486" s="26"/>
    </row>
    <row r="487" spans="2:12" ht="13.5" customHeight="1">
      <c r="B487" s="26"/>
      <c r="C487" s="250"/>
      <c r="D487" s="250"/>
      <c r="K487" s="26"/>
      <c r="L487" s="26"/>
    </row>
    <row r="488" spans="2:12" ht="13.5" customHeight="1">
      <c r="B488" s="26"/>
      <c r="C488" s="250"/>
      <c r="D488" s="250"/>
      <c r="K488" s="26"/>
      <c r="L488" s="26"/>
    </row>
    <row r="489" spans="2:12" ht="13.5" customHeight="1">
      <c r="B489" s="26"/>
      <c r="C489" s="250"/>
      <c r="D489" s="250"/>
      <c r="K489" s="26"/>
      <c r="L489" s="26"/>
    </row>
    <row r="490" spans="2:12" ht="13.5" customHeight="1">
      <c r="B490" s="26"/>
      <c r="C490" s="250"/>
      <c r="D490" s="250"/>
      <c r="K490" s="26"/>
      <c r="L490" s="26"/>
    </row>
    <row r="491" spans="2:12" ht="13.5" customHeight="1">
      <c r="B491" s="26"/>
      <c r="C491" s="250"/>
      <c r="D491" s="250"/>
      <c r="K491" s="26"/>
      <c r="L491" s="26"/>
    </row>
    <row r="492" spans="2:12" ht="13.5" customHeight="1">
      <c r="B492" s="26"/>
      <c r="C492" s="250"/>
      <c r="D492" s="250"/>
      <c r="K492" s="26"/>
      <c r="L492" s="26"/>
    </row>
    <row r="493" spans="2:12" ht="13.5" customHeight="1">
      <c r="B493" s="26"/>
      <c r="C493" s="250"/>
      <c r="D493" s="250"/>
      <c r="K493" s="26"/>
      <c r="L493" s="26"/>
    </row>
    <row r="494" spans="2:12" ht="13.5" customHeight="1">
      <c r="B494" s="26"/>
      <c r="C494" s="250"/>
      <c r="D494" s="250"/>
      <c r="K494" s="26"/>
      <c r="L494" s="26"/>
    </row>
    <row r="495" spans="2:12" ht="13.5" customHeight="1">
      <c r="B495" s="26"/>
      <c r="C495" s="250"/>
      <c r="D495" s="250"/>
      <c r="K495" s="26"/>
      <c r="L495" s="26"/>
    </row>
    <row r="496" spans="2:12" ht="13.5" customHeight="1">
      <c r="B496" s="26"/>
      <c r="C496" s="250"/>
      <c r="D496" s="250"/>
      <c r="K496" s="26"/>
      <c r="L496" s="26"/>
    </row>
    <row r="497" spans="2:12" ht="13.5" customHeight="1">
      <c r="B497" s="26"/>
      <c r="C497" s="250"/>
      <c r="D497" s="250"/>
      <c r="K497" s="26"/>
      <c r="L497" s="26"/>
    </row>
    <row r="498" spans="2:12" ht="13.5" customHeight="1">
      <c r="B498" s="26"/>
      <c r="C498" s="250"/>
      <c r="D498" s="250"/>
      <c r="K498" s="26"/>
      <c r="L498" s="26"/>
    </row>
    <row r="499" spans="2:12" ht="13.5" customHeight="1">
      <c r="B499" s="26"/>
      <c r="C499" s="250"/>
      <c r="D499" s="250"/>
      <c r="K499" s="26"/>
      <c r="L499" s="26"/>
    </row>
    <row r="500" spans="2:12" ht="13.5" customHeight="1">
      <c r="B500" s="26"/>
      <c r="C500" s="250"/>
      <c r="D500" s="250"/>
      <c r="K500" s="26"/>
      <c r="L500" s="26"/>
    </row>
    <row r="501" spans="2:12" ht="13.5" customHeight="1">
      <c r="B501" s="26"/>
      <c r="C501" s="250"/>
      <c r="D501" s="250"/>
      <c r="K501" s="26"/>
      <c r="L501" s="26"/>
    </row>
    <row r="502" spans="2:12" ht="13.5" customHeight="1">
      <c r="B502" s="26"/>
      <c r="C502" s="250"/>
      <c r="D502" s="250"/>
      <c r="K502" s="26"/>
      <c r="L502" s="26"/>
    </row>
    <row r="503" spans="2:12" ht="13.5" customHeight="1">
      <c r="B503" s="26"/>
      <c r="C503" s="250"/>
      <c r="D503" s="250"/>
      <c r="K503" s="26"/>
      <c r="L503" s="26"/>
    </row>
    <row r="504" spans="2:12" ht="13.5" customHeight="1">
      <c r="B504" s="26"/>
      <c r="C504" s="250"/>
      <c r="D504" s="250"/>
      <c r="K504" s="26"/>
      <c r="L504" s="26"/>
    </row>
    <row r="505" spans="2:12" ht="13.5" customHeight="1">
      <c r="B505" s="26"/>
      <c r="C505" s="250"/>
      <c r="D505" s="250"/>
      <c r="K505" s="26"/>
      <c r="L505" s="26"/>
    </row>
    <row r="506" spans="2:12" ht="13.5" customHeight="1">
      <c r="B506" s="26"/>
      <c r="C506" s="250"/>
      <c r="D506" s="250"/>
      <c r="K506" s="26"/>
      <c r="L506" s="26"/>
    </row>
    <row r="507" spans="2:12" ht="13.5" customHeight="1">
      <c r="B507" s="26"/>
      <c r="C507" s="250"/>
      <c r="D507" s="250"/>
      <c r="K507" s="26"/>
      <c r="L507" s="26"/>
    </row>
    <row r="508" spans="2:12" ht="13.5" customHeight="1">
      <c r="B508" s="26"/>
      <c r="C508" s="250"/>
      <c r="D508" s="250"/>
      <c r="K508" s="26"/>
      <c r="L508" s="26"/>
    </row>
    <row r="509" spans="2:12" ht="13.5" customHeight="1">
      <c r="B509" s="26"/>
      <c r="C509" s="250"/>
      <c r="D509" s="250"/>
      <c r="K509" s="26"/>
      <c r="L509" s="26"/>
    </row>
    <row r="510" spans="2:12" ht="13.5" customHeight="1">
      <c r="B510" s="26"/>
      <c r="C510" s="250"/>
      <c r="D510" s="250"/>
      <c r="K510" s="26"/>
      <c r="L510" s="26"/>
    </row>
    <row r="511" spans="2:12" ht="13.5" customHeight="1">
      <c r="B511" s="26"/>
      <c r="C511" s="250"/>
      <c r="D511" s="250"/>
      <c r="K511" s="26"/>
      <c r="L511" s="26"/>
    </row>
    <row r="512" spans="2:12" ht="13.5" customHeight="1">
      <c r="B512" s="26"/>
      <c r="C512" s="250"/>
      <c r="D512" s="250"/>
      <c r="K512" s="26"/>
      <c r="L512" s="26"/>
    </row>
    <row r="513" spans="2:12" ht="13.5" customHeight="1">
      <c r="B513" s="26"/>
      <c r="C513" s="250"/>
      <c r="D513" s="250"/>
      <c r="K513" s="26"/>
      <c r="L513" s="26"/>
    </row>
    <row r="514" spans="2:12" ht="13.5" customHeight="1">
      <c r="B514" s="26"/>
      <c r="C514" s="250"/>
      <c r="D514" s="250"/>
      <c r="K514" s="26"/>
      <c r="L514" s="26"/>
    </row>
    <row r="515" spans="2:12" ht="13.5" customHeight="1">
      <c r="B515" s="26"/>
      <c r="C515" s="250"/>
      <c r="D515" s="250"/>
      <c r="K515" s="26"/>
      <c r="L515" s="26"/>
    </row>
    <row r="516" spans="2:12" ht="13.5" customHeight="1">
      <c r="B516" s="26"/>
      <c r="C516" s="250"/>
      <c r="D516" s="250"/>
      <c r="K516" s="26"/>
      <c r="L516" s="26"/>
    </row>
    <row r="517" spans="2:12" ht="13.5" customHeight="1">
      <c r="B517" s="26"/>
      <c r="C517" s="250"/>
      <c r="D517" s="250"/>
      <c r="K517" s="26"/>
      <c r="L517" s="26"/>
    </row>
    <row r="518" spans="2:12" ht="13.5" customHeight="1">
      <c r="B518" s="26"/>
      <c r="C518" s="250"/>
      <c r="D518" s="250"/>
      <c r="K518" s="26"/>
      <c r="L518" s="26"/>
    </row>
    <row r="519" spans="2:12" ht="13.5" customHeight="1">
      <c r="B519" s="26"/>
      <c r="C519" s="250"/>
      <c r="D519" s="250"/>
      <c r="K519" s="26"/>
      <c r="L519" s="26"/>
    </row>
    <row r="520" spans="2:12" ht="13.5" customHeight="1">
      <c r="B520" s="26"/>
      <c r="C520" s="250"/>
      <c r="D520" s="250"/>
      <c r="K520" s="26"/>
      <c r="L520" s="26"/>
    </row>
    <row r="521" spans="2:12" ht="13.5" customHeight="1">
      <c r="B521" s="26"/>
      <c r="C521" s="250"/>
      <c r="D521" s="250"/>
      <c r="K521" s="26"/>
      <c r="L521" s="26"/>
    </row>
    <row r="522" spans="2:12" ht="13.5" customHeight="1">
      <c r="B522" s="26"/>
      <c r="C522" s="250"/>
      <c r="D522" s="250"/>
      <c r="K522" s="26"/>
      <c r="L522" s="26"/>
    </row>
    <row r="523" spans="2:12" ht="13.5" customHeight="1">
      <c r="B523" s="26"/>
      <c r="C523" s="250"/>
      <c r="D523" s="250"/>
      <c r="K523" s="26"/>
      <c r="L523" s="26"/>
    </row>
    <row r="524" spans="2:12" ht="13.5" customHeight="1">
      <c r="B524" s="26"/>
      <c r="C524" s="250"/>
      <c r="D524" s="250"/>
      <c r="K524" s="26"/>
      <c r="L524" s="26"/>
    </row>
    <row r="525" spans="2:12" ht="13.5" customHeight="1">
      <c r="B525" s="26"/>
      <c r="C525" s="250"/>
      <c r="D525" s="250"/>
      <c r="K525" s="26"/>
      <c r="L525" s="26"/>
    </row>
    <row r="526" spans="2:12" ht="13.5" customHeight="1">
      <c r="B526" s="26"/>
      <c r="C526" s="250"/>
      <c r="D526" s="250"/>
      <c r="K526" s="26"/>
      <c r="L526" s="26"/>
    </row>
    <row r="527" spans="2:12" ht="13.5" customHeight="1">
      <c r="B527" s="26"/>
      <c r="C527" s="250"/>
      <c r="D527" s="250"/>
      <c r="K527" s="26"/>
      <c r="L527" s="26"/>
    </row>
    <row r="528" spans="2:12" ht="13.5" customHeight="1">
      <c r="B528" s="26"/>
      <c r="C528" s="250"/>
      <c r="D528" s="250"/>
      <c r="K528" s="26"/>
      <c r="L528" s="26"/>
    </row>
    <row r="529" spans="2:12" ht="13.5" customHeight="1">
      <c r="B529" s="26"/>
      <c r="C529" s="250"/>
      <c r="D529" s="250"/>
      <c r="K529" s="26"/>
      <c r="L529" s="26"/>
    </row>
    <row r="530" spans="2:12" ht="13.5" customHeight="1">
      <c r="B530" s="26"/>
      <c r="C530" s="250"/>
      <c r="D530" s="250"/>
      <c r="K530" s="26"/>
      <c r="L530" s="26"/>
    </row>
    <row r="531" spans="2:12" ht="13.5" customHeight="1">
      <c r="B531" s="26"/>
      <c r="C531" s="250"/>
      <c r="D531" s="250"/>
      <c r="K531" s="26"/>
      <c r="L531" s="26"/>
    </row>
    <row r="532" spans="2:12" ht="13.5" customHeight="1">
      <c r="B532" s="26"/>
      <c r="C532" s="250"/>
      <c r="D532" s="250"/>
      <c r="K532" s="26"/>
      <c r="L532" s="26"/>
    </row>
    <row r="533" spans="2:12" ht="13.5" customHeight="1">
      <c r="B533" s="26"/>
      <c r="C533" s="250"/>
      <c r="D533" s="250"/>
      <c r="K533" s="26"/>
      <c r="L533" s="26"/>
    </row>
    <row r="534" spans="2:12" ht="13.5" customHeight="1">
      <c r="B534" s="26"/>
      <c r="C534" s="250"/>
      <c r="D534" s="250"/>
      <c r="L534" s="26"/>
    </row>
    <row r="535" spans="2:12" ht="13.5" customHeight="1">
      <c r="B535" s="26"/>
      <c r="C535" s="250"/>
      <c r="D535" s="250"/>
    </row>
    <row r="536" spans="2:12" ht="13.5" customHeight="1">
      <c r="B536" s="26"/>
      <c r="C536" s="250"/>
      <c r="D536" s="250"/>
    </row>
    <row r="537" spans="2:12" ht="13.5" customHeight="1">
      <c r="B537" s="26"/>
      <c r="C537" s="250"/>
      <c r="D537" s="250"/>
    </row>
    <row r="538" spans="2:12" ht="13.5" customHeight="1">
      <c r="B538" s="26"/>
      <c r="C538" s="250"/>
      <c r="D538" s="250"/>
    </row>
    <row r="539" spans="2:12" ht="13.5" customHeight="1">
      <c r="B539" s="26"/>
      <c r="C539" s="250"/>
      <c r="D539" s="250"/>
    </row>
    <row r="540" spans="2:12" ht="13.5" customHeight="1">
      <c r="B540" s="26"/>
      <c r="C540" s="250"/>
      <c r="D540" s="250"/>
    </row>
    <row r="541" spans="2:12" ht="13.5" customHeight="1">
      <c r="B541" s="26"/>
      <c r="C541" s="250"/>
      <c r="D541" s="250"/>
    </row>
    <row r="542" spans="2:12" ht="13.5" customHeight="1">
      <c r="B542" s="26"/>
      <c r="C542" s="250"/>
      <c r="D542" s="250"/>
    </row>
    <row r="543" spans="2:12" ht="13.5" customHeight="1">
      <c r="B543" s="26"/>
      <c r="C543" s="250"/>
      <c r="D543" s="250"/>
    </row>
    <row r="544" spans="2:12" ht="13.5" customHeight="1">
      <c r="B544" s="26"/>
      <c r="C544" s="250"/>
      <c r="D544" s="250"/>
    </row>
    <row r="545" spans="2:4" ht="13.5" customHeight="1">
      <c r="B545" s="26"/>
      <c r="C545" s="250"/>
      <c r="D545" s="250"/>
    </row>
    <row r="546" spans="2:4" ht="13.5" customHeight="1">
      <c r="B546" s="26"/>
      <c r="C546" s="250"/>
      <c r="D546" s="250"/>
    </row>
    <row r="547" spans="2:4" ht="13.5" customHeight="1">
      <c r="B547" s="26"/>
      <c r="C547" s="250"/>
      <c r="D547" s="250"/>
    </row>
    <row r="548" spans="2:4" ht="13.5" customHeight="1">
      <c r="B548" s="26"/>
      <c r="C548" s="250"/>
      <c r="D548" s="250"/>
    </row>
    <row r="549" spans="2:4" ht="12.95" customHeight="1">
      <c r="B549" s="26"/>
      <c r="C549" s="250"/>
      <c r="D549" s="250"/>
    </row>
    <row r="550" spans="2:4" ht="12.95" customHeight="1">
      <c r="B550" s="26"/>
      <c r="C550" s="250"/>
      <c r="D550" s="250"/>
    </row>
    <row r="551" spans="2:4" ht="12.95" customHeight="1">
      <c r="B551" s="26"/>
      <c r="C551" s="250"/>
      <c r="D551" s="250"/>
    </row>
    <row r="552" spans="2:4" ht="12.95" customHeight="1">
      <c r="B552" s="26"/>
      <c r="C552" s="250"/>
      <c r="D552" s="250"/>
    </row>
    <row r="553" spans="2:4" ht="12.95" customHeight="1">
      <c r="B553" s="26"/>
      <c r="C553" s="250"/>
      <c r="D553" s="250"/>
    </row>
    <row r="554" spans="2:4" ht="12.95" customHeight="1">
      <c r="B554" s="26"/>
      <c r="C554" s="250"/>
      <c r="D554" s="250"/>
    </row>
    <row r="555" spans="2:4" ht="12.95" customHeight="1">
      <c r="B555" s="26"/>
      <c r="C555" s="250"/>
      <c r="D555" s="250"/>
    </row>
    <row r="556" spans="2:4" ht="12.95" customHeight="1">
      <c r="B556" s="26"/>
      <c r="C556" s="250"/>
      <c r="D556" s="250"/>
    </row>
    <row r="557" spans="2:4" ht="12.95" customHeight="1">
      <c r="B557" s="26"/>
      <c r="C557" s="250"/>
      <c r="D557" s="250"/>
    </row>
    <row r="558" spans="2:4" ht="12.95" customHeight="1">
      <c r="B558" s="26"/>
      <c r="C558" s="250"/>
      <c r="D558" s="250"/>
    </row>
    <row r="559" spans="2:4" ht="12.95" customHeight="1">
      <c r="B559" s="26"/>
      <c r="C559" s="250"/>
      <c r="D559" s="250"/>
    </row>
    <row r="560" spans="2:4" ht="12.95" customHeight="1">
      <c r="B560" s="26"/>
      <c r="C560" s="250"/>
      <c r="D560" s="250"/>
    </row>
    <row r="561" spans="2:4" ht="12.95" customHeight="1">
      <c r="B561" s="26"/>
      <c r="C561" s="250"/>
      <c r="D561" s="250"/>
    </row>
    <row r="562" spans="2:4" ht="12.95" customHeight="1">
      <c r="B562" s="26"/>
      <c r="C562" s="250"/>
      <c r="D562" s="250"/>
    </row>
    <row r="563" spans="2:4" ht="12.95" customHeight="1">
      <c r="B563" s="26"/>
      <c r="C563" s="250"/>
      <c r="D563" s="250"/>
    </row>
    <row r="564" spans="2:4" ht="12.95" customHeight="1">
      <c r="B564" s="26"/>
      <c r="C564" s="250"/>
      <c r="D564" s="250"/>
    </row>
    <row r="565" spans="2:4" ht="12.95" customHeight="1">
      <c r="B565" s="26"/>
      <c r="C565" s="250"/>
      <c r="D565" s="250"/>
    </row>
    <row r="566" spans="2:4" ht="12.95" customHeight="1">
      <c r="B566" s="26"/>
      <c r="C566" s="250"/>
      <c r="D566" s="250"/>
    </row>
    <row r="567" spans="2:4" ht="12.95" customHeight="1">
      <c r="B567" s="26"/>
      <c r="C567" s="250"/>
      <c r="D567" s="250"/>
    </row>
    <row r="568" spans="2:4" ht="12.95" customHeight="1">
      <c r="B568" s="26"/>
      <c r="C568" s="250"/>
      <c r="D568" s="250"/>
    </row>
    <row r="569" spans="2:4" ht="12.95" customHeight="1">
      <c r="B569" s="26"/>
      <c r="C569" s="250"/>
      <c r="D569" s="250"/>
    </row>
    <row r="570" spans="2:4" ht="12.95" customHeight="1">
      <c r="B570" s="26"/>
      <c r="C570" s="250"/>
      <c r="D570" s="250"/>
    </row>
    <row r="571" spans="2:4" ht="12.95" customHeight="1">
      <c r="B571" s="26"/>
      <c r="C571" s="250"/>
      <c r="D571" s="250"/>
    </row>
    <row r="572" spans="2:4" ht="12.95" customHeight="1">
      <c r="B572" s="26"/>
      <c r="C572" s="250"/>
      <c r="D572" s="250"/>
    </row>
    <row r="573" spans="2:4" ht="12.95" customHeight="1">
      <c r="B573" s="26"/>
      <c r="C573" s="250"/>
      <c r="D573" s="250"/>
    </row>
    <row r="574" spans="2:4" ht="12.95" customHeight="1">
      <c r="B574" s="26"/>
      <c r="C574" s="250"/>
      <c r="D574" s="250"/>
    </row>
    <row r="575" spans="2:4" ht="12.95" customHeight="1">
      <c r="B575" s="26"/>
      <c r="C575" s="250"/>
      <c r="D575" s="250"/>
    </row>
    <row r="576" spans="2:4" ht="12.95" customHeight="1">
      <c r="B576" s="26"/>
      <c r="C576" s="250"/>
      <c r="D576" s="250"/>
    </row>
    <row r="577" spans="2:4" ht="12.95" customHeight="1">
      <c r="B577" s="26"/>
      <c r="C577" s="250"/>
      <c r="D577" s="250"/>
    </row>
    <row r="578" spans="2:4" ht="12.95" customHeight="1">
      <c r="B578" s="26"/>
      <c r="C578" s="250"/>
      <c r="D578" s="250"/>
    </row>
    <row r="579" spans="2:4" ht="12.95" customHeight="1">
      <c r="B579" s="26"/>
      <c r="C579" s="250"/>
      <c r="D579" s="250"/>
    </row>
    <row r="580" spans="2:4" ht="12.95" customHeight="1">
      <c r="B580" s="26"/>
      <c r="C580" s="250"/>
      <c r="D580" s="250"/>
    </row>
    <row r="581" spans="2:4" ht="12.95" customHeight="1">
      <c r="B581" s="26"/>
      <c r="C581" s="250"/>
      <c r="D581" s="250"/>
    </row>
    <row r="582" spans="2:4" ht="12.95" customHeight="1">
      <c r="B582" s="26"/>
      <c r="C582" s="250"/>
      <c r="D582" s="250"/>
    </row>
    <row r="583" spans="2:4" ht="12.95" customHeight="1">
      <c r="B583" s="26"/>
      <c r="C583" s="250"/>
      <c r="D583" s="250"/>
    </row>
    <row r="584" spans="2:4" ht="12.95" customHeight="1">
      <c r="B584" s="26"/>
      <c r="C584" s="250"/>
      <c r="D584" s="250"/>
    </row>
    <row r="585" spans="2:4" ht="12.95" customHeight="1">
      <c r="B585" s="26"/>
      <c r="C585" s="250"/>
      <c r="D585" s="250"/>
    </row>
    <row r="586" spans="2:4" ht="12.95" customHeight="1">
      <c r="B586" s="26"/>
      <c r="C586" s="250"/>
      <c r="D586" s="250"/>
    </row>
    <row r="587" spans="2:4" ht="12.95" customHeight="1">
      <c r="B587" s="26"/>
      <c r="C587" s="250"/>
      <c r="D587" s="250"/>
    </row>
    <row r="588" spans="2:4" ht="12.95" customHeight="1">
      <c r="B588" s="26"/>
      <c r="C588" s="250"/>
      <c r="D588" s="250"/>
    </row>
    <row r="589" spans="2:4" ht="12.95" customHeight="1">
      <c r="B589" s="26"/>
      <c r="C589" s="250"/>
      <c r="D589" s="250"/>
    </row>
    <row r="590" spans="2:4" ht="12.95" customHeight="1">
      <c r="B590" s="26"/>
      <c r="C590" s="250"/>
      <c r="D590" s="250"/>
    </row>
    <row r="591" spans="2:4" ht="12.95" customHeight="1">
      <c r="B591" s="26"/>
      <c r="C591" s="250"/>
      <c r="D591" s="250"/>
    </row>
    <row r="592" spans="2:4" ht="12.95" customHeight="1">
      <c r="B592" s="26"/>
      <c r="C592" s="250"/>
      <c r="D592" s="250"/>
    </row>
    <row r="593" spans="2:4" ht="12.95" customHeight="1">
      <c r="B593" s="26"/>
      <c r="C593" s="250"/>
      <c r="D593" s="250"/>
    </row>
    <row r="594" spans="2:4" ht="12.95" customHeight="1">
      <c r="B594" s="26"/>
      <c r="C594" s="250"/>
      <c r="D594" s="250"/>
    </row>
    <row r="595" spans="2:4" ht="12.95" customHeight="1">
      <c r="B595" s="26"/>
      <c r="C595" s="250"/>
      <c r="D595" s="250"/>
    </row>
    <row r="596" spans="2:4" ht="12.95" customHeight="1">
      <c r="B596" s="26"/>
      <c r="C596" s="250"/>
      <c r="D596" s="250"/>
    </row>
    <row r="597" spans="2:4" ht="12.95" customHeight="1">
      <c r="B597" s="26"/>
      <c r="C597" s="250"/>
      <c r="D597" s="250"/>
    </row>
    <row r="598" spans="2:4" ht="12.95" customHeight="1">
      <c r="B598" s="26"/>
      <c r="C598" s="250"/>
      <c r="D598" s="250"/>
    </row>
    <row r="599" spans="2:4" ht="12.95" customHeight="1">
      <c r="B599" s="26"/>
      <c r="C599" s="250"/>
      <c r="D599" s="250"/>
    </row>
    <row r="600" spans="2:4" ht="12.95" customHeight="1">
      <c r="B600" s="26"/>
      <c r="C600" s="250"/>
      <c r="D600" s="250"/>
    </row>
    <row r="601" spans="2:4" ht="12.95" customHeight="1">
      <c r="B601" s="26"/>
      <c r="C601" s="250"/>
      <c r="D601" s="250"/>
    </row>
    <row r="602" spans="2:4" ht="12.95" customHeight="1">
      <c r="B602" s="26"/>
      <c r="C602" s="250"/>
      <c r="D602" s="250"/>
    </row>
    <row r="603" spans="2:4" ht="12.95" customHeight="1">
      <c r="B603" s="26"/>
      <c r="C603" s="250"/>
      <c r="D603" s="250"/>
    </row>
    <row r="604" spans="2:4" ht="12.95" customHeight="1">
      <c r="B604" s="26"/>
      <c r="C604" s="250"/>
      <c r="D604" s="250"/>
    </row>
    <row r="605" spans="2:4" ht="12.95" customHeight="1">
      <c r="B605" s="26"/>
      <c r="C605" s="250"/>
      <c r="D605" s="250"/>
    </row>
    <row r="606" spans="2:4" ht="12.95" customHeight="1">
      <c r="B606" s="26"/>
      <c r="C606" s="250"/>
      <c r="D606" s="250"/>
    </row>
    <row r="607" spans="2:4" ht="12.95" customHeight="1">
      <c r="B607" s="26"/>
      <c r="C607" s="250"/>
      <c r="D607" s="250"/>
    </row>
    <row r="608" spans="2:4" ht="12.95" customHeight="1">
      <c r="B608" s="26"/>
      <c r="C608" s="250"/>
      <c r="D608" s="250"/>
    </row>
    <row r="609" spans="2:4" ht="12.95" customHeight="1">
      <c r="B609" s="26"/>
      <c r="C609" s="250"/>
      <c r="D609" s="250"/>
    </row>
    <row r="610" spans="2:4" ht="12.95" customHeight="1">
      <c r="B610" s="26"/>
      <c r="C610" s="250"/>
      <c r="D610" s="250"/>
    </row>
    <row r="611" spans="2:4" ht="12.95" customHeight="1">
      <c r="B611" s="26"/>
      <c r="C611" s="250"/>
      <c r="D611" s="250"/>
    </row>
    <row r="612" spans="2:4" ht="12.95" customHeight="1">
      <c r="B612" s="26"/>
      <c r="C612" s="250"/>
      <c r="D612" s="250"/>
    </row>
    <row r="613" spans="2:4" ht="12.95" customHeight="1">
      <c r="B613" s="26"/>
      <c r="C613" s="250"/>
      <c r="D613" s="250"/>
    </row>
    <row r="614" spans="2:4" ht="12.95" customHeight="1">
      <c r="B614" s="26"/>
      <c r="C614" s="250"/>
      <c r="D614" s="250"/>
    </row>
    <row r="615" spans="2:4" ht="12.95" customHeight="1">
      <c r="B615" s="26"/>
      <c r="C615" s="250"/>
      <c r="D615" s="250"/>
    </row>
    <row r="616" spans="2:4" ht="12.95" customHeight="1">
      <c r="B616" s="26"/>
      <c r="C616" s="250"/>
      <c r="D616" s="250"/>
    </row>
    <row r="617" spans="2:4" ht="12.95" customHeight="1">
      <c r="B617" s="26"/>
      <c r="C617" s="250"/>
      <c r="D617" s="250"/>
    </row>
    <row r="618" spans="2:4" ht="12.95" customHeight="1">
      <c r="B618" s="26"/>
      <c r="C618" s="250"/>
      <c r="D618" s="250"/>
    </row>
    <row r="619" spans="2:4" ht="12.95" customHeight="1">
      <c r="B619" s="26"/>
      <c r="C619" s="250"/>
      <c r="D619" s="250"/>
    </row>
    <row r="620" spans="2:4" ht="12.95" customHeight="1">
      <c r="B620" s="26"/>
      <c r="C620" s="250"/>
      <c r="D620" s="250"/>
    </row>
    <row r="621" spans="2:4" ht="12.95" customHeight="1">
      <c r="B621" s="26"/>
      <c r="C621" s="250"/>
      <c r="D621" s="250"/>
    </row>
    <row r="622" spans="2:4" ht="12.95" customHeight="1">
      <c r="B622" s="26"/>
      <c r="C622" s="250"/>
      <c r="D622" s="250"/>
    </row>
    <row r="623" spans="2:4" ht="12.95" customHeight="1">
      <c r="B623" s="26"/>
      <c r="C623" s="250"/>
      <c r="D623" s="250"/>
    </row>
    <row r="624" spans="2:4" ht="12.95" customHeight="1">
      <c r="B624" s="26"/>
      <c r="C624" s="250"/>
      <c r="D624" s="250"/>
    </row>
    <row r="625" spans="2:4" ht="12.95" customHeight="1">
      <c r="B625" s="26"/>
      <c r="C625" s="250"/>
      <c r="D625" s="250"/>
    </row>
    <row r="626" spans="2:4" ht="12.95" customHeight="1">
      <c r="B626" s="26"/>
      <c r="C626" s="250"/>
      <c r="D626" s="250"/>
    </row>
    <row r="627" spans="2:4" ht="12.95" customHeight="1">
      <c r="B627" s="26"/>
      <c r="C627" s="250"/>
      <c r="D627" s="250"/>
    </row>
    <row r="628" spans="2:4" ht="12.95" customHeight="1">
      <c r="B628" s="26"/>
      <c r="C628" s="250"/>
      <c r="D628" s="250"/>
    </row>
    <row r="629" spans="2:4" ht="12.95" customHeight="1">
      <c r="B629" s="26"/>
      <c r="C629" s="250"/>
      <c r="D629" s="250"/>
    </row>
    <row r="630" spans="2:4" ht="12.95" customHeight="1">
      <c r="B630" s="26"/>
      <c r="C630" s="250"/>
      <c r="D630" s="250"/>
    </row>
    <row r="631" spans="2:4" ht="12.95" customHeight="1">
      <c r="B631" s="26"/>
      <c r="C631" s="250"/>
      <c r="D631" s="250"/>
    </row>
    <row r="632" spans="2:4" ht="12.95" customHeight="1">
      <c r="B632" s="26"/>
      <c r="C632" s="250"/>
      <c r="D632" s="250"/>
    </row>
    <row r="633" spans="2:4" ht="12.95" customHeight="1">
      <c r="B633" s="26"/>
      <c r="C633" s="250"/>
      <c r="D633" s="250"/>
    </row>
    <row r="634" spans="2:4" ht="12.95" customHeight="1">
      <c r="B634" s="26"/>
      <c r="C634" s="250"/>
      <c r="D634" s="250"/>
    </row>
    <row r="635" spans="2:4" ht="12.95" customHeight="1">
      <c r="B635" s="26"/>
      <c r="C635" s="250"/>
      <c r="D635" s="250"/>
    </row>
    <row r="636" spans="2:4" ht="12.95" customHeight="1">
      <c r="B636" s="26"/>
      <c r="C636" s="250"/>
      <c r="D636" s="250"/>
    </row>
    <row r="637" spans="2:4" ht="12.95" customHeight="1">
      <c r="B637" s="26"/>
      <c r="C637" s="250"/>
      <c r="D637" s="250"/>
    </row>
    <row r="638" spans="2:4" ht="12.95" customHeight="1">
      <c r="B638" s="26"/>
      <c r="C638" s="250"/>
      <c r="D638" s="250"/>
    </row>
    <row r="639" spans="2:4" ht="12.95" customHeight="1">
      <c r="B639" s="26"/>
      <c r="C639" s="250"/>
      <c r="D639" s="250"/>
    </row>
    <row r="640" spans="2:4" ht="12.95" customHeight="1">
      <c r="B640" s="26"/>
      <c r="C640" s="250"/>
      <c r="D640" s="250"/>
    </row>
    <row r="641" spans="2:4" ht="12.95" customHeight="1">
      <c r="B641" s="26"/>
      <c r="C641" s="250"/>
      <c r="D641" s="250"/>
    </row>
    <row r="642" spans="2:4" ht="12.95" customHeight="1">
      <c r="B642" s="26"/>
      <c r="C642" s="250"/>
      <c r="D642" s="250"/>
    </row>
    <row r="643" spans="2:4" ht="12.95" customHeight="1">
      <c r="B643" s="26"/>
      <c r="C643" s="250"/>
      <c r="D643" s="250"/>
    </row>
    <row r="644" spans="2:4" ht="12.95" customHeight="1">
      <c r="B644" s="26"/>
      <c r="C644" s="250"/>
      <c r="D644" s="250"/>
    </row>
    <row r="645" spans="2:4" ht="12.95" customHeight="1">
      <c r="B645" s="26"/>
      <c r="C645" s="250"/>
      <c r="D645" s="250"/>
    </row>
    <row r="646" spans="2:4" ht="12.95" customHeight="1">
      <c r="B646" s="26"/>
      <c r="C646" s="250"/>
      <c r="D646" s="250"/>
    </row>
    <row r="647" spans="2:4" ht="12.95" customHeight="1">
      <c r="B647" s="26"/>
      <c r="C647" s="250"/>
      <c r="D647" s="250"/>
    </row>
    <row r="648" spans="2:4" ht="12.95" customHeight="1">
      <c r="B648" s="26"/>
      <c r="C648" s="250"/>
      <c r="D648" s="250"/>
    </row>
    <row r="649" spans="2:4" ht="12.95" customHeight="1">
      <c r="B649" s="26"/>
      <c r="C649" s="250"/>
      <c r="D649" s="250"/>
    </row>
    <row r="650" spans="2:4" ht="12.95" customHeight="1">
      <c r="B650" s="26"/>
      <c r="C650" s="250"/>
      <c r="D650" s="250"/>
    </row>
    <row r="651" spans="2:4" ht="12.95" customHeight="1">
      <c r="B651" s="26"/>
      <c r="C651" s="250"/>
      <c r="D651" s="250"/>
    </row>
    <row r="652" spans="2:4" ht="12.95" customHeight="1">
      <c r="B652" s="26"/>
      <c r="C652" s="250"/>
      <c r="D652" s="250"/>
    </row>
    <row r="653" spans="2:4" ht="12.95" customHeight="1">
      <c r="B653" s="26"/>
      <c r="C653" s="250"/>
      <c r="D653" s="250"/>
    </row>
    <row r="654" spans="2:4" ht="12.95" customHeight="1">
      <c r="B654" s="26"/>
      <c r="C654" s="250"/>
      <c r="D654" s="250"/>
    </row>
    <row r="655" spans="2:4" ht="12.95" customHeight="1">
      <c r="B655" s="26"/>
      <c r="C655" s="250"/>
      <c r="D655" s="250"/>
    </row>
    <row r="656" spans="2:4" ht="12.95" customHeight="1">
      <c r="B656" s="26"/>
      <c r="C656" s="250"/>
      <c r="D656" s="250"/>
    </row>
    <row r="657" spans="2:4" ht="12.95" customHeight="1">
      <c r="B657" s="26"/>
      <c r="C657" s="250"/>
      <c r="D657" s="250"/>
    </row>
    <row r="658" spans="2:4" ht="12.95" customHeight="1">
      <c r="B658" s="26"/>
      <c r="C658" s="250"/>
      <c r="D658" s="250"/>
    </row>
    <row r="659" spans="2:4" ht="12.95" customHeight="1">
      <c r="B659" s="26"/>
      <c r="C659" s="250"/>
      <c r="D659" s="250"/>
    </row>
    <row r="660" spans="2:4" ht="12.95" customHeight="1">
      <c r="B660" s="26"/>
      <c r="C660" s="250"/>
      <c r="D660" s="250"/>
    </row>
    <row r="661" spans="2:4" ht="12.95" customHeight="1">
      <c r="B661" s="26"/>
      <c r="C661" s="250"/>
      <c r="D661" s="250"/>
    </row>
    <row r="662" spans="2:4" ht="12.95" customHeight="1">
      <c r="B662" s="26"/>
      <c r="C662" s="250"/>
      <c r="D662" s="250"/>
    </row>
    <row r="663" spans="2:4" ht="12.95" customHeight="1">
      <c r="B663" s="26"/>
      <c r="C663" s="250"/>
      <c r="D663" s="250"/>
    </row>
    <row r="664" spans="2:4" ht="12.95" customHeight="1">
      <c r="B664" s="26"/>
      <c r="C664" s="250"/>
      <c r="D664" s="250"/>
    </row>
    <row r="665" spans="2:4" ht="12.95" customHeight="1">
      <c r="B665" s="26"/>
      <c r="C665" s="250"/>
      <c r="D665" s="250"/>
    </row>
    <row r="666" spans="2:4" ht="12.95" customHeight="1">
      <c r="B666" s="26"/>
      <c r="C666" s="250"/>
      <c r="D666" s="250"/>
    </row>
    <row r="667" spans="2:4" ht="12.95" customHeight="1">
      <c r="B667" s="26"/>
      <c r="C667" s="250"/>
      <c r="D667" s="250"/>
    </row>
    <row r="668" spans="2:4" ht="12.95" customHeight="1">
      <c r="B668" s="26"/>
      <c r="C668" s="250"/>
      <c r="D668" s="250"/>
    </row>
    <row r="669" spans="2:4" ht="12.95" customHeight="1">
      <c r="B669" s="26"/>
      <c r="C669" s="250"/>
      <c r="D669" s="250"/>
    </row>
    <row r="670" spans="2:4" ht="12.95" customHeight="1">
      <c r="B670" s="26"/>
      <c r="C670" s="250"/>
      <c r="D670" s="250"/>
    </row>
    <row r="671" spans="2:4" ht="12.95" customHeight="1">
      <c r="B671" s="26"/>
      <c r="C671" s="250"/>
      <c r="D671" s="250"/>
    </row>
    <row r="672" spans="2:4" ht="12.95" customHeight="1">
      <c r="B672" s="26"/>
      <c r="C672" s="250"/>
      <c r="D672" s="250"/>
    </row>
    <row r="673" spans="2:4" ht="12.95" customHeight="1">
      <c r="B673" s="26"/>
      <c r="C673" s="250"/>
      <c r="D673" s="250"/>
    </row>
    <row r="674" spans="2:4" ht="12.95" customHeight="1">
      <c r="B674" s="26"/>
      <c r="C674" s="250"/>
      <c r="D674" s="250"/>
    </row>
    <row r="675" spans="2:4" ht="12.95" customHeight="1">
      <c r="B675" s="26"/>
      <c r="C675" s="250"/>
      <c r="D675" s="250"/>
    </row>
    <row r="676" spans="2:4" ht="12.95" customHeight="1">
      <c r="B676" s="26"/>
      <c r="C676" s="250"/>
      <c r="D676" s="250"/>
    </row>
    <row r="677" spans="2:4" ht="12.95" customHeight="1">
      <c r="B677" s="26"/>
      <c r="C677" s="250"/>
      <c r="D677" s="250"/>
    </row>
    <row r="678" spans="2:4" ht="12.95" customHeight="1">
      <c r="B678" s="26"/>
      <c r="C678" s="250"/>
      <c r="D678" s="250"/>
    </row>
    <row r="679" spans="2:4" ht="12.95" customHeight="1">
      <c r="B679" s="26"/>
      <c r="C679" s="250"/>
      <c r="D679" s="250"/>
    </row>
    <row r="680" spans="2:4" ht="12.95" customHeight="1">
      <c r="B680" s="26"/>
      <c r="C680" s="250"/>
      <c r="D680" s="250"/>
    </row>
    <row r="681" spans="2:4" ht="12.95" customHeight="1">
      <c r="B681" s="26"/>
      <c r="C681" s="250"/>
      <c r="D681" s="250"/>
    </row>
    <row r="682" spans="2:4" ht="12.95" customHeight="1">
      <c r="B682" s="26"/>
      <c r="C682" s="250"/>
      <c r="D682" s="250"/>
    </row>
    <row r="683" spans="2:4" ht="12.95" customHeight="1">
      <c r="B683" s="26"/>
      <c r="C683" s="250"/>
      <c r="D683" s="250"/>
    </row>
    <row r="684" spans="2:4" ht="12.95" customHeight="1">
      <c r="B684" s="26"/>
      <c r="C684" s="250"/>
      <c r="D684" s="250"/>
    </row>
    <row r="685" spans="2:4" ht="12.95" customHeight="1">
      <c r="B685" s="26"/>
      <c r="C685" s="250"/>
      <c r="D685" s="250"/>
    </row>
    <row r="686" spans="2:4" ht="12.95" customHeight="1">
      <c r="B686" s="26"/>
      <c r="C686" s="250"/>
      <c r="D686" s="250"/>
    </row>
    <row r="687" spans="2:4" ht="12.95" customHeight="1">
      <c r="B687" s="26"/>
      <c r="C687" s="250"/>
      <c r="D687" s="250"/>
    </row>
    <row r="688" spans="2:4" ht="12.95" customHeight="1">
      <c r="B688" s="26"/>
      <c r="C688" s="250"/>
      <c r="D688" s="250"/>
    </row>
    <row r="689" spans="2:4" ht="12.95" customHeight="1">
      <c r="B689" s="26"/>
      <c r="C689" s="250"/>
      <c r="D689" s="250"/>
    </row>
    <row r="690" spans="2:4" ht="12.95" customHeight="1">
      <c r="B690" s="26"/>
      <c r="C690" s="250"/>
      <c r="D690" s="250"/>
    </row>
    <row r="691" spans="2:4" ht="12.95" customHeight="1">
      <c r="B691" s="26"/>
      <c r="C691" s="250"/>
      <c r="D691" s="250"/>
    </row>
    <row r="692" spans="2:4" ht="12.95" customHeight="1">
      <c r="B692" s="26"/>
      <c r="C692" s="250"/>
      <c r="D692" s="250"/>
    </row>
    <row r="693" spans="2:4" ht="12.95" customHeight="1">
      <c r="B693" s="26"/>
      <c r="C693" s="250"/>
      <c r="D693" s="250"/>
    </row>
    <row r="694" spans="2:4" ht="12.95" customHeight="1">
      <c r="B694" s="26"/>
      <c r="C694" s="250"/>
      <c r="D694" s="250"/>
    </row>
    <row r="695" spans="2:4" ht="12.95" customHeight="1">
      <c r="B695" s="26"/>
      <c r="C695" s="250"/>
      <c r="D695" s="250"/>
    </row>
    <row r="696" spans="2:4" ht="12.95" customHeight="1">
      <c r="B696" s="26"/>
      <c r="C696" s="250"/>
      <c r="D696" s="250"/>
    </row>
    <row r="697" spans="2:4" ht="12.95" customHeight="1">
      <c r="B697" s="26"/>
      <c r="C697" s="250"/>
      <c r="D697" s="250"/>
    </row>
    <row r="698" spans="2:4" ht="12.95" customHeight="1">
      <c r="B698" s="26"/>
      <c r="C698" s="250"/>
      <c r="D698" s="250"/>
    </row>
    <row r="699" spans="2:4" ht="12.95" customHeight="1">
      <c r="B699" s="26"/>
      <c r="C699" s="250"/>
      <c r="D699" s="250"/>
    </row>
    <row r="700" spans="2:4" ht="12.95" customHeight="1">
      <c r="B700" s="26"/>
      <c r="C700" s="250"/>
      <c r="D700" s="250"/>
    </row>
    <row r="701" spans="2:4" ht="12.95" customHeight="1">
      <c r="B701" s="26"/>
      <c r="C701" s="250"/>
      <c r="D701" s="250"/>
    </row>
    <row r="702" spans="2:4" ht="12.95" customHeight="1">
      <c r="B702" s="26"/>
      <c r="C702" s="250"/>
      <c r="D702" s="250"/>
    </row>
    <row r="703" spans="2:4" ht="12.95" customHeight="1">
      <c r="B703" s="26"/>
      <c r="C703" s="250"/>
      <c r="D703" s="250"/>
    </row>
    <row r="704" spans="2:4" ht="12.95" customHeight="1">
      <c r="B704" s="26"/>
      <c r="C704" s="250"/>
      <c r="D704" s="250"/>
    </row>
    <row r="705" spans="2:4" ht="12.95" customHeight="1">
      <c r="B705" s="26"/>
      <c r="C705" s="250"/>
      <c r="D705" s="250"/>
    </row>
    <row r="706" spans="2:4" ht="12.95" customHeight="1">
      <c r="B706" s="26"/>
      <c r="C706" s="250"/>
      <c r="D706" s="250"/>
    </row>
    <row r="707" spans="2:4" ht="12.95" customHeight="1">
      <c r="B707" s="26"/>
      <c r="C707" s="250"/>
      <c r="D707" s="250"/>
    </row>
    <row r="708" spans="2:4" ht="12.95" customHeight="1">
      <c r="B708" s="26"/>
      <c r="C708" s="250"/>
      <c r="D708" s="250"/>
    </row>
    <row r="709" spans="2:4" ht="12.95" customHeight="1">
      <c r="B709" s="26"/>
      <c r="C709" s="250"/>
      <c r="D709" s="250"/>
    </row>
    <row r="710" spans="2:4" ht="12.95" customHeight="1">
      <c r="B710" s="26"/>
      <c r="C710" s="250"/>
      <c r="D710" s="250"/>
    </row>
    <row r="711" spans="2:4" ht="12.95" customHeight="1">
      <c r="B711" s="26"/>
      <c r="C711" s="250"/>
      <c r="D711" s="250"/>
    </row>
    <row r="712" spans="2:4" ht="12.95" customHeight="1">
      <c r="B712" s="26"/>
      <c r="C712" s="250"/>
      <c r="D712" s="250"/>
    </row>
    <row r="713" spans="2:4" ht="12.95" customHeight="1">
      <c r="B713" s="26"/>
      <c r="C713" s="250"/>
      <c r="D713" s="250"/>
    </row>
    <row r="714" spans="2:4" ht="12.95" customHeight="1">
      <c r="B714" s="26"/>
      <c r="C714" s="250"/>
      <c r="D714" s="250"/>
    </row>
    <row r="715" spans="2:4" ht="12.95" customHeight="1">
      <c r="B715" s="26"/>
      <c r="C715" s="250"/>
      <c r="D715" s="250"/>
    </row>
    <row r="716" spans="2:4" ht="12.95" customHeight="1">
      <c r="B716" s="26"/>
      <c r="C716" s="250"/>
      <c r="D716" s="250"/>
    </row>
    <row r="717" spans="2:4" ht="12.95" customHeight="1">
      <c r="B717" s="26"/>
      <c r="C717" s="250"/>
      <c r="D717" s="250"/>
    </row>
    <row r="718" spans="2:4" ht="12.95" customHeight="1">
      <c r="B718" s="26"/>
      <c r="C718" s="250"/>
      <c r="D718" s="250"/>
    </row>
    <row r="719" spans="2:4" ht="12.95" customHeight="1">
      <c r="B719" s="26"/>
      <c r="C719" s="250"/>
      <c r="D719" s="250"/>
    </row>
    <row r="720" spans="2:4" ht="12.95" customHeight="1">
      <c r="B720" s="26"/>
      <c r="C720" s="250"/>
      <c r="D720" s="250"/>
    </row>
    <row r="721" spans="2:4" ht="12.95" customHeight="1">
      <c r="B721" s="26"/>
      <c r="C721" s="250"/>
      <c r="D721" s="250"/>
    </row>
    <row r="722" spans="2:4" ht="12.95" customHeight="1">
      <c r="B722" s="26"/>
      <c r="C722" s="250"/>
      <c r="D722" s="250"/>
    </row>
    <row r="723" spans="2:4" ht="12.95" customHeight="1">
      <c r="B723" s="26"/>
      <c r="C723" s="250"/>
      <c r="D723" s="250"/>
    </row>
    <row r="724" spans="2:4" ht="12.95" customHeight="1">
      <c r="B724" s="26"/>
      <c r="C724" s="250"/>
      <c r="D724" s="250"/>
    </row>
    <row r="725" spans="2:4" ht="12.95" customHeight="1">
      <c r="B725" s="26"/>
      <c r="C725" s="250"/>
      <c r="D725" s="250"/>
    </row>
    <row r="726" spans="2:4" ht="12.95" customHeight="1">
      <c r="B726" s="26"/>
      <c r="C726" s="250"/>
      <c r="D726" s="250"/>
    </row>
    <row r="727" spans="2:4" ht="12.95" customHeight="1">
      <c r="B727" s="26"/>
      <c r="C727" s="250"/>
      <c r="D727" s="250"/>
    </row>
    <row r="728" spans="2:4" ht="12.95" customHeight="1">
      <c r="B728" s="26"/>
      <c r="C728" s="250"/>
      <c r="D728" s="250"/>
    </row>
    <row r="729" spans="2:4" ht="12.95" customHeight="1">
      <c r="B729" s="26"/>
      <c r="C729" s="250"/>
      <c r="D729" s="250"/>
    </row>
    <row r="730" spans="2:4" ht="12.95" customHeight="1">
      <c r="B730" s="26"/>
      <c r="C730" s="250"/>
      <c r="D730" s="250"/>
    </row>
    <row r="731" spans="2:4" ht="12.95" customHeight="1">
      <c r="B731" s="26"/>
      <c r="C731" s="250"/>
      <c r="D731" s="250"/>
    </row>
    <row r="732" spans="2:4" ht="12.95" customHeight="1">
      <c r="B732" s="26"/>
      <c r="C732" s="250"/>
      <c r="D732" s="250"/>
    </row>
    <row r="733" spans="2:4" ht="12.95" customHeight="1">
      <c r="B733" s="26"/>
      <c r="C733" s="250"/>
      <c r="D733" s="250"/>
    </row>
    <row r="734" spans="2:4" ht="12.95" customHeight="1">
      <c r="B734" s="26"/>
      <c r="C734" s="250"/>
      <c r="D734" s="250"/>
    </row>
    <row r="735" spans="2:4" ht="12.95" customHeight="1">
      <c r="B735" s="26"/>
      <c r="C735" s="250"/>
      <c r="D735" s="250"/>
    </row>
    <row r="736" spans="2:4" ht="12.95" customHeight="1">
      <c r="B736" s="26"/>
      <c r="C736" s="250"/>
      <c r="D736" s="250"/>
    </row>
    <row r="737" spans="2:4" ht="12.95" customHeight="1">
      <c r="B737" s="26"/>
      <c r="C737" s="250"/>
      <c r="D737" s="250"/>
    </row>
    <row r="738" spans="2:4" ht="12.95" customHeight="1">
      <c r="B738" s="26"/>
      <c r="C738" s="250"/>
      <c r="D738" s="250"/>
    </row>
    <row r="739" spans="2:4" ht="12.95" customHeight="1">
      <c r="B739" s="26"/>
      <c r="C739" s="250"/>
      <c r="D739" s="250"/>
    </row>
    <row r="740" spans="2:4" ht="12.95" customHeight="1">
      <c r="B740" s="26"/>
      <c r="C740" s="250"/>
      <c r="D740" s="250"/>
    </row>
    <row r="741" spans="2:4" ht="12.95" customHeight="1">
      <c r="B741" s="26"/>
      <c r="C741" s="250"/>
      <c r="D741" s="250"/>
    </row>
    <row r="742" spans="2:4" ht="12.95" customHeight="1">
      <c r="B742" s="26"/>
      <c r="C742" s="250"/>
      <c r="D742" s="250"/>
    </row>
    <row r="743" spans="2:4" ht="12.95" customHeight="1">
      <c r="B743" s="26"/>
      <c r="C743" s="250"/>
      <c r="D743" s="250"/>
    </row>
    <row r="744" spans="2:4" ht="12.95" customHeight="1">
      <c r="B744" s="26"/>
      <c r="C744" s="250"/>
      <c r="D744" s="250"/>
    </row>
    <row r="745" spans="2:4" ht="12.95" customHeight="1">
      <c r="B745" s="26"/>
      <c r="C745" s="250"/>
      <c r="D745" s="250"/>
    </row>
    <row r="746" spans="2:4" ht="12.95" customHeight="1">
      <c r="B746" s="26"/>
      <c r="C746" s="250"/>
      <c r="D746" s="250"/>
    </row>
    <row r="747" spans="2:4" ht="12.95" customHeight="1">
      <c r="B747" s="26"/>
      <c r="C747" s="250"/>
      <c r="D747" s="250"/>
    </row>
    <row r="748" spans="2:4" ht="12.95" customHeight="1">
      <c r="B748" s="26"/>
      <c r="C748" s="250"/>
      <c r="D748" s="250"/>
    </row>
    <row r="749" spans="2:4" ht="12.95" customHeight="1">
      <c r="B749" s="26"/>
      <c r="C749" s="250"/>
      <c r="D749" s="250"/>
    </row>
    <row r="750" spans="2:4" ht="12.95" customHeight="1">
      <c r="B750" s="26"/>
      <c r="C750" s="250"/>
      <c r="D750" s="250"/>
    </row>
    <row r="751" spans="2:4" ht="12.95" customHeight="1">
      <c r="B751" s="26"/>
      <c r="C751" s="250"/>
      <c r="D751" s="250"/>
    </row>
    <row r="752" spans="2:4" ht="12.95" customHeight="1">
      <c r="B752" s="26"/>
      <c r="C752" s="250"/>
      <c r="D752" s="250"/>
    </row>
    <row r="753" spans="2:4" ht="12.95" customHeight="1">
      <c r="B753" s="26"/>
      <c r="C753" s="250"/>
      <c r="D753" s="250"/>
    </row>
    <row r="754" spans="2:4" ht="12.95" customHeight="1">
      <c r="B754" s="26"/>
      <c r="C754" s="250"/>
      <c r="D754" s="250"/>
    </row>
    <row r="755" spans="2:4" ht="12.95" customHeight="1">
      <c r="B755" s="26"/>
      <c r="C755" s="250"/>
      <c r="D755" s="250"/>
    </row>
    <row r="756" spans="2:4" ht="12.95" customHeight="1">
      <c r="B756" s="26"/>
      <c r="C756" s="250"/>
      <c r="D756" s="250"/>
    </row>
    <row r="757" spans="2:4" ht="12.95" customHeight="1">
      <c r="B757" s="26"/>
      <c r="C757" s="250"/>
      <c r="D757" s="250"/>
    </row>
    <row r="758" spans="2:4" ht="12.95" customHeight="1">
      <c r="B758" s="26"/>
      <c r="C758" s="250"/>
      <c r="D758" s="250"/>
    </row>
    <row r="759" spans="2:4" ht="12.95" customHeight="1">
      <c r="B759" s="26"/>
      <c r="C759" s="250"/>
      <c r="D759" s="250"/>
    </row>
    <row r="760" spans="2:4" ht="12.95" customHeight="1">
      <c r="B760" s="26"/>
      <c r="C760" s="250"/>
      <c r="D760" s="250"/>
    </row>
    <row r="761" spans="2:4" ht="12.95" customHeight="1">
      <c r="B761" s="26"/>
      <c r="C761" s="250"/>
      <c r="D761" s="250"/>
    </row>
    <row r="762" spans="2:4" ht="12.95" customHeight="1">
      <c r="B762" s="26"/>
      <c r="C762" s="250"/>
      <c r="D762" s="250"/>
    </row>
    <row r="763" spans="2:4" ht="12.95" customHeight="1">
      <c r="B763" s="26"/>
      <c r="C763" s="250"/>
      <c r="D763" s="250"/>
    </row>
    <row r="764" spans="2:4" ht="12.95" customHeight="1">
      <c r="B764" s="26"/>
      <c r="C764" s="250"/>
      <c r="D764" s="250"/>
    </row>
    <row r="765" spans="2:4" ht="12.95" customHeight="1">
      <c r="B765" s="26"/>
      <c r="C765" s="250"/>
      <c r="D765" s="250"/>
    </row>
    <row r="766" spans="2:4" ht="12.95" customHeight="1">
      <c r="B766" s="26"/>
      <c r="C766" s="250"/>
      <c r="D766" s="250"/>
    </row>
    <row r="767" spans="2:4" ht="12.95" customHeight="1">
      <c r="B767" s="26"/>
      <c r="C767" s="250"/>
      <c r="D767" s="250"/>
    </row>
    <row r="768" spans="2:4" ht="12.95" customHeight="1">
      <c r="B768" s="26"/>
      <c r="C768" s="250"/>
      <c r="D768" s="250"/>
    </row>
    <row r="769" spans="2:4" ht="12.95" customHeight="1">
      <c r="B769" s="26"/>
      <c r="C769" s="250"/>
      <c r="D769" s="250"/>
    </row>
    <row r="770" spans="2:4" ht="12.95" customHeight="1">
      <c r="B770" s="26"/>
      <c r="C770" s="250"/>
      <c r="D770" s="250"/>
    </row>
    <row r="771" spans="2:4" ht="12.95" customHeight="1">
      <c r="B771" s="26"/>
      <c r="C771" s="250"/>
      <c r="D771" s="250"/>
    </row>
    <row r="772" spans="2:4" ht="12.95" customHeight="1">
      <c r="B772" s="26"/>
      <c r="C772" s="250"/>
      <c r="D772" s="250"/>
    </row>
    <row r="773" spans="2:4" ht="12.95" customHeight="1">
      <c r="B773" s="26"/>
      <c r="C773" s="250"/>
      <c r="D773" s="250"/>
    </row>
    <row r="774" spans="2:4" ht="12.95" customHeight="1">
      <c r="B774" s="26"/>
      <c r="C774" s="250"/>
      <c r="D774" s="250"/>
    </row>
    <row r="775" spans="2:4" ht="12.95" customHeight="1">
      <c r="B775" s="26"/>
      <c r="C775" s="250"/>
      <c r="D775" s="250"/>
    </row>
    <row r="776" spans="2:4" ht="12.95" customHeight="1">
      <c r="B776" s="26"/>
      <c r="C776" s="250"/>
      <c r="D776" s="250"/>
    </row>
    <row r="777" spans="2:4" ht="12.95" customHeight="1">
      <c r="B777" s="26"/>
      <c r="C777" s="250"/>
      <c r="D777" s="250"/>
    </row>
    <row r="778" spans="2:4" ht="12.95" customHeight="1">
      <c r="B778" s="26"/>
      <c r="C778" s="250"/>
      <c r="D778" s="250"/>
    </row>
    <row r="779" spans="2:4" ht="12.95" customHeight="1">
      <c r="B779" s="26"/>
      <c r="C779" s="250"/>
      <c r="D779" s="250"/>
    </row>
    <row r="780" spans="2:4" ht="12.95" customHeight="1">
      <c r="B780" s="26"/>
      <c r="C780" s="250"/>
      <c r="D780" s="250"/>
    </row>
    <row r="781" spans="2:4" ht="12.95" customHeight="1">
      <c r="B781" s="26"/>
      <c r="C781" s="250"/>
      <c r="D781" s="250"/>
    </row>
    <row r="782" spans="2:4" ht="12.95" customHeight="1">
      <c r="B782" s="26"/>
      <c r="C782" s="250"/>
      <c r="D782" s="250"/>
    </row>
    <row r="783" spans="2:4" ht="12.95" customHeight="1">
      <c r="B783" s="26"/>
      <c r="C783" s="250"/>
      <c r="D783" s="250"/>
    </row>
    <row r="784" spans="2:4" ht="12.95" customHeight="1">
      <c r="B784" s="26"/>
      <c r="C784" s="250"/>
      <c r="D784" s="250"/>
    </row>
    <row r="785" spans="2:4" ht="12.95" customHeight="1">
      <c r="B785" s="26"/>
      <c r="C785" s="250"/>
      <c r="D785" s="250"/>
    </row>
    <row r="786" spans="2:4" ht="12.95" customHeight="1">
      <c r="B786" s="26"/>
      <c r="C786" s="250"/>
      <c r="D786" s="250"/>
    </row>
    <row r="787" spans="2:4" ht="12.95" customHeight="1">
      <c r="B787" s="26"/>
      <c r="C787" s="250"/>
      <c r="D787" s="250"/>
    </row>
    <row r="788" spans="2:4" ht="12.95" customHeight="1">
      <c r="B788" s="26"/>
      <c r="C788" s="250"/>
      <c r="D788" s="250"/>
    </row>
    <row r="789" spans="2:4" ht="12.95" customHeight="1">
      <c r="B789" s="26"/>
      <c r="C789" s="250"/>
      <c r="D789" s="250"/>
    </row>
    <row r="790" spans="2:4" ht="12.95" customHeight="1">
      <c r="B790" s="26"/>
      <c r="C790" s="250"/>
      <c r="D790" s="250"/>
    </row>
    <row r="791" spans="2:4" ht="12.95" customHeight="1">
      <c r="B791" s="26"/>
      <c r="C791" s="250"/>
      <c r="D791" s="250"/>
    </row>
    <row r="792" spans="2:4" ht="12.95" customHeight="1">
      <c r="B792" s="26"/>
      <c r="C792" s="250"/>
      <c r="D792" s="250"/>
    </row>
    <row r="793" spans="2:4" ht="12.95" customHeight="1">
      <c r="B793" s="26"/>
      <c r="C793" s="250"/>
      <c r="D793" s="250"/>
    </row>
    <row r="794" spans="2:4" ht="12.95" customHeight="1">
      <c r="B794" s="26"/>
      <c r="C794" s="250"/>
      <c r="D794" s="250"/>
    </row>
    <row r="795" spans="2:4" ht="12.95" customHeight="1">
      <c r="B795" s="26"/>
      <c r="C795" s="250"/>
      <c r="D795" s="250"/>
    </row>
    <row r="796" spans="2:4" ht="12.95" customHeight="1">
      <c r="B796" s="26"/>
      <c r="C796" s="250"/>
      <c r="D796" s="250"/>
    </row>
    <row r="797" spans="2:4" ht="12.95" customHeight="1">
      <c r="B797" s="26"/>
      <c r="C797" s="250"/>
      <c r="D797" s="250"/>
    </row>
    <row r="798" spans="2:4" ht="12.95" customHeight="1">
      <c r="B798" s="26"/>
      <c r="C798" s="250"/>
      <c r="D798" s="250"/>
    </row>
    <row r="799" spans="2:4" ht="12.95" customHeight="1">
      <c r="B799" s="26"/>
      <c r="C799" s="250"/>
      <c r="D799" s="250"/>
    </row>
    <row r="800" spans="2:4" ht="12.95" customHeight="1">
      <c r="B800" s="26"/>
      <c r="C800" s="250"/>
      <c r="D800" s="250"/>
    </row>
    <row r="801" spans="2:4" ht="12.95" customHeight="1">
      <c r="B801" s="26"/>
      <c r="C801" s="250"/>
      <c r="D801" s="250"/>
    </row>
    <row r="802" spans="2:4" ht="12.95" customHeight="1">
      <c r="B802" s="26"/>
      <c r="C802" s="250"/>
      <c r="D802" s="250"/>
    </row>
    <row r="803" spans="2:4" ht="12.95" customHeight="1">
      <c r="B803" s="26"/>
      <c r="C803" s="250"/>
      <c r="D803" s="250"/>
    </row>
    <row r="804" spans="2:4" ht="12.95" customHeight="1">
      <c r="B804" s="26"/>
      <c r="C804" s="250"/>
      <c r="D804" s="250"/>
    </row>
    <row r="805" spans="2:4" ht="12.95" customHeight="1">
      <c r="B805" s="26"/>
      <c r="C805" s="250"/>
      <c r="D805" s="250"/>
    </row>
    <row r="806" spans="2:4" ht="12.95" customHeight="1">
      <c r="B806" s="26"/>
      <c r="C806" s="250"/>
      <c r="D806" s="250"/>
    </row>
    <row r="807" spans="2:4" ht="12.95" customHeight="1">
      <c r="B807" s="26"/>
      <c r="C807" s="250"/>
      <c r="D807" s="250"/>
    </row>
    <row r="808" spans="2:4" ht="12.95" customHeight="1">
      <c r="B808" s="26"/>
      <c r="C808" s="250"/>
      <c r="D808" s="250"/>
    </row>
    <row r="809" spans="2:4" ht="12.95" customHeight="1">
      <c r="B809" s="26"/>
      <c r="C809" s="250"/>
      <c r="D809" s="250"/>
    </row>
    <row r="810" spans="2:4" ht="12.95" customHeight="1">
      <c r="B810" s="26"/>
      <c r="C810" s="250"/>
      <c r="D810" s="250"/>
    </row>
    <row r="811" spans="2:4" ht="12.95" customHeight="1">
      <c r="B811" s="26"/>
      <c r="C811" s="250"/>
      <c r="D811" s="250"/>
    </row>
    <row r="812" spans="2:4" ht="12.95" customHeight="1">
      <c r="B812" s="26"/>
      <c r="C812" s="250"/>
      <c r="D812" s="250"/>
    </row>
    <row r="813" spans="2:4" ht="12.95" customHeight="1">
      <c r="B813" s="26"/>
      <c r="C813" s="250"/>
      <c r="D813" s="250"/>
    </row>
    <row r="814" spans="2:4" ht="12.95" customHeight="1">
      <c r="B814" s="26"/>
      <c r="C814" s="250"/>
      <c r="D814" s="250"/>
    </row>
    <row r="815" spans="2:4" ht="12.95" customHeight="1">
      <c r="B815" s="26"/>
      <c r="C815" s="250"/>
      <c r="D815" s="250"/>
    </row>
    <row r="816" spans="2:4" ht="12.95" customHeight="1">
      <c r="B816" s="26"/>
      <c r="C816" s="250"/>
      <c r="D816" s="250"/>
    </row>
    <row r="817" spans="2:4" ht="12.95" customHeight="1">
      <c r="B817" s="26"/>
      <c r="C817" s="250"/>
      <c r="D817" s="250"/>
    </row>
    <row r="818" spans="2:4" ht="12.95" customHeight="1">
      <c r="B818" s="26"/>
      <c r="C818" s="250"/>
      <c r="D818" s="250"/>
    </row>
    <row r="819" spans="2:4" ht="12.95" customHeight="1">
      <c r="B819" s="26"/>
      <c r="C819" s="250"/>
      <c r="D819" s="250"/>
    </row>
    <row r="820" spans="2:4" ht="12.95" customHeight="1">
      <c r="B820" s="26"/>
      <c r="C820" s="250"/>
      <c r="D820" s="250"/>
    </row>
    <row r="821" spans="2:4" ht="12.95" customHeight="1">
      <c r="B821" s="26"/>
      <c r="C821" s="250"/>
      <c r="D821" s="250"/>
    </row>
    <row r="822" spans="2:4" ht="12.95" customHeight="1">
      <c r="B822" s="26"/>
      <c r="C822" s="250"/>
      <c r="D822" s="250"/>
    </row>
    <row r="823" spans="2:4" ht="12.95" customHeight="1">
      <c r="B823" s="26"/>
      <c r="C823" s="250"/>
      <c r="D823" s="250"/>
    </row>
    <row r="824" spans="2:4" ht="12.95" customHeight="1">
      <c r="B824" s="26"/>
      <c r="C824" s="250"/>
      <c r="D824" s="250"/>
    </row>
    <row r="825" spans="2:4" ht="12.95" customHeight="1">
      <c r="B825" s="26"/>
      <c r="C825" s="250"/>
      <c r="D825" s="250"/>
    </row>
    <row r="826" spans="2:4" ht="12.95" customHeight="1">
      <c r="B826" s="26"/>
      <c r="C826" s="250"/>
      <c r="D826" s="250"/>
    </row>
    <row r="827" spans="2:4" ht="12.95" customHeight="1">
      <c r="B827" s="26"/>
      <c r="C827" s="250"/>
      <c r="D827" s="250"/>
    </row>
    <row r="828" spans="2:4" ht="12.95" customHeight="1">
      <c r="B828" s="26"/>
      <c r="C828" s="250"/>
      <c r="D828" s="250"/>
    </row>
    <row r="829" spans="2:4" ht="12.95" customHeight="1">
      <c r="B829" s="26"/>
      <c r="C829" s="250"/>
      <c r="D829" s="250"/>
    </row>
    <row r="830" spans="2:4" ht="12.95" customHeight="1">
      <c r="B830" s="26"/>
      <c r="C830" s="250"/>
      <c r="D830" s="250"/>
    </row>
    <row r="831" spans="2:4" ht="12.95" customHeight="1">
      <c r="B831" s="26"/>
      <c r="C831" s="250"/>
      <c r="D831" s="250"/>
    </row>
    <row r="832" spans="2:4" ht="12.95" customHeight="1">
      <c r="B832" s="26"/>
      <c r="C832" s="250"/>
      <c r="D832" s="250"/>
    </row>
    <row r="833" spans="2:4" ht="12.95" customHeight="1">
      <c r="B833" s="26"/>
      <c r="C833" s="250"/>
      <c r="D833" s="250"/>
    </row>
    <row r="834" spans="2:4" ht="12.95" customHeight="1">
      <c r="B834" s="26"/>
      <c r="C834" s="250"/>
      <c r="D834" s="250"/>
    </row>
    <row r="835" spans="2:4" ht="12.95" customHeight="1">
      <c r="B835" s="26"/>
      <c r="C835" s="250"/>
      <c r="D835" s="250"/>
    </row>
    <row r="836" spans="2:4" ht="12.95" customHeight="1">
      <c r="B836" s="26"/>
      <c r="C836" s="250"/>
      <c r="D836" s="250"/>
    </row>
    <row r="837" spans="2:4" ht="12.95" customHeight="1">
      <c r="B837" s="26"/>
      <c r="C837" s="250"/>
      <c r="D837" s="250"/>
    </row>
    <row r="838" spans="2:4" ht="12.95" customHeight="1">
      <c r="B838" s="26"/>
      <c r="C838" s="250"/>
      <c r="D838" s="250"/>
    </row>
    <row r="839" spans="2:4" ht="12.95" customHeight="1">
      <c r="B839" s="26"/>
      <c r="C839" s="250"/>
      <c r="D839" s="250"/>
    </row>
    <row r="840" spans="2:4" ht="12.95" customHeight="1">
      <c r="B840" s="26"/>
      <c r="C840" s="250"/>
      <c r="D840" s="250"/>
    </row>
    <row r="841" spans="2:4" ht="12.95" customHeight="1">
      <c r="B841" s="26"/>
      <c r="C841" s="250"/>
      <c r="D841" s="250"/>
    </row>
    <row r="842" spans="2:4" ht="12.95" customHeight="1">
      <c r="B842" s="26"/>
      <c r="C842" s="250"/>
      <c r="D842" s="250"/>
    </row>
    <row r="843" spans="2:4" ht="12.95" customHeight="1">
      <c r="B843" s="26"/>
      <c r="C843" s="250"/>
      <c r="D843" s="250"/>
    </row>
    <row r="844" spans="2:4" ht="12.95" customHeight="1">
      <c r="B844" s="26"/>
      <c r="C844" s="250"/>
      <c r="D844" s="250"/>
    </row>
    <row r="845" spans="2:4" ht="12.95" customHeight="1">
      <c r="B845" s="26"/>
      <c r="C845" s="250"/>
      <c r="D845" s="250"/>
    </row>
    <row r="846" spans="2:4" ht="12.95" customHeight="1">
      <c r="B846" s="26"/>
      <c r="C846" s="250"/>
      <c r="D846" s="250"/>
    </row>
    <row r="847" spans="2:4" ht="12.95" customHeight="1">
      <c r="B847" s="26"/>
      <c r="C847" s="250"/>
      <c r="D847" s="250"/>
    </row>
    <row r="848" spans="2:4" ht="12.95" customHeight="1">
      <c r="B848" s="26"/>
      <c r="C848" s="250"/>
      <c r="D848" s="250"/>
    </row>
    <row r="849" spans="2:4" ht="12.95" customHeight="1">
      <c r="B849" s="26"/>
      <c r="C849" s="250"/>
      <c r="D849" s="250"/>
    </row>
    <row r="850" spans="2:4" ht="12.95" customHeight="1">
      <c r="B850" s="26"/>
      <c r="C850" s="250"/>
      <c r="D850" s="250"/>
    </row>
    <row r="851" spans="2:4" ht="12.95" customHeight="1">
      <c r="B851" s="26"/>
      <c r="C851" s="250"/>
      <c r="D851" s="250"/>
    </row>
    <row r="852" spans="2:4" ht="12.95" customHeight="1">
      <c r="B852" s="26"/>
      <c r="C852" s="250"/>
      <c r="D852" s="250"/>
    </row>
    <row r="853" spans="2:4" ht="12.95" customHeight="1">
      <c r="B853" s="26"/>
      <c r="C853" s="250"/>
      <c r="D853" s="250"/>
    </row>
    <row r="854" spans="2:4" ht="12.95" customHeight="1">
      <c r="B854" s="26"/>
      <c r="C854" s="250"/>
      <c r="D854" s="250"/>
    </row>
    <row r="855" spans="2:4" ht="12.95" customHeight="1">
      <c r="B855" s="26"/>
      <c r="C855" s="250"/>
      <c r="D855" s="250"/>
    </row>
    <row r="856" spans="2:4" ht="12.95" customHeight="1">
      <c r="B856" s="26"/>
      <c r="C856" s="250"/>
      <c r="D856" s="250"/>
    </row>
    <row r="857" spans="2:4" ht="12.95" customHeight="1">
      <c r="B857" s="26"/>
      <c r="C857" s="250"/>
      <c r="D857" s="250"/>
    </row>
    <row r="858" spans="2:4" ht="12.95" customHeight="1">
      <c r="B858" s="26"/>
      <c r="C858" s="250"/>
      <c r="D858" s="250"/>
    </row>
    <row r="859" spans="2:4" ht="12.95" customHeight="1">
      <c r="B859" s="26"/>
      <c r="C859" s="250"/>
      <c r="D859" s="250"/>
    </row>
    <row r="860" spans="2:4" ht="12.95" customHeight="1">
      <c r="B860" s="26"/>
      <c r="C860" s="250"/>
      <c r="D860" s="250"/>
    </row>
    <row r="861" spans="2:4" ht="12.95" customHeight="1">
      <c r="B861" s="26"/>
      <c r="C861" s="250"/>
      <c r="D861" s="250"/>
    </row>
    <row r="862" spans="2:4" ht="12.95" customHeight="1">
      <c r="B862" s="26"/>
      <c r="C862" s="250"/>
      <c r="D862" s="250"/>
    </row>
    <row r="863" spans="2:4" ht="12.95" customHeight="1">
      <c r="B863" s="26"/>
      <c r="C863" s="250"/>
      <c r="D863" s="250"/>
    </row>
    <row r="864" spans="2:4" ht="12.95" customHeight="1">
      <c r="B864" s="26"/>
      <c r="C864" s="250"/>
      <c r="D864" s="250"/>
    </row>
    <row r="865" spans="2:4" ht="12.95" customHeight="1">
      <c r="B865" s="26"/>
      <c r="C865" s="250"/>
      <c r="D865" s="250"/>
    </row>
    <row r="866" spans="2:4" ht="12.95" customHeight="1">
      <c r="B866" s="26"/>
      <c r="C866" s="250"/>
      <c r="D866" s="250"/>
    </row>
    <row r="867" spans="2:4" ht="12.95" customHeight="1">
      <c r="B867" s="26"/>
      <c r="C867" s="250"/>
      <c r="D867" s="250"/>
    </row>
    <row r="868" spans="2:4" ht="12.95" customHeight="1">
      <c r="B868" s="26"/>
      <c r="C868" s="250"/>
      <c r="D868" s="250"/>
    </row>
    <row r="869" spans="2:4" ht="12.95" customHeight="1">
      <c r="B869" s="26"/>
      <c r="C869" s="250"/>
      <c r="D869" s="250"/>
    </row>
    <row r="870" spans="2:4" ht="12.95" customHeight="1">
      <c r="B870" s="26"/>
      <c r="C870" s="250"/>
      <c r="D870" s="250"/>
    </row>
    <row r="871" spans="2:4" ht="12.95" customHeight="1">
      <c r="B871" s="26"/>
      <c r="C871" s="250"/>
      <c r="D871" s="250"/>
    </row>
    <row r="872" spans="2:4" ht="12.95" customHeight="1">
      <c r="B872" s="26"/>
      <c r="C872" s="250"/>
      <c r="D872" s="250"/>
    </row>
    <row r="873" spans="2:4" ht="12.95" customHeight="1">
      <c r="B873" s="26"/>
      <c r="C873" s="250"/>
      <c r="D873" s="250"/>
    </row>
    <row r="874" spans="2:4" ht="12.95" customHeight="1">
      <c r="B874" s="26"/>
      <c r="C874" s="250"/>
      <c r="D874" s="250"/>
    </row>
    <row r="875" spans="2:4" ht="12.95" customHeight="1">
      <c r="B875" s="26"/>
      <c r="C875" s="250"/>
      <c r="D875" s="250"/>
    </row>
    <row r="876" spans="2:4" ht="12.95" customHeight="1">
      <c r="B876" s="26"/>
      <c r="C876" s="250"/>
      <c r="D876" s="250"/>
    </row>
    <row r="877" spans="2:4" ht="12.95" customHeight="1">
      <c r="B877" s="26"/>
      <c r="C877" s="250"/>
      <c r="D877" s="250"/>
    </row>
    <row r="878" spans="2:4" ht="12.95" customHeight="1">
      <c r="B878" s="26"/>
      <c r="C878" s="250"/>
      <c r="D878" s="250"/>
    </row>
    <row r="879" spans="2:4" ht="12.95" customHeight="1">
      <c r="B879" s="26"/>
      <c r="C879" s="250"/>
      <c r="D879" s="250"/>
    </row>
    <row r="880" spans="2:4" ht="12.95" customHeight="1">
      <c r="B880" s="26"/>
      <c r="C880" s="250"/>
      <c r="D880" s="250"/>
    </row>
    <row r="881" spans="2:4" ht="12.95" customHeight="1">
      <c r="B881" s="26"/>
      <c r="C881" s="250"/>
      <c r="D881" s="250"/>
    </row>
    <row r="882" spans="2:4" ht="12.95" customHeight="1">
      <c r="B882" s="26"/>
      <c r="C882" s="250"/>
      <c r="D882" s="250"/>
    </row>
    <row r="883" spans="2:4" ht="12.95" customHeight="1">
      <c r="B883" s="26"/>
      <c r="C883" s="250"/>
      <c r="D883" s="250"/>
    </row>
    <row r="884" spans="2:4" ht="12.95" customHeight="1">
      <c r="B884" s="26"/>
      <c r="C884" s="250"/>
      <c r="D884" s="250"/>
    </row>
    <row r="885" spans="2:4" ht="12.95" customHeight="1">
      <c r="B885" s="26"/>
      <c r="C885" s="250"/>
      <c r="D885" s="250"/>
    </row>
    <row r="886" spans="2:4" ht="12.95" customHeight="1">
      <c r="B886" s="26"/>
      <c r="C886" s="250"/>
      <c r="D886" s="250"/>
    </row>
    <row r="887" spans="2:4" ht="12.95" customHeight="1">
      <c r="B887" s="26"/>
      <c r="C887" s="250"/>
      <c r="D887" s="250"/>
    </row>
    <row r="888" spans="2:4" ht="12.95" customHeight="1">
      <c r="B888" s="26"/>
      <c r="C888" s="250"/>
      <c r="D888" s="250"/>
    </row>
    <row r="889" spans="2:4" ht="12.95" customHeight="1">
      <c r="B889" s="26"/>
      <c r="C889" s="250"/>
      <c r="D889" s="250"/>
    </row>
    <row r="890" spans="2:4" ht="12.95" customHeight="1">
      <c r="B890" s="26"/>
      <c r="C890" s="250"/>
      <c r="D890" s="250"/>
    </row>
    <row r="891" spans="2:4" ht="12.95" customHeight="1">
      <c r="B891" s="26"/>
      <c r="C891" s="250"/>
      <c r="D891" s="250"/>
    </row>
    <row r="892" spans="2:4" ht="12.95" customHeight="1">
      <c r="B892" s="26"/>
      <c r="C892" s="250"/>
      <c r="D892" s="250"/>
    </row>
    <row r="893" spans="2:4" ht="12.95" customHeight="1">
      <c r="B893" s="26"/>
      <c r="C893" s="250"/>
      <c r="D893" s="250"/>
    </row>
    <row r="894" spans="2:4" ht="12.95" customHeight="1">
      <c r="B894" s="26"/>
      <c r="C894" s="250"/>
      <c r="D894" s="250"/>
    </row>
    <row r="895" spans="2:4" ht="12.95" customHeight="1">
      <c r="B895" s="26"/>
      <c r="C895" s="250"/>
      <c r="D895" s="250"/>
    </row>
    <row r="896" spans="2:4" ht="12.95" customHeight="1">
      <c r="B896" s="26"/>
      <c r="C896" s="250"/>
      <c r="D896" s="250"/>
    </row>
    <row r="897" spans="2:4" ht="12.95" customHeight="1">
      <c r="B897" s="26"/>
      <c r="C897" s="250"/>
      <c r="D897" s="250"/>
    </row>
    <row r="898" spans="2:4" ht="12.95" customHeight="1">
      <c r="B898" s="26"/>
      <c r="C898" s="250"/>
      <c r="D898" s="250"/>
    </row>
    <row r="899" spans="2:4" ht="12.95" customHeight="1">
      <c r="B899" s="26"/>
      <c r="C899" s="250"/>
      <c r="D899" s="250"/>
    </row>
    <row r="900" spans="2:4" ht="12.95" customHeight="1">
      <c r="B900" s="26"/>
      <c r="C900" s="250"/>
      <c r="D900" s="250"/>
    </row>
    <row r="901" spans="2:4" ht="12.95" customHeight="1">
      <c r="B901" s="26"/>
      <c r="C901" s="250"/>
      <c r="D901" s="250"/>
    </row>
    <row r="902" spans="2:4" ht="12.95" customHeight="1">
      <c r="B902" s="26"/>
      <c r="C902" s="250"/>
      <c r="D902" s="250"/>
    </row>
    <row r="903" spans="2:4" ht="12.95" customHeight="1">
      <c r="B903" s="26"/>
      <c r="C903" s="250"/>
      <c r="D903" s="250"/>
    </row>
    <row r="904" spans="2:4" ht="12.95" customHeight="1">
      <c r="B904" s="26"/>
      <c r="C904" s="250"/>
      <c r="D904" s="250"/>
    </row>
    <row r="905" spans="2:4" ht="12.95" customHeight="1">
      <c r="B905" s="26"/>
      <c r="C905" s="250"/>
      <c r="D905" s="250"/>
    </row>
    <row r="906" spans="2:4" ht="12.95" customHeight="1">
      <c r="B906" s="26"/>
      <c r="C906" s="250"/>
      <c r="D906" s="250"/>
    </row>
    <row r="907" spans="2:4" ht="12.95" customHeight="1">
      <c r="B907" s="26"/>
      <c r="C907" s="250"/>
      <c r="D907" s="250"/>
    </row>
    <row r="908" spans="2:4" ht="12.95" customHeight="1">
      <c r="B908" s="26"/>
      <c r="C908" s="250"/>
      <c r="D908" s="250"/>
    </row>
    <row r="909" spans="2:4" ht="12.95" customHeight="1">
      <c r="B909" s="26"/>
      <c r="C909" s="250"/>
      <c r="D909" s="250"/>
    </row>
    <row r="910" spans="2:4" ht="12.95" customHeight="1">
      <c r="B910" s="26"/>
      <c r="C910" s="250"/>
      <c r="D910" s="250"/>
    </row>
    <row r="911" spans="2:4" ht="12.95" customHeight="1">
      <c r="B911" s="26"/>
      <c r="C911" s="250"/>
      <c r="D911" s="250"/>
    </row>
    <row r="912" spans="2:4" ht="12.95" customHeight="1">
      <c r="B912" s="26"/>
      <c r="C912" s="250"/>
      <c r="D912" s="250"/>
    </row>
    <row r="913" spans="2:4" ht="12.95" customHeight="1">
      <c r="B913" s="26"/>
      <c r="C913" s="250"/>
      <c r="D913" s="250"/>
    </row>
    <row r="914" spans="2:4" ht="12.95" customHeight="1">
      <c r="B914" s="26"/>
      <c r="C914" s="250"/>
      <c r="D914" s="250"/>
    </row>
    <row r="915" spans="2:4" ht="12.95" customHeight="1">
      <c r="B915" s="26"/>
      <c r="C915" s="250"/>
      <c r="D915" s="250"/>
    </row>
    <row r="916" spans="2:4" ht="12.95" customHeight="1">
      <c r="B916" s="26"/>
      <c r="C916" s="250"/>
      <c r="D916" s="250"/>
    </row>
    <row r="917" spans="2:4" ht="12.95" customHeight="1">
      <c r="B917" s="26"/>
      <c r="C917" s="250"/>
      <c r="D917" s="250"/>
    </row>
    <row r="918" spans="2:4" ht="12.95" customHeight="1">
      <c r="B918" s="26"/>
      <c r="C918" s="250"/>
      <c r="D918" s="250"/>
    </row>
    <row r="919" spans="2:4" ht="12.95" customHeight="1">
      <c r="B919" s="26"/>
      <c r="C919" s="250"/>
      <c r="D919" s="250"/>
    </row>
    <row r="920" spans="2:4" ht="12.95" customHeight="1">
      <c r="B920" s="26"/>
      <c r="C920" s="250"/>
      <c r="D920" s="250"/>
    </row>
    <row r="921" spans="2:4" ht="12.95" customHeight="1">
      <c r="B921" s="26"/>
      <c r="C921" s="250"/>
      <c r="D921" s="250"/>
    </row>
    <row r="922" spans="2:4" ht="12.95" customHeight="1">
      <c r="B922" s="26"/>
      <c r="C922" s="250"/>
      <c r="D922" s="250"/>
    </row>
    <row r="923" spans="2:4" ht="12.95" customHeight="1">
      <c r="B923" s="26"/>
      <c r="C923" s="250"/>
      <c r="D923" s="250"/>
    </row>
    <row r="924" spans="2:4" ht="12.95" customHeight="1">
      <c r="B924" s="26"/>
      <c r="C924" s="250"/>
      <c r="D924" s="250"/>
    </row>
    <row r="925" spans="2:4" ht="12.95" customHeight="1">
      <c r="B925" s="26"/>
      <c r="C925" s="250"/>
      <c r="D925" s="250"/>
    </row>
    <row r="926" spans="2:4" ht="12.95" customHeight="1">
      <c r="B926" s="26"/>
      <c r="C926" s="250"/>
      <c r="D926" s="250"/>
    </row>
    <row r="927" spans="2:4" ht="12.95" customHeight="1">
      <c r="B927" s="26"/>
      <c r="C927" s="250"/>
      <c r="D927" s="250"/>
    </row>
    <row r="928" spans="2:4" ht="12.95" customHeight="1">
      <c r="B928" s="26"/>
      <c r="C928" s="250"/>
      <c r="D928" s="250"/>
    </row>
    <row r="929" spans="2:4" ht="12.95" customHeight="1">
      <c r="B929" s="26"/>
      <c r="C929" s="250"/>
      <c r="D929" s="250"/>
    </row>
    <row r="930" spans="2:4" ht="12.95" customHeight="1">
      <c r="B930" s="26"/>
      <c r="C930" s="250"/>
      <c r="D930" s="250"/>
    </row>
    <row r="931" spans="2:4" ht="12.95" customHeight="1">
      <c r="B931" s="26"/>
      <c r="C931" s="250"/>
      <c r="D931" s="250"/>
    </row>
    <row r="932" spans="2:4" ht="12.95" customHeight="1">
      <c r="B932" s="26"/>
      <c r="C932" s="250"/>
      <c r="D932" s="250"/>
    </row>
    <row r="933" spans="2:4" ht="12.95" customHeight="1">
      <c r="B933" s="26"/>
      <c r="C933" s="250"/>
      <c r="D933" s="250"/>
    </row>
    <row r="934" spans="2:4" ht="12.95" customHeight="1">
      <c r="B934" s="26"/>
      <c r="C934" s="250"/>
      <c r="D934" s="250"/>
    </row>
    <row r="935" spans="2:4" ht="12.95" customHeight="1">
      <c r="B935" s="26"/>
      <c r="C935" s="250"/>
      <c r="D935" s="250"/>
    </row>
    <row r="936" spans="2:4" ht="12.95" customHeight="1">
      <c r="B936" s="26"/>
      <c r="C936" s="250"/>
      <c r="D936" s="250"/>
    </row>
    <row r="937" spans="2:4" ht="12.95" customHeight="1">
      <c r="B937" s="26"/>
      <c r="C937" s="250"/>
      <c r="D937" s="250"/>
    </row>
    <row r="938" spans="2:4" ht="12.95" customHeight="1">
      <c r="B938" s="26"/>
      <c r="C938" s="250"/>
      <c r="D938" s="250"/>
    </row>
    <row r="939" spans="2:4" ht="12.95" customHeight="1">
      <c r="B939" s="26"/>
      <c r="C939" s="250"/>
      <c r="D939" s="250"/>
    </row>
    <row r="940" spans="2:4" ht="12.95" customHeight="1">
      <c r="B940" s="26"/>
      <c r="C940" s="250"/>
      <c r="D940" s="250"/>
    </row>
    <row r="941" spans="2:4" ht="12.95" customHeight="1">
      <c r="B941" s="26"/>
      <c r="C941" s="250"/>
      <c r="D941" s="250"/>
    </row>
    <row r="942" spans="2:4" ht="12.95" customHeight="1">
      <c r="B942" s="26"/>
      <c r="C942" s="250"/>
      <c r="D942" s="250"/>
    </row>
    <row r="943" spans="2:4" ht="12.95" customHeight="1">
      <c r="B943" s="26"/>
      <c r="C943" s="250"/>
      <c r="D943" s="250"/>
    </row>
    <row r="944" spans="2:4" ht="12.95" customHeight="1">
      <c r="B944" s="26"/>
      <c r="C944" s="250"/>
      <c r="D944" s="250"/>
    </row>
    <row r="945" spans="2:4" ht="12.95" customHeight="1">
      <c r="B945" s="26"/>
      <c r="C945" s="250"/>
      <c r="D945" s="250"/>
    </row>
    <row r="946" spans="2:4" ht="12.95" customHeight="1">
      <c r="B946" s="26"/>
      <c r="C946" s="250"/>
      <c r="D946" s="250"/>
    </row>
    <row r="947" spans="2:4" ht="12.95" customHeight="1">
      <c r="B947" s="26"/>
      <c r="C947" s="250"/>
      <c r="D947" s="250"/>
    </row>
    <row r="948" spans="2:4" ht="12.95" customHeight="1">
      <c r="B948" s="26"/>
      <c r="C948" s="250"/>
      <c r="D948" s="250"/>
    </row>
    <row r="949" spans="2:4" ht="12.95" customHeight="1">
      <c r="B949" s="26"/>
      <c r="C949" s="250"/>
      <c r="D949" s="250"/>
    </row>
    <row r="950" spans="2:4" ht="12.95" customHeight="1">
      <c r="B950" s="26"/>
      <c r="C950" s="250"/>
      <c r="D950" s="250"/>
    </row>
    <row r="951" spans="2:4" ht="12.95" customHeight="1">
      <c r="B951" s="26"/>
      <c r="C951" s="250"/>
      <c r="D951" s="250"/>
    </row>
    <row r="952" spans="2:4" ht="12.95" customHeight="1">
      <c r="B952" s="26"/>
      <c r="C952" s="250"/>
      <c r="D952" s="250"/>
    </row>
    <row r="953" spans="2:4" ht="12.95" customHeight="1">
      <c r="B953" s="26"/>
      <c r="C953" s="250"/>
      <c r="D953" s="250"/>
    </row>
    <row r="954" spans="2:4" ht="12.95" customHeight="1">
      <c r="B954" s="26"/>
      <c r="C954" s="250"/>
      <c r="D954" s="250"/>
    </row>
    <row r="955" spans="2:4" ht="12.95" customHeight="1">
      <c r="B955" s="26"/>
      <c r="C955" s="250"/>
      <c r="D955" s="250"/>
    </row>
    <row r="956" spans="2:4" ht="12.95" customHeight="1">
      <c r="B956" s="26"/>
      <c r="C956" s="250"/>
      <c r="D956" s="250"/>
    </row>
    <row r="957" spans="2:4" ht="12.95" customHeight="1">
      <c r="B957" s="26"/>
      <c r="C957" s="250"/>
      <c r="D957" s="250"/>
    </row>
    <row r="958" spans="2:4" ht="12.95" customHeight="1">
      <c r="B958" s="26"/>
      <c r="C958" s="250"/>
      <c r="D958" s="250"/>
    </row>
    <row r="959" spans="2:4" ht="12.95" customHeight="1">
      <c r="B959" s="26"/>
      <c r="C959" s="250"/>
      <c r="D959" s="250"/>
    </row>
    <row r="960" spans="2:4" ht="12.95" customHeight="1">
      <c r="B960" s="26"/>
      <c r="C960" s="250"/>
      <c r="D960" s="250"/>
    </row>
    <row r="961" spans="2:4" ht="12.95" customHeight="1">
      <c r="B961" s="26"/>
      <c r="C961" s="250"/>
      <c r="D961" s="250"/>
    </row>
    <row r="962" spans="2:4" ht="12.95" customHeight="1">
      <c r="B962" s="26"/>
      <c r="C962" s="250"/>
      <c r="D962" s="250"/>
    </row>
    <row r="963" spans="2:4" ht="12.95" customHeight="1">
      <c r="B963" s="26"/>
      <c r="C963" s="250"/>
      <c r="D963" s="250"/>
    </row>
    <row r="964" spans="2:4" ht="12.95" customHeight="1">
      <c r="B964" s="26"/>
      <c r="C964" s="250"/>
      <c r="D964" s="250"/>
    </row>
    <row r="965" spans="2:4" ht="12.95" customHeight="1">
      <c r="B965" s="26"/>
      <c r="C965" s="250"/>
      <c r="D965" s="250"/>
    </row>
    <row r="966" spans="2:4" ht="12.95" customHeight="1">
      <c r="B966" s="26"/>
      <c r="C966" s="250"/>
      <c r="D966" s="250"/>
    </row>
    <row r="967" spans="2:4" ht="12.95" customHeight="1">
      <c r="B967" s="26"/>
      <c r="C967" s="250"/>
      <c r="D967" s="250"/>
    </row>
    <row r="968" spans="2:4" ht="12.95" customHeight="1">
      <c r="B968" s="26"/>
      <c r="C968" s="250"/>
      <c r="D968" s="250"/>
    </row>
    <row r="969" spans="2:4" ht="12.95" customHeight="1">
      <c r="B969" s="26"/>
      <c r="C969" s="250"/>
      <c r="D969" s="250"/>
    </row>
    <row r="970" spans="2:4" ht="12.95" customHeight="1">
      <c r="B970" s="26"/>
      <c r="C970" s="250"/>
      <c r="D970" s="250"/>
    </row>
    <row r="971" spans="2:4" ht="12.95" customHeight="1">
      <c r="B971" s="26"/>
      <c r="C971" s="250"/>
      <c r="D971" s="250"/>
    </row>
    <row r="972" spans="2:4" ht="12.95" customHeight="1">
      <c r="B972" s="26"/>
      <c r="C972" s="250"/>
      <c r="D972" s="250"/>
    </row>
    <row r="973" spans="2:4" ht="12.95" customHeight="1">
      <c r="B973" s="26"/>
      <c r="C973" s="250"/>
      <c r="D973" s="250"/>
    </row>
    <row r="974" spans="2:4" ht="12.95" customHeight="1">
      <c r="B974" s="26"/>
      <c r="C974" s="250"/>
      <c r="D974" s="250"/>
    </row>
    <row r="975" spans="2:4" ht="12.95" customHeight="1">
      <c r="B975" s="26"/>
      <c r="C975" s="250"/>
      <c r="D975" s="250"/>
    </row>
    <row r="976" spans="2:4" ht="12.95" customHeight="1">
      <c r="B976" s="26"/>
      <c r="C976" s="250"/>
      <c r="D976" s="250"/>
    </row>
    <row r="977" spans="2:4" ht="12.95" customHeight="1">
      <c r="B977" s="26"/>
      <c r="C977" s="250"/>
      <c r="D977" s="250"/>
    </row>
    <row r="978" spans="2:4" ht="12.95" customHeight="1">
      <c r="B978" s="26"/>
      <c r="C978" s="250"/>
      <c r="D978" s="250"/>
    </row>
    <row r="979" spans="2:4" ht="12.95" customHeight="1">
      <c r="B979" s="26"/>
      <c r="C979" s="250"/>
      <c r="D979" s="250"/>
    </row>
    <row r="980" spans="2:4" ht="12.95" customHeight="1">
      <c r="B980" s="26"/>
      <c r="C980" s="250"/>
      <c r="D980" s="250"/>
    </row>
    <row r="981" spans="2:4" ht="12.95" customHeight="1">
      <c r="B981" s="26"/>
      <c r="C981" s="250"/>
      <c r="D981" s="250"/>
    </row>
    <row r="982" spans="2:4" ht="12.95" customHeight="1">
      <c r="B982" s="26"/>
      <c r="C982" s="250"/>
      <c r="D982" s="250"/>
    </row>
    <row r="983" spans="2:4" ht="12.95" customHeight="1">
      <c r="B983" s="26"/>
      <c r="C983" s="250"/>
      <c r="D983" s="250"/>
    </row>
    <row r="984" spans="2:4" ht="12.95" customHeight="1">
      <c r="B984" s="26"/>
      <c r="C984" s="250"/>
      <c r="D984" s="250"/>
    </row>
    <row r="985" spans="2:4" ht="12.95" customHeight="1">
      <c r="B985" s="26"/>
      <c r="C985" s="250"/>
      <c r="D985" s="250"/>
    </row>
    <row r="986" spans="2:4" ht="12.95" customHeight="1">
      <c r="B986" s="26"/>
      <c r="C986" s="250"/>
      <c r="D986" s="250"/>
    </row>
    <row r="987" spans="2:4" ht="12.95" customHeight="1">
      <c r="B987" s="26"/>
      <c r="C987" s="250"/>
      <c r="D987" s="250"/>
    </row>
    <row r="988" spans="2:4" ht="12.95" customHeight="1">
      <c r="B988" s="26"/>
      <c r="C988" s="250"/>
      <c r="D988" s="250"/>
    </row>
    <row r="989" spans="2:4" ht="12.95" customHeight="1">
      <c r="B989" s="26"/>
      <c r="C989" s="250"/>
      <c r="D989" s="250"/>
    </row>
    <row r="990" spans="2:4" ht="12.95" customHeight="1">
      <c r="B990" s="26"/>
      <c r="C990" s="250"/>
      <c r="D990" s="250"/>
    </row>
    <row r="991" spans="2:4" ht="12.95" customHeight="1">
      <c r="B991" s="26"/>
      <c r="C991" s="250"/>
      <c r="D991" s="250"/>
    </row>
    <row r="992" spans="2:4" ht="12.95" customHeight="1">
      <c r="B992" s="26"/>
      <c r="C992" s="250"/>
      <c r="D992" s="250"/>
    </row>
    <row r="993" spans="2:4" ht="12.95" customHeight="1">
      <c r="B993" s="26"/>
      <c r="C993" s="250"/>
      <c r="D993" s="250"/>
    </row>
    <row r="994" spans="2:4" ht="12.95" customHeight="1">
      <c r="B994" s="26"/>
      <c r="C994" s="250"/>
      <c r="D994" s="250"/>
    </row>
    <row r="995" spans="2:4" ht="12.95" customHeight="1">
      <c r="B995" s="26"/>
      <c r="C995" s="250"/>
      <c r="D995" s="250"/>
    </row>
    <row r="996" spans="2:4" ht="12.95" customHeight="1">
      <c r="B996" s="26"/>
      <c r="C996" s="250"/>
      <c r="D996" s="250"/>
    </row>
    <row r="997" spans="2:4" ht="12.95" customHeight="1">
      <c r="B997" s="26"/>
      <c r="C997" s="250"/>
      <c r="D997" s="250"/>
    </row>
    <row r="998" spans="2:4" ht="12.95" customHeight="1">
      <c r="B998" s="26"/>
      <c r="C998" s="250"/>
      <c r="D998" s="250"/>
    </row>
    <row r="999" spans="2:4" ht="12.95" customHeight="1">
      <c r="B999" s="26"/>
      <c r="C999" s="250"/>
      <c r="D999" s="250"/>
    </row>
    <row r="1000" spans="2:4" ht="12.95" customHeight="1">
      <c r="B1000" s="26"/>
      <c r="C1000" s="250"/>
      <c r="D1000" s="250"/>
    </row>
    <row r="1001" spans="2:4" ht="12.95" customHeight="1">
      <c r="B1001" s="26"/>
      <c r="C1001" s="250"/>
      <c r="D1001" s="250"/>
    </row>
    <row r="1002" spans="2:4" ht="12.95" customHeight="1">
      <c r="B1002" s="26"/>
      <c r="C1002" s="250"/>
      <c r="D1002" s="250"/>
    </row>
    <row r="1003" spans="2:4" ht="12.95" customHeight="1">
      <c r="B1003" s="26"/>
      <c r="C1003" s="250"/>
      <c r="D1003" s="250"/>
    </row>
    <row r="1004" spans="2:4" ht="12.95" customHeight="1">
      <c r="B1004" s="26"/>
      <c r="C1004" s="250"/>
      <c r="D1004" s="250"/>
    </row>
    <row r="1005" spans="2:4" ht="12.95" customHeight="1">
      <c r="B1005" s="26"/>
      <c r="C1005" s="250"/>
      <c r="D1005" s="250"/>
    </row>
    <row r="1006" spans="2:4" ht="12.95" customHeight="1">
      <c r="B1006" s="26"/>
      <c r="C1006" s="250"/>
      <c r="D1006" s="250"/>
    </row>
    <row r="1007" spans="2:4" ht="12.95" customHeight="1">
      <c r="B1007" s="26"/>
      <c r="C1007" s="250"/>
      <c r="D1007" s="250"/>
    </row>
    <row r="1008" spans="2:4" ht="12.95" customHeight="1">
      <c r="B1008" s="26"/>
      <c r="C1008" s="250"/>
      <c r="D1008" s="250"/>
    </row>
    <row r="1009" spans="2:4" ht="12.95" customHeight="1">
      <c r="B1009" s="26"/>
      <c r="C1009" s="250"/>
      <c r="D1009" s="250"/>
    </row>
    <row r="1010" spans="2:4" ht="12.95" customHeight="1">
      <c r="B1010" s="26"/>
      <c r="C1010" s="250"/>
      <c r="D1010" s="250"/>
    </row>
    <row r="1011" spans="2:4" ht="12.95" customHeight="1">
      <c r="B1011" s="26"/>
      <c r="C1011" s="250"/>
      <c r="D1011" s="250"/>
    </row>
    <row r="1012" spans="2:4" ht="12.95" customHeight="1">
      <c r="B1012" s="26"/>
      <c r="C1012" s="250"/>
      <c r="D1012" s="250"/>
    </row>
    <row r="1013" spans="2:4" ht="12.95" customHeight="1">
      <c r="B1013" s="26"/>
      <c r="C1013" s="250"/>
      <c r="D1013" s="250"/>
    </row>
    <row r="1014" spans="2:4" ht="12.95" customHeight="1">
      <c r="B1014" s="26"/>
      <c r="C1014" s="250"/>
      <c r="D1014" s="250"/>
    </row>
    <row r="1015" spans="2:4" ht="12.95" customHeight="1">
      <c r="B1015" s="26"/>
      <c r="C1015" s="250"/>
      <c r="D1015" s="250"/>
    </row>
    <row r="1016" spans="2:4" ht="12.95" customHeight="1">
      <c r="B1016" s="26"/>
      <c r="C1016" s="250"/>
      <c r="D1016" s="250"/>
    </row>
    <row r="1017" spans="2:4" ht="12.95" customHeight="1">
      <c r="B1017" s="26"/>
      <c r="C1017" s="250"/>
      <c r="D1017" s="250"/>
    </row>
    <row r="1018" spans="2:4" ht="12.95" customHeight="1">
      <c r="B1018" s="26"/>
      <c r="C1018" s="250"/>
      <c r="D1018" s="250"/>
    </row>
    <row r="1019" spans="2:4" ht="12.95" customHeight="1">
      <c r="B1019" s="26"/>
      <c r="C1019" s="250"/>
      <c r="D1019" s="250"/>
    </row>
    <row r="1020" spans="2:4" ht="12.95" customHeight="1">
      <c r="B1020" s="26"/>
      <c r="C1020" s="250"/>
      <c r="D1020" s="250"/>
    </row>
    <row r="1021" spans="2:4" ht="12.95" customHeight="1">
      <c r="B1021" s="26"/>
      <c r="C1021" s="250"/>
      <c r="D1021" s="250"/>
    </row>
    <row r="1022" spans="2:4" ht="12.95" customHeight="1">
      <c r="B1022" s="26"/>
      <c r="C1022" s="250"/>
      <c r="D1022" s="250"/>
    </row>
    <row r="1023" spans="2:4" ht="12.95" customHeight="1">
      <c r="B1023" s="26"/>
      <c r="C1023" s="250"/>
      <c r="D1023" s="250"/>
    </row>
    <row r="1024" spans="2:4" ht="12.95" customHeight="1">
      <c r="B1024" s="26"/>
      <c r="C1024" s="250"/>
      <c r="D1024" s="250"/>
    </row>
    <row r="1025" spans="2:4" ht="12.95" customHeight="1">
      <c r="B1025" s="26"/>
      <c r="C1025" s="250"/>
      <c r="D1025" s="250"/>
    </row>
    <row r="1026" spans="2:4" ht="12.95" customHeight="1">
      <c r="B1026" s="26"/>
      <c r="C1026" s="250"/>
      <c r="D1026" s="250"/>
    </row>
    <row r="1027" spans="2:4" ht="12.95" customHeight="1">
      <c r="B1027" s="26"/>
      <c r="C1027" s="250"/>
      <c r="D1027" s="250"/>
    </row>
    <row r="1028" spans="2:4" ht="12.95" customHeight="1">
      <c r="B1028" s="26"/>
      <c r="C1028" s="250"/>
      <c r="D1028" s="250"/>
    </row>
    <row r="1029" spans="2:4" ht="12.95" customHeight="1">
      <c r="B1029" s="26"/>
      <c r="C1029" s="250"/>
      <c r="D1029" s="250"/>
    </row>
    <row r="1030" spans="2:4" ht="12.95" customHeight="1">
      <c r="B1030" s="26"/>
      <c r="C1030" s="250"/>
      <c r="D1030" s="250"/>
    </row>
    <row r="1031" spans="2:4" ht="12.95" customHeight="1">
      <c r="B1031" s="26"/>
      <c r="C1031" s="250"/>
      <c r="D1031" s="250"/>
    </row>
    <row r="1032" spans="2:4" ht="12.95" customHeight="1">
      <c r="B1032" s="26"/>
      <c r="C1032" s="250"/>
      <c r="D1032" s="250"/>
    </row>
    <row r="1033" spans="2:4" ht="12.95" customHeight="1">
      <c r="B1033" s="26"/>
      <c r="C1033" s="250"/>
      <c r="D1033" s="250"/>
    </row>
    <row r="1034" spans="2:4" ht="12.95" customHeight="1">
      <c r="B1034" s="26"/>
      <c r="C1034" s="250"/>
      <c r="D1034" s="250"/>
    </row>
    <row r="1035" spans="2:4" ht="12.95" customHeight="1">
      <c r="B1035" s="26"/>
      <c r="C1035" s="250"/>
      <c r="D1035" s="250"/>
    </row>
    <row r="1036" spans="2:4" ht="12.95" customHeight="1">
      <c r="B1036" s="26"/>
      <c r="C1036" s="250"/>
      <c r="D1036" s="250"/>
    </row>
    <row r="1037" spans="2:4" ht="12.95" customHeight="1">
      <c r="B1037" s="26"/>
      <c r="C1037" s="250"/>
      <c r="D1037" s="250"/>
    </row>
    <row r="1038" spans="2:4" ht="12.95" customHeight="1">
      <c r="B1038" s="26"/>
      <c r="C1038" s="250"/>
      <c r="D1038" s="250"/>
    </row>
    <row r="1039" spans="2:4" ht="12.95" customHeight="1">
      <c r="B1039" s="26"/>
      <c r="C1039" s="250"/>
      <c r="D1039" s="250"/>
    </row>
    <row r="1040" spans="2:4" ht="12.95" customHeight="1">
      <c r="B1040" s="26"/>
      <c r="C1040" s="250"/>
      <c r="D1040" s="250"/>
    </row>
    <row r="1041" spans="2:4" ht="12.95" customHeight="1">
      <c r="B1041" s="26"/>
      <c r="C1041" s="250"/>
      <c r="D1041" s="250"/>
    </row>
    <row r="1042" spans="2:4" ht="12.95" customHeight="1">
      <c r="B1042" s="26"/>
      <c r="C1042" s="250"/>
      <c r="D1042" s="250"/>
    </row>
    <row r="1043" spans="2:4" ht="12.95" customHeight="1">
      <c r="B1043" s="26"/>
      <c r="C1043" s="250"/>
      <c r="D1043" s="250"/>
    </row>
    <row r="1044" spans="2:4" ht="12.95" customHeight="1">
      <c r="B1044" s="26"/>
      <c r="C1044" s="250"/>
      <c r="D1044" s="250"/>
    </row>
    <row r="1045" spans="2:4" ht="12.95" customHeight="1">
      <c r="B1045" s="26"/>
      <c r="C1045" s="250"/>
      <c r="D1045" s="250"/>
    </row>
    <row r="1046" spans="2:4" ht="12.95" customHeight="1">
      <c r="B1046" s="26"/>
      <c r="C1046" s="250"/>
      <c r="D1046" s="250"/>
    </row>
    <row r="1047" spans="2:4" ht="12.95" customHeight="1">
      <c r="B1047" s="26"/>
      <c r="C1047" s="250"/>
      <c r="D1047" s="250"/>
    </row>
    <row r="1048" spans="2:4" ht="12.95" customHeight="1">
      <c r="B1048" s="26"/>
      <c r="C1048" s="250"/>
      <c r="D1048" s="250"/>
    </row>
    <row r="1049" spans="2:4" ht="12.95" customHeight="1">
      <c r="B1049" s="26"/>
      <c r="C1049" s="250"/>
      <c r="D1049" s="250"/>
    </row>
    <row r="1050" spans="2:4" ht="12.95" customHeight="1">
      <c r="B1050" s="26"/>
      <c r="C1050" s="250"/>
      <c r="D1050" s="250"/>
    </row>
    <row r="1051" spans="2:4" ht="12.95" customHeight="1">
      <c r="B1051" s="26"/>
      <c r="C1051" s="250"/>
      <c r="D1051" s="250"/>
    </row>
    <row r="1052" spans="2:4" ht="12.95" customHeight="1">
      <c r="B1052" s="26"/>
      <c r="C1052" s="250"/>
      <c r="D1052" s="250"/>
    </row>
    <row r="1053" spans="2:4" ht="12.95" customHeight="1">
      <c r="B1053" s="26"/>
      <c r="C1053" s="250"/>
      <c r="D1053" s="250"/>
    </row>
    <row r="1054" spans="2:4" ht="12.95" customHeight="1">
      <c r="B1054" s="26"/>
      <c r="C1054" s="250"/>
      <c r="D1054" s="250"/>
    </row>
    <row r="1055" spans="2:4" ht="12.95" customHeight="1">
      <c r="B1055" s="26"/>
      <c r="C1055" s="250"/>
      <c r="D1055" s="250"/>
    </row>
    <row r="1056" spans="2:4" ht="12.95" customHeight="1">
      <c r="B1056" s="26"/>
      <c r="C1056" s="250"/>
      <c r="D1056" s="250"/>
    </row>
    <row r="1057" spans="2:4" ht="12.95" customHeight="1">
      <c r="B1057" s="26"/>
      <c r="C1057" s="250"/>
      <c r="D1057" s="250"/>
    </row>
    <row r="1058" spans="2:4" ht="12.95" customHeight="1">
      <c r="B1058" s="26"/>
      <c r="C1058" s="250"/>
      <c r="D1058" s="250"/>
    </row>
    <row r="1059" spans="2:4" ht="12.95" customHeight="1">
      <c r="B1059" s="26"/>
      <c r="C1059" s="250"/>
      <c r="D1059" s="250"/>
    </row>
    <row r="1060" spans="2:4" ht="12.95" customHeight="1">
      <c r="B1060" s="26"/>
      <c r="C1060" s="250"/>
      <c r="D1060" s="250"/>
    </row>
    <row r="1061" spans="2:4" ht="12.95" customHeight="1">
      <c r="B1061" s="26"/>
      <c r="C1061" s="250"/>
      <c r="D1061" s="250"/>
    </row>
    <row r="1062" spans="2:4" ht="12.95" customHeight="1">
      <c r="B1062" s="26"/>
      <c r="C1062" s="250"/>
      <c r="D1062" s="250"/>
    </row>
    <row r="1063" spans="2:4" ht="12.95" customHeight="1">
      <c r="B1063" s="26"/>
      <c r="C1063" s="250"/>
      <c r="D1063" s="250"/>
    </row>
    <row r="1064" spans="2:4" ht="12.95" customHeight="1">
      <c r="B1064" s="26"/>
      <c r="C1064" s="250"/>
      <c r="D1064" s="250"/>
    </row>
    <row r="1065" spans="2:4" ht="12.95" customHeight="1">
      <c r="B1065" s="26"/>
      <c r="C1065" s="250"/>
      <c r="D1065" s="250"/>
    </row>
    <row r="1066" spans="2:4" ht="12.95" customHeight="1">
      <c r="B1066" s="26"/>
      <c r="C1066" s="250"/>
      <c r="D1066" s="250"/>
    </row>
    <row r="1067" spans="2:4" ht="12.95" customHeight="1">
      <c r="B1067" s="26"/>
      <c r="C1067" s="250"/>
      <c r="D1067" s="250"/>
    </row>
    <row r="1068" spans="2:4" ht="12.95" customHeight="1">
      <c r="B1068" s="26"/>
      <c r="C1068" s="250"/>
      <c r="D1068" s="250"/>
    </row>
    <row r="1069" spans="2:4" ht="12.95" customHeight="1">
      <c r="B1069" s="26"/>
      <c r="C1069" s="250"/>
      <c r="D1069" s="250"/>
    </row>
    <row r="1070" spans="2:4" ht="12.95" customHeight="1">
      <c r="B1070" s="26"/>
      <c r="C1070" s="250"/>
      <c r="D1070" s="250"/>
    </row>
    <row r="1071" spans="2:4" ht="12.95" customHeight="1">
      <c r="B1071" s="26"/>
      <c r="C1071" s="250"/>
      <c r="D1071" s="250"/>
    </row>
    <row r="1072" spans="2:4" ht="12.95" customHeight="1">
      <c r="B1072" s="26"/>
      <c r="C1072" s="250"/>
      <c r="D1072" s="250"/>
    </row>
    <row r="1073" spans="2:4" ht="12.95" customHeight="1">
      <c r="B1073" s="26"/>
      <c r="C1073" s="250"/>
      <c r="D1073" s="250"/>
    </row>
    <row r="1074" spans="2:4" ht="12.95" customHeight="1">
      <c r="B1074" s="26"/>
      <c r="C1074" s="250"/>
      <c r="D1074" s="250"/>
    </row>
    <row r="1075" spans="2:4" ht="12.95" customHeight="1">
      <c r="B1075" s="26"/>
      <c r="C1075" s="250"/>
      <c r="D1075" s="250"/>
    </row>
    <row r="1076" spans="2:4" ht="12.95" customHeight="1">
      <c r="B1076" s="26"/>
      <c r="C1076" s="250"/>
      <c r="D1076" s="250"/>
    </row>
    <row r="1077" spans="2:4" ht="12.95" customHeight="1">
      <c r="B1077" s="26"/>
      <c r="C1077" s="250"/>
      <c r="D1077" s="250"/>
    </row>
    <row r="1078" spans="2:4" ht="12.95" customHeight="1">
      <c r="B1078" s="26"/>
      <c r="C1078" s="250"/>
      <c r="D1078" s="250"/>
    </row>
    <row r="1079" spans="2:4" ht="12.95" customHeight="1">
      <c r="B1079" s="26"/>
      <c r="C1079" s="250"/>
      <c r="D1079" s="250"/>
    </row>
    <row r="1080" spans="2:4" ht="12.95" customHeight="1">
      <c r="B1080" s="26"/>
      <c r="C1080" s="250"/>
      <c r="D1080" s="250"/>
    </row>
    <row r="1081" spans="2:4" ht="12.95" customHeight="1">
      <c r="B1081" s="26"/>
      <c r="C1081" s="250"/>
      <c r="D1081" s="250"/>
    </row>
    <row r="1082" spans="2:4" ht="12.95" customHeight="1">
      <c r="B1082" s="26"/>
      <c r="C1082" s="250"/>
      <c r="D1082" s="250"/>
    </row>
    <row r="1083" spans="2:4" ht="12.95" customHeight="1">
      <c r="B1083" s="26"/>
      <c r="C1083" s="250"/>
      <c r="D1083" s="250"/>
    </row>
    <row r="1084" spans="2:4" ht="12.95" customHeight="1">
      <c r="B1084" s="26"/>
      <c r="C1084" s="250"/>
      <c r="D1084" s="250"/>
    </row>
    <row r="1085" spans="2:4" ht="12.95" customHeight="1">
      <c r="B1085" s="26"/>
      <c r="C1085" s="250"/>
      <c r="D1085" s="250"/>
    </row>
    <row r="1086" spans="2:4" ht="12.95" customHeight="1">
      <c r="B1086" s="26"/>
      <c r="C1086" s="250"/>
      <c r="D1086" s="250"/>
    </row>
    <row r="1087" spans="2:4" ht="12.95" customHeight="1">
      <c r="B1087" s="26"/>
      <c r="C1087" s="250"/>
      <c r="D1087" s="250"/>
    </row>
    <row r="1088" spans="2:4" ht="12.95" customHeight="1">
      <c r="B1088" s="26"/>
      <c r="C1088" s="250"/>
      <c r="D1088" s="250"/>
    </row>
    <row r="1089" spans="2:4" ht="12.95" customHeight="1">
      <c r="B1089" s="26"/>
      <c r="C1089" s="250"/>
      <c r="D1089" s="250"/>
    </row>
    <row r="1090" spans="2:4" ht="12.95" customHeight="1">
      <c r="B1090" s="26"/>
      <c r="C1090" s="250"/>
      <c r="D1090" s="250"/>
    </row>
    <row r="1091" spans="2:4" ht="12.95" customHeight="1">
      <c r="B1091" s="26"/>
      <c r="C1091" s="250"/>
      <c r="D1091" s="250"/>
    </row>
    <row r="1092" spans="2:4" ht="12.95" customHeight="1">
      <c r="B1092" s="26"/>
      <c r="C1092" s="250"/>
      <c r="D1092" s="250"/>
    </row>
    <row r="1093" spans="2:4" ht="12.95" customHeight="1">
      <c r="B1093" s="26"/>
      <c r="C1093" s="250"/>
      <c r="D1093" s="250"/>
    </row>
    <row r="1094" spans="2:4" ht="12.95" customHeight="1">
      <c r="B1094" s="26"/>
      <c r="C1094" s="250"/>
      <c r="D1094" s="250"/>
    </row>
    <row r="1095" spans="2:4" ht="12.95" customHeight="1">
      <c r="B1095" s="26"/>
      <c r="C1095" s="250"/>
      <c r="D1095" s="250"/>
    </row>
    <row r="1096" spans="2:4" ht="12.95" customHeight="1">
      <c r="B1096" s="26"/>
      <c r="C1096" s="250"/>
      <c r="D1096" s="250"/>
    </row>
    <row r="1097" spans="2:4" ht="12.95" customHeight="1">
      <c r="B1097" s="26"/>
      <c r="C1097" s="250"/>
      <c r="D1097" s="250"/>
    </row>
    <row r="1098" spans="2:4" ht="12.95" customHeight="1">
      <c r="B1098" s="26"/>
      <c r="C1098" s="250"/>
      <c r="D1098" s="250"/>
    </row>
    <row r="1099" spans="2:4" ht="12.95" customHeight="1">
      <c r="B1099" s="26"/>
      <c r="C1099" s="250"/>
      <c r="D1099" s="250"/>
    </row>
    <row r="1100" spans="2:4" ht="12.95" customHeight="1">
      <c r="B1100" s="26"/>
      <c r="C1100" s="250"/>
      <c r="D1100" s="250"/>
    </row>
    <row r="1101" spans="2:4" ht="12.95" customHeight="1">
      <c r="B1101" s="26"/>
      <c r="C1101" s="250"/>
      <c r="D1101" s="250"/>
    </row>
    <row r="1102" spans="2:4" ht="12.95" customHeight="1">
      <c r="B1102" s="26"/>
      <c r="C1102" s="250"/>
      <c r="D1102" s="250"/>
    </row>
    <row r="1103" spans="2:4" ht="12.95" customHeight="1">
      <c r="B1103" s="26"/>
      <c r="C1103" s="250"/>
      <c r="D1103" s="250"/>
    </row>
    <row r="1104" spans="2:4" ht="12.95" customHeight="1">
      <c r="B1104" s="26"/>
      <c r="C1104" s="250"/>
      <c r="D1104" s="250"/>
    </row>
    <row r="1105" spans="2:4" ht="12.95" customHeight="1">
      <c r="B1105" s="26"/>
      <c r="C1105" s="250"/>
      <c r="D1105" s="250"/>
    </row>
    <row r="1106" spans="2:4" ht="12.95" customHeight="1">
      <c r="B1106" s="26"/>
      <c r="C1106" s="250"/>
      <c r="D1106" s="250"/>
    </row>
    <row r="1107" spans="2:4" ht="12.95" customHeight="1">
      <c r="B1107" s="26"/>
      <c r="C1107" s="250"/>
      <c r="D1107" s="250"/>
    </row>
    <row r="1108" spans="2:4" ht="12.95" customHeight="1">
      <c r="B1108" s="26"/>
      <c r="C1108" s="250"/>
      <c r="D1108" s="250"/>
    </row>
    <row r="1109" spans="2:4" ht="12.95" customHeight="1">
      <c r="B1109" s="26"/>
      <c r="C1109" s="250"/>
      <c r="D1109" s="250"/>
    </row>
    <row r="1110" spans="2:4" ht="12.95" customHeight="1">
      <c r="B1110" s="26"/>
      <c r="C1110" s="250"/>
      <c r="D1110" s="250"/>
    </row>
    <row r="1111" spans="2:4" ht="12.95" customHeight="1">
      <c r="B1111" s="26"/>
      <c r="C1111" s="250"/>
      <c r="D1111" s="250"/>
    </row>
    <row r="1112" spans="2:4" ht="12.95" customHeight="1">
      <c r="B1112" s="26"/>
      <c r="C1112" s="250"/>
      <c r="D1112" s="250"/>
    </row>
    <row r="1113" spans="2:4" ht="12.95" customHeight="1">
      <c r="B1113" s="26"/>
      <c r="C1113" s="250"/>
      <c r="D1113" s="250"/>
    </row>
    <row r="1114" spans="2:4" ht="12.95" customHeight="1">
      <c r="B1114" s="26"/>
      <c r="C1114" s="250"/>
      <c r="D1114" s="250"/>
    </row>
    <row r="1115" spans="2:4" ht="12.95" customHeight="1">
      <c r="B1115" s="26"/>
      <c r="C1115" s="250"/>
      <c r="D1115" s="250"/>
    </row>
    <row r="1116" spans="2:4" ht="12.95" customHeight="1">
      <c r="B1116" s="26"/>
      <c r="C1116" s="250"/>
      <c r="D1116" s="250"/>
    </row>
    <row r="1117" spans="2:4" ht="12.95" customHeight="1">
      <c r="B1117" s="26"/>
      <c r="C1117" s="250"/>
      <c r="D1117" s="250"/>
    </row>
    <row r="1118" spans="2:4" ht="12.95" customHeight="1">
      <c r="B1118" s="26"/>
      <c r="C1118" s="250"/>
      <c r="D1118" s="250"/>
    </row>
    <row r="1119" spans="2:4" ht="12.95" customHeight="1">
      <c r="B1119" s="26"/>
      <c r="C1119" s="250"/>
      <c r="D1119" s="250"/>
    </row>
    <row r="1120" spans="2:4" ht="12.95" customHeight="1">
      <c r="B1120" s="26"/>
      <c r="C1120" s="250"/>
      <c r="D1120" s="250"/>
    </row>
    <row r="1121" spans="2:4" ht="12.95" customHeight="1">
      <c r="B1121" s="26"/>
      <c r="C1121" s="250"/>
      <c r="D1121" s="250"/>
    </row>
    <row r="1122" spans="2:4" ht="12.95" customHeight="1">
      <c r="B1122" s="26"/>
      <c r="C1122" s="250"/>
      <c r="D1122" s="250"/>
    </row>
    <row r="1123" spans="2:4" ht="12.95" customHeight="1">
      <c r="B1123" s="26"/>
      <c r="C1123" s="250"/>
      <c r="D1123" s="250"/>
    </row>
    <row r="1124" spans="2:4" ht="12.95" customHeight="1">
      <c r="B1124" s="26"/>
      <c r="C1124" s="250"/>
      <c r="D1124" s="250"/>
    </row>
    <row r="1125" spans="2:4" ht="12.95" customHeight="1">
      <c r="B1125" s="26"/>
      <c r="C1125" s="250"/>
      <c r="D1125" s="250"/>
    </row>
    <row r="1126" spans="2:4" ht="12.95" customHeight="1">
      <c r="B1126" s="26"/>
      <c r="C1126" s="250"/>
      <c r="D1126" s="250"/>
    </row>
    <row r="1127" spans="2:4" ht="12.95" customHeight="1">
      <c r="B1127" s="26"/>
      <c r="C1127" s="250"/>
      <c r="D1127" s="250"/>
    </row>
    <row r="1128" spans="2:4" ht="12.95" customHeight="1">
      <c r="B1128" s="26"/>
      <c r="C1128" s="250"/>
      <c r="D1128" s="250"/>
    </row>
    <row r="1129" spans="2:4" ht="12.95" customHeight="1">
      <c r="B1129" s="26"/>
      <c r="C1129" s="250"/>
      <c r="D1129" s="250"/>
    </row>
    <row r="1130" spans="2:4" ht="12.95" customHeight="1">
      <c r="B1130" s="26"/>
      <c r="C1130" s="250"/>
      <c r="D1130" s="250"/>
    </row>
    <row r="1131" spans="2:4" ht="12.95" customHeight="1">
      <c r="B1131" s="26"/>
      <c r="C1131" s="250"/>
      <c r="D1131" s="250"/>
    </row>
    <row r="1132" spans="2:4" ht="12.95" customHeight="1">
      <c r="B1132" s="26"/>
      <c r="C1132" s="250"/>
      <c r="D1132" s="250"/>
    </row>
    <row r="1133" spans="2:4" ht="12.95" customHeight="1">
      <c r="B1133" s="26"/>
      <c r="C1133" s="250"/>
      <c r="D1133" s="250"/>
    </row>
    <row r="1134" spans="2:4" ht="12.95" customHeight="1">
      <c r="B1134" s="26"/>
      <c r="C1134" s="250"/>
      <c r="D1134" s="250"/>
    </row>
    <row r="1135" spans="2:4" ht="12.95" customHeight="1">
      <c r="B1135" s="26"/>
      <c r="C1135" s="250"/>
      <c r="D1135" s="250"/>
    </row>
    <row r="1136" spans="2:4" ht="12.95" customHeight="1">
      <c r="B1136" s="26"/>
      <c r="C1136" s="250"/>
      <c r="D1136" s="250"/>
    </row>
    <row r="1137" spans="2:4" ht="12.95" customHeight="1">
      <c r="B1137" s="26"/>
      <c r="C1137" s="250"/>
      <c r="D1137" s="250"/>
    </row>
    <row r="1138" spans="2:4" ht="12.95" customHeight="1">
      <c r="B1138" s="26"/>
      <c r="C1138" s="250"/>
      <c r="D1138" s="250"/>
    </row>
    <row r="1139" spans="2:4" ht="12.95" customHeight="1">
      <c r="B1139" s="26"/>
      <c r="C1139" s="250"/>
      <c r="D1139" s="250"/>
    </row>
    <row r="1140" spans="2:4" ht="12.95" customHeight="1">
      <c r="B1140" s="26"/>
      <c r="C1140" s="250"/>
      <c r="D1140" s="250"/>
    </row>
    <row r="1141" spans="2:4" ht="12.95" customHeight="1">
      <c r="B1141" s="26"/>
      <c r="C1141" s="250"/>
      <c r="D1141" s="250"/>
    </row>
    <row r="1142" spans="2:4" ht="12.95" customHeight="1">
      <c r="B1142" s="26"/>
      <c r="C1142" s="250"/>
      <c r="D1142" s="250"/>
    </row>
    <row r="1143" spans="2:4" ht="12.95" customHeight="1">
      <c r="B1143" s="26"/>
      <c r="C1143" s="250"/>
      <c r="D1143" s="250"/>
    </row>
    <row r="1144" spans="2:4" ht="12.95" customHeight="1">
      <c r="B1144" s="26"/>
      <c r="C1144" s="250"/>
      <c r="D1144" s="250"/>
    </row>
    <row r="1145" spans="2:4" ht="12.95" customHeight="1">
      <c r="B1145" s="26"/>
      <c r="C1145" s="250"/>
      <c r="D1145" s="250"/>
    </row>
    <row r="1146" spans="2:4" ht="12.95" customHeight="1">
      <c r="B1146" s="26"/>
      <c r="C1146" s="250"/>
      <c r="D1146" s="250"/>
    </row>
    <row r="1147" spans="2:4" ht="12.95" customHeight="1">
      <c r="B1147" s="26"/>
      <c r="C1147" s="250"/>
      <c r="D1147" s="250"/>
    </row>
    <row r="1148" spans="2:4" ht="12.95" customHeight="1">
      <c r="B1148" s="26"/>
      <c r="C1148" s="250"/>
      <c r="D1148" s="250"/>
    </row>
    <row r="1149" spans="2:4" ht="12.95" customHeight="1">
      <c r="B1149" s="26"/>
      <c r="C1149" s="250"/>
      <c r="D1149" s="250"/>
    </row>
    <row r="1150" spans="2:4" ht="12.95" customHeight="1">
      <c r="B1150" s="26"/>
      <c r="C1150" s="250"/>
      <c r="D1150" s="250"/>
    </row>
    <row r="1151" spans="2:4" ht="12.95" customHeight="1">
      <c r="B1151" s="26"/>
      <c r="C1151" s="250"/>
      <c r="D1151" s="250"/>
    </row>
    <row r="1152" spans="2:4" ht="12.95" customHeight="1">
      <c r="B1152" s="26"/>
      <c r="C1152" s="250"/>
      <c r="D1152" s="250"/>
    </row>
    <row r="1153" spans="2:4" ht="12.95" customHeight="1">
      <c r="B1153" s="26"/>
      <c r="C1153" s="250"/>
      <c r="D1153" s="250"/>
    </row>
    <row r="1154" spans="2:4" ht="12.95" customHeight="1">
      <c r="B1154" s="26"/>
      <c r="C1154" s="250"/>
      <c r="D1154" s="250"/>
    </row>
    <row r="1155" spans="2:4" ht="12.95" customHeight="1">
      <c r="B1155" s="26"/>
      <c r="C1155" s="250"/>
      <c r="D1155" s="250"/>
    </row>
    <row r="1156" spans="2:4" ht="12.95" customHeight="1">
      <c r="B1156" s="26"/>
      <c r="C1156" s="250"/>
      <c r="D1156" s="250"/>
    </row>
    <row r="1157" spans="2:4" ht="12.95" customHeight="1">
      <c r="B1157" s="26"/>
      <c r="C1157" s="250"/>
      <c r="D1157" s="250"/>
    </row>
    <row r="1158" spans="2:4" ht="12.95" customHeight="1">
      <c r="B1158" s="26"/>
      <c r="C1158" s="250"/>
      <c r="D1158" s="250"/>
    </row>
    <row r="1159" spans="2:4" ht="12.95" customHeight="1">
      <c r="B1159" s="26"/>
      <c r="C1159" s="250"/>
      <c r="D1159" s="250"/>
    </row>
    <row r="1160" spans="2:4" ht="12.95" customHeight="1">
      <c r="B1160" s="26"/>
      <c r="C1160" s="250"/>
      <c r="D1160" s="250"/>
    </row>
    <row r="1161" spans="2:4" ht="12.95" customHeight="1">
      <c r="B1161" s="26"/>
      <c r="C1161" s="250"/>
      <c r="D1161" s="250"/>
    </row>
    <row r="1162" spans="2:4" ht="12.95" customHeight="1">
      <c r="B1162" s="26"/>
      <c r="C1162" s="250"/>
      <c r="D1162" s="250"/>
    </row>
    <row r="1163" spans="2:4" ht="12.95" customHeight="1">
      <c r="B1163" s="26"/>
      <c r="C1163" s="250"/>
      <c r="D1163" s="250"/>
    </row>
    <row r="1164" spans="2:4" ht="12.95" customHeight="1">
      <c r="B1164" s="26"/>
      <c r="C1164" s="250"/>
      <c r="D1164" s="250"/>
    </row>
    <row r="1165" spans="2:4" ht="12.95" customHeight="1">
      <c r="B1165" s="26"/>
      <c r="C1165" s="250"/>
      <c r="D1165" s="250"/>
    </row>
    <row r="1166" spans="2:4" ht="12.95" customHeight="1">
      <c r="B1166" s="26"/>
      <c r="C1166" s="250"/>
      <c r="D1166" s="250"/>
    </row>
    <row r="1167" spans="2:4" ht="12.95" customHeight="1">
      <c r="B1167" s="26"/>
      <c r="C1167" s="250"/>
      <c r="D1167" s="250"/>
    </row>
    <row r="1168" spans="2:4" ht="12.95" customHeight="1">
      <c r="B1168" s="26"/>
      <c r="C1168" s="250"/>
      <c r="D1168" s="250"/>
    </row>
    <row r="1169" spans="2:4" ht="12.95" customHeight="1">
      <c r="B1169" s="26"/>
      <c r="C1169" s="250"/>
      <c r="D1169" s="250"/>
    </row>
    <row r="1170" spans="2:4" ht="12.95" customHeight="1">
      <c r="B1170" s="26"/>
      <c r="C1170" s="250"/>
      <c r="D1170" s="250"/>
    </row>
    <row r="1171" spans="2:4" ht="12.95" customHeight="1">
      <c r="B1171" s="26"/>
      <c r="C1171" s="250"/>
      <c r="D1171" s="250"/>
    </row>
    <row r="1172" spans="2:4" ht="12.95" customHeight="1">
      <c r="B1172" s="26"/>
      <c r="C1172" s="250"/>
      <c r="D1172" s="250"/>
    </row>
    <row r="1173" spans="2:4" ht="12.95" customHeight="1">
      <c r="B1173" s="26"/>
      <c r="C1173" s="250"/>
      <c r="D1173" s="250"/>
    </row>
    <row r="1174" spans="2:4" ht="12.95" customHeight="1">
      <c r="B1174" s="26"/>
      <c r="C1174" s="250"/>
      <c r="D1174" s="250"/>
    </row>
    <row r="1175" spans="2:4" ht="12.95" customHeight="1">
      <c r="B1175" s="26"/>
      <c r="C1175" s="250"/>
      <c r="D1175" s="250"/>
    </row>
    <row r="1176" spans="2:4" ht="12.95" customHeight="1">
      <c r="B1176" s="26"/>
      <c r="C1176" s="250"/>
      <c r="D1176" s="250"/>
    </row>
    <row r="1177" spans="2:4" ht="12.95" customHeight="1">
      <c r="B1177" s="26"/>
      <c r="C1177" s="250"/>
      <c r="D1177" s="250"/>
    </row>
    <row r="1178" spans="2:4" ht="12.95" customHeight="1">
      <c r="B1178" s="26"/>
      <c r="C1178" s="250"/>
      <c r="D1178" s="250"/>
    </row>
    <row r="1179" spans="2:4" ht="12.95" customHeight="1">
      <c r="B1179" s="26"/>
      <c r="C1179" s="250"/>
      <c r="D1179" s="250"/>
    </row>
    <row r="1180" spans="2:4" ht="12.95" customHeight="1">
      <c r="B1180" s="26"/>
      <c r="C1180" s="250"/>
      <c r="D1180" s="250"/>
    </row>
    <row r="1181" spans="2:4" ht="12.95" customHeight="1">
      <c r="B1181" s="26"/>
      <c r="C1181" s="250"/>
      <c r="D1181" s="250"/>
    </row>
    <row r="1182" spans="2:4" ht="12.95" customHeight="1">
      <c r="B1182" s="26"/>
      <c r="C1182" s="250"/>
      <c r="D1182" s="250"/>
    </row>
    <row r="1183" spans="2:4" ht="12.95" customHeight="1">
      <c r="B1183" s="26"/>
      <c r="C1183" s="250"/>
      <c r="D1183" s="250"/>
    </row>
    <row r="1184" spans="2:4" ht="12.95" customHeight="1">
      <c r="B1184" s="26"/>
      <c r="C1184" s="250"/>
      <c r="D1184" s="250"/>
    </row>
    <row r="1185" spans="2:4" ht="12.95" customHeight="1">
      <c r="B1185" s="26"/>
      <c r="C1185" s="250"/>
      <c r="D1185" s="250"/>
    </row>
    <row r="1186" spans="2:4" ht="12.95" customHeight="1">
      <c r="B1186" s="26"/>
      <c r="C1186" s="250"/>
      <c r="D1186" s="250"/>
    </row>
    <row r="1187" spans="2:4" ht="12.95" customHeight="1">
      <c r="B1187" s="26"/>
      <c r="C1187" s="250"/>
      <c r="D1187" s="250"/>
    </row>
    <row r="1188" spans="2:4" ht="12.95" customHeight="1">
      <c r="B1188" s="26"/>
      <c r="C1188" s="250"/>
      <c r="D1188" s="250"/>
    </row>
    <row r="1189" spans="2:4" ht="12.95" customHeight="1">
      <c r="B1189" s="26"/>
      <c r="C1189" s="250"/>
      <c r="D1189" s="250"/>
    </row>
    <row r="1190" spans="2:4" ht="12.95" customHeight="1">
      <c r="B1190" s="26"/>
      <c r="C1190" s="250"/>
      <c r="D1190" s="250"/>
    </row>
    <row r="1191" spans="2:4" ht="12.95" customHeight="1">
      <c r="B1191" s="26"/>
      <c r="C1191" s="250"/>
      <c r="D1191" s="250"/>
    </row>
    <row r="1192" spans="2:4" ht="12.95" customHeight="1">
      <c r="B1192" s="26"/>
      <c r="C1192" s="250"/>
      <c r="D1192" s="250"/>
    </row>
    <row r="1193" spans="2:4" ht="12.95" customHeight="1">
      <c r="B1193" s="26"/>
      <c r="C1193" s="250"/>
      <c r="D1193" s="250"/>
    </row>
    <row r="1194" spans="2:4" ht="12.95" customHeight="1">
      <c r="B1194" s="26"/>
      <c r="C1194" s="250"/>
      <c r="D1194" s="250"/>
    </row>
    <row r="1195" spans="2:4" ht="12.95" customHeight="1">
      <c r="B1195" s="26"/>
      <c r="C1195" s="250"/>
      <c r="D1195" s="250"/>
    </row>
    <row r="1196" spans="2:4" ht="12.95" customHeight="1">
      <c r="B1196" s="26"/>
      <c r="C1196" s="250"/>
      <c r="D1196" s="250"/>
    </row>
    <row r="1197" spans="2:4" ht="12.95" customHeight="1">
      <c r="B1197" s="26"/>
      <c r="C1197" s="250"/>
      <c r="D1197" s="250"/>
    </row>
    <row r="1198" spans="2:4" ht="12.95" customHeight="1">
      <c r="B1198" s="26"/>
      <c r="C1198" s="250"/>
      <c r="D1198" s="250"/>
    </row>
    <row r="1199" spans="2:4" ht="12.95" customHeight="1">
      <c r="B1199" s="26"/>
      <c r="C1199" s="250"/>
      <c r="D1199" s="250"/>
    </row>
    <row r="1200" spans="2:4" ht="12.95" customHeight="1">
      <c r="B1200" s="26"/>
      <c r="C1200" s="250"/>
      <c r="D1200" s="250"/>
    </row>
    <row r="1201" spans="2:4" ht="12.95" customHeight="1">
      <c r="B1201" s="26"/>
      <c r="C1201" s="250"/>
      <c r="D1201" s="250"/>
    </row>
    <row r="1202" spans="2:4" ht="12.95" customHeight="1">
      <c r="B1202" s="26"/>
      <c r="C1202" s="250"/>
      <c r="D1202" s="250"/>
    </row>
    <row r="1203" spans="2:4" ht="12.95" customHeight="1">
      <c r="B1203" s="26"/>
      <c r="C1203" s="250"/>
      <c r="D1203" s="250"/>
    </row>
    <row r="1204" spans="2:4" ht="12.95" customHeight="1">
      <c r="B1204" s="26"/>
      <c r="C1204" s="250"/>
      <c r="D1204" s="250"/>
    </row>
    <row r="1205" spans="2:4" ht="12.95" customHeight="1">
      <c r="B1205" s="26"/>
      <c r="C1205" s="250"/>
      <c r="D1205" s="250"/>
    </row>
    <row r="1206" spans="2:4" ht="12.95" customHeight="1">
      <c r="B1206" s="26"/>
      <c r="C1206" s="250"/>
      <c r="D1206" s="250"/>
    </row>
    <row r="1207" spans="2:4" ht="12.95" customHeight="1">
      <c r="B1207" s="26"/>
      <c r="C1207" s="250"/>
      <c r="D1207" s="250"/>
    </row>
    <row r="1208" spans="2:4" ht="12.95" customHeight="1">
      <c r="B1208" s="26"/>
      <c r="C1208" s="250"/>
      <c r="D1208" s="250"/>
    </row>
    <row r="1209" spans="2:4" ht="12.95" customHeight="1">
      <c r="B1209" s="26"/>
      <c r="C1209" s="250"/>
      <c r="D1209" s="250"/>
    </row>
    <row r="1210" spans="2:4" ht="12.95" customHeight="1">
      <c r="B1210" s="26"/>
      <c r="C1210" s="250"/>
      <c r="D1210" s="250"/>
    </row>
    <row r="1211" spans="2:4" ht="12.95" customHeight="1">
      <c r="B1211" s="26"/>
      <c r="C1211" s="250"/>
      <c r="D1211" s="250"/>
    </row>
    <row r="1212" spans="2:4" ht="12.95" customHeight="1">
      <c r="B1212" s="26"/>
      <c r="C1212" s="250"/>
      <c r="D1212" s="250"/>
    </row>
    <row r="1213" spans="2:4" ht="12.95" customHeight="1">
      <c r="B1213" s="26"/>
      <c r="C1213" s="250"/>
      <c r="D1213" s="250"/>
    </row>
    <row r="1214" spans="2:4" ht="12.95" customHeight="1">
      <c r="B1214" s="26"/>
      <c r="C1214" s="250"/>
      <c r="D1214" s="250"/>
    </row>
    <row r="1215" spans="2:4" ht="12.95" customHeight="1">
      <c r="B1215" s="26"/>
      <c r="C1215" s="250"/>
      <c r="D1215" s="250"/>
    </row>
    <row r="1216" spans="2:4" ht="12.95" customHeight="1">
      <c r="B1216" s="26"/>
      <c r="C1216" s="250"/>
      <c r="D1216" s="250"/>
    </row>
    <row r="1217" spans="2:4" ht="12.95" customHeight="1">
      <c r="B1217" s="26"/>
      <c r="C1217" s="250"/>
      <c r="D1217" s="250"/>
    </row>
    <row r="1218" spans="2:4" ht="12.95" customHeight="1">
      <c r="B1218" s="26"/>
      <c r="C1218" s="250"/>
      <c r="D1218" s="250"/>
    </row>
    <row r="1219" spans="2:4" ht="12.95" customHeight="1">
      <c r="B1219" s="26"/>
      <c r="C1219" s="250"/>
      <c r="D1219" s="250"/>
    </row>
    <row r="1220" spans="2:4" ht="12.95" customHeight="1">
      <c r="B1220" s="26"/>
      <c r="C1220" s="250"/>
      <c r="D1220" s="250"/>
    </row>
    <row r="1221" spans="2:4" ht="12.95" customHeight="1">
      <c r="B1221" s="26"/>
      <c r="C1221" s="250"/>
      <c r="D1221" s="250"/>
    </row>
    <row r="1222" spans="2:4" ht="12.95" customHeight="1">
      <c r="B1222" s="26"/>
      <c r="C1222" s="250"/>
      <c r="D1222" s="250"/>
    </row>
    <row r="1223" spans="2:4" ht="12.95" customHeight="1">
      <c r="B1223" s="26"/>
      <c r="C1223" s="250"/>
      <c r="D1223" s="250"/>
    </row>
    <row r="1224" spans="2:4" ht="12.95" customHeight="1">
      <c r="B1224" s="26"/>
      <c r="C1224" s="250"/>
      <c r="D1224" s="250"/>
    </row>
    <row r="1225" spans="2:4" ht="12.95" customHeight="1">
      <c r="B1225" s="26"/>
      <c r="C1225" s="250"/>
      <c r="D1225" s="250"/>
    </row>
    <row r="1226" spans="2:4" ht="12.95" customHeight="1">
      <c r="B1226" s="26"/>
      <c r="C1226" s="250"/>
      <c r="D1226" s="250"/>
    </row>
    <row r="1227" spans="2:4" ht="12.95" customHeight="1">
      <c r="B1227" s="26"/>
      <c r="C1227" s="250"/>
      <c r="D1227" s="250"/>
    </row>
    <row r="1228" spans="2:4" ht="12.95" customHeight="1">
      <c r="B1228" s="26"/>
      <c r="C1228" s="250"/>
      <c r="D1228" s="250"/>
    </row>
    <row r="1229" spans="2:4" ht="12.95" customHeight="1">
      <c r="B1229" s="26"/>
      <c r="C1229" s="250"/>
      <c r="D1229" s="250"/>
    </row>
    <row r="1230" spans="2:4" ht="12.95" customHeight="1">
      <c r="B1230" s="26"/>
      <c r="C1230" s="250"/>
      <c r="D1230" s="250"/>
    </row>
    <row r="1231" spans="2:4" ht="12.95" customHeight="1">
      <c r="B1231" s="26"/>
      <c r="C1231" s="250"/>
      <c r="D1231" s="250"/>
    </row>
    <row r="1232" spans="2:4" ht="12.95" customHeight="1">
      <c r="B1232" s="26"/>
      <c r="C1232" s="250"/>
      <c r="D1232" s="250"/>
    </row>
    <row r="1233" spans="2:4" ht="12.95" customHeight="1">
      <c r="B1233" s="26"/>
      <c r="C1233" s="250"/>
      <c r="D1233" s="250"/>
    </row>
    <row r="1234" spans="2:4" ht="12.95" customHeight="1">
      <c r="B1234" s="26"/>
      <c r="C1234" s="250"/>
      <c r="D1234" s="250"/>
    </row>
    <row r="1235" spans="2:4" ht="12.95" customHeight="1">
      <c r="B1235" s="26"/>
      <c r="C1235" s="250"/>
      <c r="D1235" s="250"/>
    </row>
    <row r="1236" spans="2:4" ht="12.95" customHeight="1">
      <c r="B1236" s="26"/>
      <c r="C1236" s="250"/>
      <c r="D1236" s="250"/>
    </row>
    <row r="1237" spans="2:4" ht="12.95" customHeight="1">
      <c r="B1237" s="26"/>
      <c r="C1237" s="250"/>
      <c r="D1237" s="250"/>
    </row>
    <row r="1238" spans="2:4" ht="12.95" customHeight="1">
      <c r="B1238" s="26"/>
      <c r="C1238" s="250"/>
      <c r="D1238" s="250"/>
    </row>
    <row r="1239" spans="2:4" ht="12.95" customHeight="1">
      <c r="B1239" s="26"/>
      <c r="C1239" s="250"/>
      <c r="D1239" s="250"/>
    </row>
    <row r="1240" spans="2:4" ht="12.95" customHeight="1">
      <c r="B1240" s="26"/>
      <c r="C1240" s="250"/>
      <c r="D1240" s="250"/>
    </row>
    <row r="1241" spans="2:4" ht="12.95" customHeight="1">
      <c r="B1241" s="26"/>
      <c r="C1241" s="250"/>
      <c r="D1241" s="250"/>
    </row>
    <row r="1242" spans="2:4" ht="12.95" customHeight="1">
      <c r="B1242" s="26"/>
      <c r="C1242" s="250"/>
      <c r="D1242" s="250"/>
    </row>
    <row r="1243" spans="2:4" ht="12.95" customHeight="1">
      <c r="B1243" s="26"/>
      <c r="C1243" s="250"/>
      <c r="D1243" s="250"/>
    </row>
    <row r="1244" spans="2:4" ht="12.95" customHeight="1">
      <c r="B1244" s="26"/>
      <c r="C1244" s="250"/>
      <c r="D1244" s="250"/>
    </row>
    <row r="1245" spans="2:4" ht="12.95" customHeight="1">
      <c r="B1245" s="26"/>
      <c r="C1245" s="250"/>
      <c r="D1245" s="250"/>
    </row>
    <row r="1246" spans="2:4" ht="12.95" customHeight="1">
      <c r="B1246" s="26"/>
      <c r="C1246" s="250"/>
      <c r="D1246" s="250"/>
    </row>
    <row r="1247" spans="2:4" ht="12.95" customHeight="1">
      <c r="B1247" s="26"/>
      <c r="C1247" s="250"/>
      <c r="D1247" s="250"/>
    </row>
    <row r="1248" spans="2:4" ht="12.95" customHeight="1">
      <c r="B1248" s="26"/>
      <c r="C1248" s="250"/>
      <c r="D1248" s="250"/>
    </row>
    <row r="1249" spans="2:4" ht="12.95" customHeight="1">
      <c r="B1249" s="26"/>
      <c r="C1249" s="250"/>
      <c r="D1249" s="250"/>
    </row>
    <row r="1250" spans="2:4" ht="12.95" customHeight="1">
      <c r="B1250" s="26"/>
      <c r="C1250" s="250"/>
      <c r="D1250" s="250"/>
    </row>
    <row r="1251" spans="2:4" ht="12.95" customHeight="1">
      <c r="B1251" s="26"/>
      <c r="C1251" s="250"/>
      <c r="D1251" s="250"/>
    </row>
    <row r="1252" spans="2:4" ht="12.95" customHeight="1">
      <c r="B1252" s="26"/>
      <c r="C1252" s="250"/>
      <c r="D1252" s="250"/>
    </row>
    <row r="1253" spans="2:4" ht="12.95" customHeight="1">
      <c r="B1253" s="26"/>
      <c r="C1253" s="250"/>
      <c r="D1253" s="250"/>
    </row>
    <row r="1254" spans="2:4" ht="12.95" customHeight="1">
      <c r="B1254" s="26"/>
      <c r="C1254" s="250"/>
      <c r="D1254" s="250"/>
    </row>
    <row r="1255" spans="2:4" ht="12.95" customHeight="1">
      <c r="B1255" s="26"/>
      <c r="C1255" s="250"/>
      <c r="D1255" s="250"/>
    </row>
    <row r="1256" spans="2:4" ht="12.95" customHeight="1">
      <c r="B1256" s="26"/>
      <c r="C1256" s="250"/>
      <c r="D1256" s="250"/>
    </row>
    <row r="1257" spans="2:4" ht="12.95" customHeight="1">
      <c r="B1257" s="26"/>
      <c r="C1257" s="250"/>
      <c r="D1257" s="250"/>
    </row>
    <row r="1258" spans="2:4" ht="12.95" customHeight="1">
      <c r="B1258" s="26"/>
      <c r="C1258" s="250"/>
      <c r="D1258" s="250"/>
    </row>
    <row r="1259" spans="2:4" ht="12.95" customHeight="1">
      <c r="B1259" s="26"/>
      <c r="C1259" s="250"/>
      <c r="D1259" s="250"/>
    </row>
    <row r="1260" spans="2:4" ht="12.95" customHeight="1">
      <c r="B1260" s="26"/>
      <c r="C1260" s="250"/>
      <c r="D1260" s="250"/>
    </row>
    <row r="1261" spans="2:4" ht="12.95" customHeight="1">
      <c r="B1261" s="26"/>
      <c r="C1261" s="250"/>
      <c r="D1261" s="250"/>
    </row>
    <row r="1262" spans="2:4" ht="12.95" customHeight="1">
      <c r="B1262" s="26"/>
      <c r="C1262" s="250"/>
      <c r="D1262" s="250"/>
    </row>
    <row r="1263" spans="2:4" ht="12.95" customHeight="1">
      <c r="B1263" s="26"/>
      <c r="C1263" s="250"/>
      <c r="D1263" s="250"/>
    </row>
    <row r="1264" spans="2:4" ht="12.95" customHeight="1">
      <c r="B1264" s="26"/>
      <c r="C1264" s="250"/>
      <c r="D1264" s="250"/>
    </row>
    <row r="1265" spans="2:4" ht="12.95" customHeight="1">
      <c r="B1265" s="26"/>
      <c r="C1265" s="250"/>
      <c r="D1265" s="250"/>
    </row>
    <row r="1266" spans="2:4" ht="12.95" customHeight="1">
      <c r="B1266" s="26"/>
      <c r="C1266" s="250"/>
      <c r="D1266" s="250"/>
    </row>
    <row r="1267" spans="2:4" ht="12.95" customHeight="1">
      <c r="B1267" s="26"/>
      <c r="C1267" s="250"/>
      <c r="D1267" s="250"/>
    </row>
    <row r="1268" spans="2:4" ht="12.95" customHeight="1">
      <c r="B1268" s="26"/>
      <c r="C1268" s="250"/>
      <c r="D1268" s="250"/>
    </row>
    <row r="1269" spans="2:4" ht="12.95" customHeight="1">
      <c r="B1269" s="26"/>
      <c r="C1269" s="250"/>
      <c r="D1269" s="250"/>
    </row>
    <row r="1270" spans="2:4" ht="12.95" customHeight="1">
      <c r="B1270" s="26"/>
      <c r="C1270" s="250"/>
      <c r="D1270" s="250"/>
    </row>
    <row r="1271" spans="2:4" ht="12.95" customHeight="1">
      <c r="B1271" s="26"/>
      <c r="C1271" s="250"/>
      <c r="D1271" s="250"/>
    </row>
    <row r="1272" spans="2:4" ht="12.95" customHeight="1">
      <c r="B1272" s="26"/>
      <c r="C1272" s="250"/>
      <c r="D1272" s="250"/>
    </row>
    <row r="1273" spans="2:4" ht="12.95" customHeight="1">
      <c r="B1273" s="26"/>
      <c r="C1273" s="250"/>
      <c r="D1273" s="250"/>
    </row>
    <row r="1274" spans="2:4" ht="12.95" customHeight="1">
      <c r="B1274" s="26"/>
      <c r="C1274" s="250"/>
      <c r="D1274" s="250"/>
    </row>
    <row r="1275" spans="2:4" ht="12.95" customHeight="1">
      <c r="B1275" s="26"/>
      <c r="C1275" s="250"/>
      <c r="D1275" s="250"/>
    </row>
    <row r="1276" spans="2:4" ht="12.95" customHeight="1">
      <c r="B1276" s="26"/>
      <c r="C1276" s="250"/>
      <c r="D1276" s="250"/>
    </row>
    <row r="1277" spans="2:4" ht="12.95" customHeight="1">
      <c r="B1277" s="26"/>
      <c r="C1277" s="250"/>
      <c r="D1277" s="250"/>
    </row>
    <row r="1278" spans="2:4" ht="12.95" customHeight="1">
      <c r="B1278" s="26"/>
      <c r="C1278" s="250"/>
      <c r="D1278" s="250"/>
    </row>
    <row r="1279" spans="2:4" ht="12.95" customHeight="1">
      <c r="B1279" s="26"/>
      <c r="C1279" s="250"/>
      <c r="D1279" s="250"/>
    </row>
    <row r="1280" spans="2:4" ht="12.95" customHeight="1">
      <c r="B1280" s="26"/>
      <c r="C1280" s="250"/>
      <c r="D1280" s="250"/>
    </row>
    <row r="1281" spans="2:4" ht="12.95" customHeight="1">
      <c r="B1281" s="26"/>
      <c r="C1281" s="250"/>
      <c r="D1281" s="250"/>
    </row>
    <row r="1282" spans="2:4" ht="12.95" customHeight="1">
      <c r="B1282" s="26"/>
      <c r="C1282" s="250"/>
      <c r="D1282" s="250"/>
    </row>
    <row r="1283" spans="2:4" ht="12.95" customHeight="1">
      <c r="B1283" s="26"/>
      <c r="C1283" s="250"/>
      <c r="D1283" s="250"/>
    </row>
    <row r="1284" spans="2:4" ht="12.95" customHeight="1">
      <c r="B1284" s="26"/>
      <c r="C1284" s="250"/>
      <c r="D1284" s="250"/>
    </row>
    <row r="1285" spans="2:4" ht="12.95" customHeight="1">
      <c r="B1285" s="26"/>
      <c r="C1285" s="250"/>
      <c r="D1285" s="250"/>
    </row>
    <row r="1286" spans="2:4" ht="12.95" customHeight="1">
      <c r="B1286" s="26"/>
      <c r="C1286" s="250"/>
      <c r="D1286" s="250"/>
    </row>
    <row r="1287" spans="2:4" ht="12.95" customHeight="1">
      <c r="B1287" s="26"/>
      <c r="C1287" s="250"/>
      <c r="D1287" s="250"/>
    </row>
    <row r="1288" spans="2:4" ht="12.95" customHeight="1">
      <c r="B1288" s="26"/>
      <c r="C1288" s="250"/>
      <c r="D1288" s="250"/>
    </row>
    <row r="1289" spans="2:4" ht="12.95" customHeight="1">
      <c r="B1289" s="26"/>
      <c r="C1289" s="250"/>
      <c r="D1289" s="250"/>
    </row>
    <row r="1290" spans="2:4" ht="12.95" customHeight="1">
      <c r="B1290" s="26"/>
      <c r="C1290" s="250"/>
      <c r="D1290" s="250"/>
    </row>
    <row r="1291" spans="2:4" ht="12.95" customHeight="1">
      <c r="B1291" s="26"/>
      <c r="C1291" s="250"/>
      <c r="D1291" s="250"/>
    </row>
    <row r="1292" spans="2:4" ht="12.95" customHeight="1">
      <c r="B1292" s="26"/>
      <c r="C1292" s="250"/>
      <c r="D1292" s="250"/>
    </row>
    <row r="1293" spans="2:4" ht="12.95" customHeight="1">
      <c r="B1293" s="26"/>
      <c r="C1293" s="250"/>
      <c r="D1293" s="250"/>
    </row>
    <row r="1294" spans="2:4" ht="12.95" customHeight="1">
      <c r="B1294" s="26"/>
      <c r="C1294" s="250"/>
      <c r="D1294" s="250"/>
    </row>
    <row r="1295" spans="2:4" ht="12.95" customHeight="1">
      <c r="B1295" s="26"/>
      <c r="C1295" s="250"/>
      <c r="D1295" s="250"/>
    </row>
    <row r="1296" spans="2:4" ht="12.95" customHeight="1">
      <c r="B1296" s="26"/>
      <c r="C1296" s="250"/>
      <c r="D1296" s="250"/>
    </row>
    <row r="1297" spans="2:4" ht="12.95" customHeight="1">
      <c r="B1297" s="26"/>
      <c r="C1297" s="250"/>
      <c r="D1297" s="250"/>
    </row>
    <row r="1298" spans="2:4" ht="12.95" customHeight="1">
      <c r="B1298" s="26"/>
      <c r="C1298" s="250"/>
      <c r="D1298" s="250"/>
    </row>
    <row r="1299" spans="2:4" ht="12.95" customHeight="1">
      <c r="B1299" s="26"/>
      <c r="C1299" s="250"/>
      <c r="D1299" s="250"/>
    </row>
    <row r="1300" spans="2:4" ht="12.95" customHeight="1">
      <c r="B1300" s="26"/>
      <c r="C1300" s="250"/>
      <c r="D1300" s="250"/>
    </row>
    <row r="1301" spans="2:4" ht="12.95" customHeight="1">
      <c r="B1301" s="26"/>
      <c r="C1301" s="250"/>
      <c r="D1301" s="250"/>
    </row>
    <row r="1302" spans="2:4" ht="12.95" customHeight="1">
      <c r="B1302" s="26"/>
      <c r="C1302" s="250"/>
      <c r="D1302" s="250"/>
    </row>
    <row r="1303" spans="2:4" ht="12.95" customHeight="1">
      <c r="B1303" s="26"/>
      <c r="C1303" s="250"/>
      <c r="D1303" s="250"/>
    </row>
    <row r="1304" spans="2:4" ht="12.95" customHeight="1">
      <c r="B1304" s="26"/>
      <c r="C1304" s="250"/>
      <c r="D1304" s="250"/>
    </row>
    <row r="1305" spans="2:4" ht="12.95" customHeight="1">
      <c r="B1305" s="26"/>
      <c r="C1305" s="250"/>
      <c r="D1305" s="250"/>
    </row>
    <row r="1306" spans="2:4" ht="12.95" customHeight="1">
      <c r="B1306" s="26"/>
      <c r="C1306" s="250"/>
      <c r="D1306" s="250"/>
    </row>
    <row r="1307" spans="2:4" ht="12.95" customHeight="1">
      <c r="B1307" s="26"/>
      <c r="C1307" s="250"/>
      <c r="D1307" s="250"/>
    </row>
    <row r="1308" spans="2:4" ht="12.95" customHeight="1">
      <c r="B1308" s="26"/>
      <c r="C1308" s="250"/>
      <c r="D1308" s="250"/>
    </row>
    <row r="1309" spans="2:4" ht="12.95" customHeight="1">
      <c r="B1309" s="26"/>
      <c r="C1309" s="250"/>
      <c r="D1309" s="250"/>
    </row>
    <row r="1310" spans="2:4" ht="12.95" customHeight="1">
      <c r="B1310" s="26"/>
      <c r="C1310" s="250"/>
      <c r="D1310" s="250"/>
    </row>
    <row r="1311" spans="2:4" ht="12.95" customHeight="1">
      <c r="B1311" s="26"/>
      <c r="C1311" s="250"/>
      <c r="D1311" s="250"/>
    </row>
    <row r="1312" spans="2:4" ht="12.95" customHeight="1">
      <c r="B1312" s="26"/>
      <c r="C1312" s="250"/>
      <c r="D1312" s="250"/>
    </row>
    <row r="1313" spans="2:4" ht="12.95" customHeight="1">
      <c r="B1313" s="26"/>
      <c r="C1313" s="250"/>
      <c r="D1313" s="250"/>
    </row>
    <row r="1314" spans="2:4" ht="12.95" customHeight="1">
      <c r="B1314" s="26"/>
      <c r="C1314" s="250"/>
      <c r="D1314" s="250"/>
    </row>
    <row r="1315" spans="2:4" ht="12.95" customHeight="1">
      <c r="B1315" s="26"/>
      <c r="C1315" s="250"/>
      <c r="D1315" s="250"/>
    </row>
    <row r="1316" spans="2:4" ht="12.95" customHeight="1">
      <c r="B1316" s="26"/>
      <c r="C1316" s="250"/>
      <c r="D1316" s="250"/>
    </row>
    <row r="1317" spans="2:4" ht="12.95" customHeight="1">
      <c r="B1317" s="26"/>
      <c r="C1317" s="250"/>
      <c r="D1317" s="250"/>
    </row>
    <row r="1318" spans="2:4" ht="12.95" customHeight="1">
      <c r="B1318" s="26"/>
      <c r="C1318" s="250"/>
      <c r="D1318" s="250"/>
    </row>
    <row r="1319" spans="2:4" ht="12.95" customHeight="1">
      <c r="B1319" s="26"/>
      <c r="C1319" s="250"/>
      <c r="D1319" s="250"/>
    </row>
    <row r="1320" spans="2:4" ht="12.95" customHeight="1">
      <c r="B1320" s="26"/>
      <c r="C1320" s="250"/>
      <c r="D1320" s="250"/>
    </row>
    <row r="1321" spans="2:4" ht="12.95" customHeight="1">
      <c r="B1321" s="26"/>
      <c r="C1321" s="250"/>
      <c r="D1321" s="250"/>
    </row>
    <row r="1322" spans="2:4" ht="12.95" customHeight="1">
      <c r="B1322" s="26"/>
      <c r="C1322" s="250"/>
      <c r="D1322" s="250"/>
    </row>
    <row r="1323" spans="2:4" ht="12.95" customHeight="1">
      <c r="B1323" s="26"/>
      <c r="C1323" s="250"/>
      <c r="D1323" s="250"/>
    </row>
    <row r="1324" spans="2:4" ht="12.95" customHeight="1">
      <c r="B1324" s="26"/>
      <c r="C1324" s="250"/>
      <c r="D1324" s="250"/>
    </row>
    <row r="1325" spans="2:4" ht="12.95" customHeight="1">
      <c r="B1325" s="26"/>
      <c r="C1325" s="250"/>
      <c r="D1325" s="250"/>
    </row>
    <row r="1326" spans="2:4" ht="12.95" customHeight="1">
      <c r="B1326" s="26"/>
      <c r="C1326" s="250"/>
      <c r="D1326" s="250"/>
    </row>
    <row r="1327" spans="2:4" ht="12.95" customHeight="1">
      <c r="B1327" s="26"/>
      <c r="C1327" s="250"/>
      <c r="D1327" s="250"/>
    </row>
    <row r="1328" spans="2:4" ht="12.95" customHeight="1">
      <c r="B1328" s="26"/>
      <c r="C1328" s="250"/>
      <c r="D1328" s="250"/>
    </row>
    <row r="1329" spans="2:4" ht="12.95" customHeight="1">
      <c r="B1329" s="26"/>
      <c r="C1329" s="250"/>
      <c r="D1329" s="250"/>
    </row>
    <row r="1330" spans="2:4" ht="12.95" customHeight="1">
      <c r="B1330" s="26"/>
      <c r="C1330" s="250"/>
      <c r="D1330" s="250"/>
    </row>
    <row r="1331" spans="2:4" ht="12.95" customHeight="1">
      <c r="B1331" s="26"/>
      <c r="C1331" s="250"/>
      <c r="D1331" s="250"/>
    </row>
    <row r="1332" spans="2:4" ht="12.95" customHeight="1">
      <c r="B1332" s="26"/>
      <c r="C1332" s="250"/>
      <c r="D1332" s="250"/>
    </row>
    <row r="1333" spans="2:4" ht="12.95" customHeight="1">
      <c r="B1333" s="26"/>
      <c r="C1333" s="250"/>
      <c r="D1333" s="250"/>
    </row>
    <row r="1334" spans="2:4" ht="12.95" customHeight="1">
      <c r="B1334" s="26"/>
      <c r="C1334" s="250"/>
      <c r="D1334" s="250"/>
    </row>
    <row r="1335" spans="2:4" ht="12.95" customHeight="1">
      <c r="B1335" s="26"/>
      <c r="C1335" s="250"/>
      <c r="D1335" s="250"/>
    </row>
    <row r="1336" spans="2:4" ht="12.95" customHeight="1">
      <c r="B1336" s="26"/>
      <c r="C1336" s="250"/>
      <c r="D1336" s="250"/>
    </row>
    <row r="1337" spans="2:4" ht="12.95" customHeight="1">
      <c r="B1337" s="26"/>
      <c r="C1337" s="250"/>
      <c r="D1337" s="250"/>
    </row>
    <row r="1338" spans="2:4" ht="12.95" customHeight="1">
      <c r="B1338" s="26"/>
      <c r="C1338" s="250"/>
      <c r="D1338" s="250"/>
    </row>
    <row r="1339" spans="2:4" ht="12.95" customHeight="1">
      <c r="B1339" s="26"/>
      <c r="C1339" s="250"/>
      <c r="D1339" s="250"/>
    </row>
    <row r="1340" spans="2:4" ht="12.95" customHeight="1">
      <c r="B1340" s="26"/>
      <c r="C1340" s="250"/>
      <c r="D1340" s="250"/>
    </row>
    <row r="1341" spans="2:4" ht="12.95" customHeight="1">
      <c r="B1341" s="26"/>
      <c r="C1341" s="250"/>
      <c r="D1341" s="250"/>
    </row>
    <row r="1342" spans="2:4" ht="12.95" customHeight="1">
      <c r="B1342" s="26"/>
      <c r="C1342" s="250"/>
      <c r="D1342" s="250"/>
    </row>
    <row r="1343" spans="2:4" ht="12.95" customHeight="1">
      <c r="B1343" s="26"/>
      <c r="C1343" s="250"/>
      <c r="D1343" s="250"/>
    </row>
    <row r="1344" spans="2:4" ht="12.95" customHeight="1">
      <c r="B1344" s="26"/>
      <c r="C1344" s="250"/>
      <c r="D1344" s="250"/>
    </row>
    <row r="1345" spans="2:4" ht="12.95" customHeight="1">
      <c r="B1345" s="26"/>
      <c r="C1345" s="250"/>
      <c r="D1345" s="250"/>
    </row>
    <row r="1346" spans="2:4" ht="12.95" customHeight="1">
      <c r="B1346" s="26"/>
      <c r="C1346" s="250"/>
      <c r="D1346" s="250"/>
    </row>
    <row r="1347" spans="2:4" ht="12.95" customHeight="1">
      <c r="B1347" s="26"/>
      <c r="C1347" s="250"/>
      <c r="D1347" s="250"/>
    </row>
    <row r="1348" spans="2:4" ht="12.95" customHeight="1">
      <c r="B1348" s="26"/>
      <c r="C1348" s="250"/>
      <c r="D1348" s="250"/>
    </row>
    <row r="1349" spans="2:4" ht="12.95" customHeight="1">
      <c r="B1349" s="26"/>
      <c r="C1349" s="250"/>
      <c r="D1349" s="250"/>
    </row>
    <row r="1350" spans="2:4" ht="12.95" customHeight="1">
      <c r="B1350" s="26"/>
      <c r="C1350" s="250"/>
      <c r="D1350" s="250"/>
    </row>
    <row r="1351" spans="2:4" ht="12.95" customHeight="1">
      <c r="B1351" s="26"/>
      <c r="C1351" s="250"/>
      <c r="D1351" s="250"/>
    </row>
    <row r="1352" spans="2:4" ht="12.95" customHeight="1">
      <c r="B1352" s="26"/>
      <c r="C1352" s="250"/>
      <c r="D1352" s="250"/>
    </row>
    <row r="1353" spans="2:4" ht="12.95" customHeight="1">
      <c r="B1353" s="26"/>
      <c r="C1353" s="250"/>
      <c r="D1353" s="250"/>
    </row>
    <row r="1354" spans="2:4" ht="12.95" customHeight="1">
      <c r="B1354" s="26"/>
      <c r="C1354" s="250"/>
      <c r="D1354" s="250"/>
    </row>
    <row r="1355" spans="2:4" ht="12.95" customHeight="1">
      <c r="B1355" s="26"/>
      <c r="C1355" s="250"/>
      <c r="D1355" s="250"/>
    </row>
    <row r="1356" spans="2:4" ht="12.95" customHeight="1">
      <c r="B1356" s="26"/>
      <c r="C1356" s="250"/>
      <c r="D1356" s="250"/>
    </row>
    <row r="1357" spans="2:4" ht="12.95" customHeight="1">
      <c r="B1357" s="26"/>
      <c r="C1357" s="250"/>
      <c r="D1357" s="250"/>
    </row>
    <row r="1358" spans="2:4" ht="12.95" customHeight="1">
      <c r="B1358" s="26"/>
      <c r="C1358" s="250"/>
      <c r="D1358" s="250"/>
    </row>
    <row r="1359" spans="2:4" ht="12.95" customHeight="1">
      <c r="B1359" s="26"/>
      <c r="C1359" s="250"/>
      <c r="D1359" s="250"/>
    </row>
    <row r="1360" spans="2:4" ht="12.95" customHeight="1">
      <c r="B1360" s="26"/>
      <c r="C1360" s="250"/>
      <c r="D1360" s="250"/>
    </row>
    <row r="1361" spans="2:4" ht="12.95" customHeight="1">
      <c r="B1361" s="26"/>
      <c r="C1361" s="250"/>
      <c r="D1361" s="250"/>
    </row>
    <row r="1362" spans="2:4" ht="12.95" customHeight="1">
      <c r="B1362" s="26"/>
      <c r="C1362" s="250"/>
      <c r="D1362" s="250"/>
    </row>
    <row r="1363" spans="2:4" ht="12.95" customHeight="1">
      <c r="B1363" s="26"/>
      <c r="C1363" s="250"/>
      <c r="D1363" s="250"/>
    </row>
    <row r="1364" spans="2:4" ht="12.95" customHeight="1">
      <c r="B1364" s="26"/>
      <c r="C1364" s="250"/>
      <c r="D1364" s="250"/>
    </row>
    <row r="1365" spans="2:4" ht="12.95" customHeight="1">
      <c r="B1365" s="26"/>
      <c r="C1365" s="250"/>
      <c r="D1365" s="250"/>
    </row>
    <row r="1366" spans="2:4" ht="12.95" customHeight="1">
      <c r="B1366" s="26"/>
      <c r="C1366" s="250"/>
      <c r="D1366" s="250"/>
    </row>
    <row r="1367" spans="2:4" ht="12.95" customHeight="1">
      <c r="B1367" s="26"/>
      <c r="C1367" s="250"/>
      <c r="D1367" s="250"/>
    </row>
    <row r="1368" spans="2:4" ht="12.95" customHeight="1">
      <c r="B1368" s="26"/>
      <c r="C1368" s="250"/>
      <c r="D1368" s="250"/>
    </row>
    <row r="1369" spans="2:4" ht="12.95" customHeight="1">
      <c r="B1369" s="26"/>
      <c r="C1369" s="250"/>
      <c r="D1369" s="250"/>
    </row>
    <row r="1370" spans="2:4" ht="12.95" customHeight="1">
      <c r="B1370" s="26"/>
      <c r="C1370" s="250"/>
      <c r="D1370" s="250"/>
    </row>
    <row r="1371" spans="2:4" ht="12.95" customHeight="1">
      <c r="B1371" s="26"/>
      <c r="C1371" s="250"/>
      <c r="D1371" s="250"/>
    </row>
    <row r="1372" spans="2:4" ht="12.95" customHeight="1">
      <c r="B1372" s="26"/>
      <c r="C1372" s="250"/>
      <c r="D1372" s="250"/>
    </row>
    <row r="1373" spans="2:4" ht="12.95" customHeight="1">
      <c r="B1373" s="26"/>
      <c r="C1373" s="250"/>
      <c r="D1373" s="250"/>
    </row>
    <row r="1374" spans="2:4" ht="12.95" customHeight="1">
      <c r="B1374" s="26"/>
      <c r="C1374" s="250"/>
      <c r="D1374" s="250"/>
    </row>
    <row r="1375" spans="2:4" ht="12.95" customHeight="1">
      <c r="B1375" s="26"/>
      <c r="C1375" s="250"/>
      <c r="D1375" s="250"/>
    </row>
    <row r="1376" spans="2:4" ht="12.95" customHeight="1">
      <c r="B1376" s="26"/>
      <c r="C1376" s="250"/>
      <c r="D1376" s="250"/>
    </row>
    <row r="1377" spans="2:4" ht="12.95" customHeight="1">
      <c r="B1377" s="26"/>
      <c r="C1377" s="250"/>
      <c r="D1377" s="250"/>
    </row>
    <row r="1378" spans="2:4" ht="12.95" customHeight="1">
      <c r="B1378" s="26"/>
      <c r="C1378" s="250"/>
      <c r="D1378" s="250"/>
    </row>
    <row r="1379" spans="2:4" ht="12.95" customHeight="1">
      <c r="B1379" s="26"/>
      <c r="C1379" s="250"/>
      <c r="D1379" s="250"/>
    </row>
    <row r="1380" spans="2:4" ht="12.95" customHeight="1">
      <c r="B1380" s="26"/>
      <c r="C1380" s="250"/>
      <c r="D1380" s="250"/>
    </row>
    <row r="1381" spans="2:4" ht="12.95" customHeight="1">
      <c r="B1381" s="26"/>
      <c r="C1381" s="250"/>
      <c r="D1381" s="250"/>
    </row>
    <row r="1382" spans="2:4" ht="12.95" customHeight="1">
      <c r="B1382" s="26"/>
      <c r="C1382" s="250"/>
      <c r="D1382" s="250"/>
    </row>
    <row r="1383" spans="2:4" ht="12.95" customHeight="1">
      <c r="B1383" s="26"/>
      <c r="C1383" s="250"/>
      <c r="D1383" s="250"/>
    </row>
    <row r="1384" spans="2:4" ht="12.95" customHeight="1">
      <c r="B1384" s="26"/>
      <c r="C1384" s="250"/>
      <c r="D1384" s="250"/>
    </row>
    <row r="1385" spans="2:4" ht="12.95" customHeight="1">
      <c r="B1385" s="26"/>
      <c r="C1385" s="250"/>
      <c r="D1385" s="250"/>
    </row>
    <row r="1386" spans="2:4" ht="12.95" customHeight="1">
      <c r="B1386" s="26"/>
      <c r="C1386" s="250"/>
      <c r="D1386" s="250"/>
    </row>
    <row r="1387" spans="2:4" ht="12.95" customHeight="1">
      <c r="B1387" s="26"/>
      <c r="C1387" s="250"/>
      <c r="D1387" s="250"/>
    </row>
    <row r="1388" spans="2:4" ht="12.95" customHeight="1">
      <c r="B1388" s="26"/>
      <c r="C1388" s="250"/>
      <c r="D1388" s="250"/>
    </row>
    <row r="1389" spans="2:4" ht="12.95" customHeight="1">
      <c r="B1389" s="26"/>
      <c r="C1389" s="250"/>
      <c r="D1389" s="250"/>
    </row>
    <row r="1390" spans="2:4" ht="12.95" customHeight="1">
      <c r="B1390" s="26"/>
      <c r="C1390" s="250"/>
      <c r="D1390" s="250"/>
    </row>
    <row r="1391" spans="2:4" ht="12.95" customHeight="1">
      <c r="B1391" s="26"/>
      <c r="C1391" s="250"/>
      <c r="D1391" s="250"/>
    </row>
    <row r="1392" spans="2:4" ht="12.95" customHeight="1">
      <c r="B1392" s="26"/>
      <c r="C1392" s="250"/>
      <c r="D1392" s="250"/>
    </row>
    <row r="1393" spans="2:4" ht="12.95" customHeight="1">
      <c r="B1393" s="26"/>
      <c r="C1393" s="250"/>
      <c r="D1393" s="250"/>
    </row>
    <row r="1394" spans="2:4" ht="12.95" customHeight="1">
      <c r="B1394" s="26"/>
      <c r="C1394" s="250"/>
      <c r="D1394" s="250"/>
    </row>
    <row r="1395" spans="2:4" ht="12.95" customHeight="1">
      <c r="B1395" s="26"/>
      <c r="C1395" s="250"/>
      <c r="D1395" s="250"/>
    </row>
    <row r="1396" spans="2:4" ht="12.95" customHeight="1">
      <c r="B1396" s="26"/>
      <c r="C1396" s="250"/>
      <c r="D1396" s="250"/>
    </row>
    <row r="1397" spans="2:4" ht="12.95" customHeight="1">
      <c r="B1397" s="26"/>
      <c r="C1397" s="250"/>
      <c r="D1397" s="250"/>
    </row>
    <row r="1398" spans="2:4" ht="12.95" customHeight="1">
      <c r="B1398" s="26"/>
      <c r="C1398" s="250"/>
      <c r="D1398" s="250"/>
    </row>
    <row r="1399" spans="2:4" ht="12.95" customHeight="1">
      <c r="B1399" s="26"/>
      <c r="C1399" s="250"/>
      <c r="D1399" s="250"/>
    </row>
    <row r="1400" spans="2:4" ht="12.95" customHeight="1">
      <c r="B1400" s="26"/>
      <c r="C1400" s="250"/>
      <c r="D1400" s="250"/>
    </row>
    <row r="1401" spans="2:4" ht="12.95" customHeight="1">
      <c r="B1401" s="26"/>
      <c r="C1401" s="250"/>
      <c r="D1401" s="250"/>
    </row>
    <row r="1402" spans="2:4" ht="12.95" customHeight="1">
      <c r="B1402" s="26"/>
      <c r="C1402" s="250"/>
      <c r="D1402" s="250"/>
    </row>
    <row r="1403" spans="2:4" ht="12.95" customHeight="1">
      <c r="B1403" s="26"/>
      <c r="C1403" s="250"/>
      <c r="D1403" s="250"/>
    </row>
    <row r="1404" spans="2:4" ht="12.95" customHeight="1">
      <c r="B1404" s="26"/>
      <c r="C1404" s="250"/>
      <c r="D1404" s="250"/>
    </row>
    <row r="1405" spans="2:4" ht="12.95" customHeight="1">
      <c r="B1405" s="26"/>
      <c r="C1405" s="250"/>
      <c r="D1405" s="250"/>
    </row>
    <row r="1406" spans="2:4" ht="12.95" customHeight="1">
      <c r="B1406" s="26"/>
      <c r="C1406" s="250"/>
      <c r="D1406" s="250"/>
    </row>
    <row r="1407" spans="2:4" ht="12.95" customHeight="1">
      <c r="B1407" s="26"/>
      <c r="C1407" s="250"/>
      <c r="D1407" s="250"/>
    </row>
    <row r="1408" spans="2:4" ht="12.95" customHeight="1">
      <c r="B1408" s="26"/>
      <c r="C1408" s="250"/>
      <c r="D1408" s="250"/>
    </row>
    <row r="1409" spans="2:4" ht="12.95" customHeight="1">
      <c r="B1409" s="26"/>
      <c r="C1409" s="250"/>
      <c r="D1409" s="250"/>
    </row>
    <row r="1410" spans="2:4" ht="12.95" customHeight="1">
      <c r="B1410" s="26"/>
      <c r="C1410" s="250"/>
      <c r="D1410" s="250"/>
    </row>
    <row r="1411" spans="2:4" ht="12.95" customHeight="1">
      <c r="B1411" s="26"/>
      <c r="C1411" s="250"/>
      <c r="D1411" s="250"/>
    </row>
    <row r="1412" spans="2:4" ht="12.95" customHeight="1">
      <c r="B1412" s="26"/>
      <c r="C1412" s="250"/>
      <c r="D1412" s="250"/>
    </row>
    <row r="1413" spans="2:4" ht="12.95" customHeight="1">
      <c r="B1413" s="26"/>
      <c r="C1413" s="250"/>
      <c r="D1413" s="250"/>
    </row>
    <row r="1414" spans="2:4" ht="12.95" customHeight="1">
      <c r="B1414" s="26"/>
      <c r="C1414" s="250"/>
      <c r="D1414" s="250"/>
    </row>
    <row r="1415" spans="2:4" ht="12.95" customHeight="1">
      <c r="B1415" s="26"/>
      <c r="C1415" s="250"/>
      <c r="D1415" s="250"/>
    </row>
    <row r="1416" spans="2:4" ht="12.95" customHeight="1">
      <c r="B1416" s="26"/>
      <c r="C1416" s="250"/>
      <c r="D1416" s="250"/>
    </row>
    <row r="1417" spans="2:4" ht="12.95" customHeight="1">
      <c r="B1417" s="26"/>
      <c r="C1417" s="250"/>
      <c r="D1417" s="250"/>
    </row>
    <row r="1418" spans="2:4" ht="12.95" customHeight="1">
      <c r="B1418" s="26"/>
      <c r="C1418" s="250"/>
      <c r="D1418" s="250"/>
    </row>
    <row r="1419" spans="2:4" ht="12.95" customHeight="1">
      <c r="B1419" s="26"/>
      <c r="C1419" s="250"/>
      <c r="D1419" s="250"/>
    </row>
    <row r="1420" spans="2:4" ht="12.95" customHeight="1">
      <c r="B1420" s="26"/>
      <c r="C1420" s="250"/>
      <c r="D1420" s="250"/>
    </row>
    <row r="1421" spans="2:4" ht="12.95" customHeight="1">
      <c r="B1421" s="26"/>
      <c r="C1421" s="250"/>
      <c r="D1421" s="250"/>
    </row>
    <row r="1422" spans="2:4" ht="12.95" customHeight="1">
      <c r="B1422" s="26"/>
      <c r="C1422" s="250"/>
      <c r="D1422" s="250"/>
    </row>
    <row r="1423" spans="2:4" ht="12.95" customHeight="1">
      <c r="B1423" s="26"/>
      <c r="C1423" s="250"/>
      <c r="D1423" s="250"/>
    </row>
    <row r="1424" spans="2:4" ht="12.95" customHeight="1">
      <c r="B1424" s="26"/>
      <c r="C1424" s="250"/>
      <c r="D1424" s="250"/>
    </row>
    <row r="1425" spans="2:4" ht="12.95" customHeight="1">
      <c r="B1425" s="26"/>
      <c r="C1425" s="250"/>
      <c r="D1425" s="250"/>
    </row>
    <row r="1426" spans="2:4" ht="12.95" customHeight="1">
      <c r="B1426" s="26"/>
      <c r="C1426" s="250"/>
      <c r="D1426" s="250"/>
    </row>
    <row r="1427" spans="2:4" ht="12.95" customHeight="1">
      <c r="B1427" s="26"/>
      <c r="C1427" s="250"/>
      <c r="D1427" s="250"/>
    </row>
    <row r="1428" spans="2:4" ht="12.95" customHeight="1">
      <c r="B1428" s="26"/>
      <c r="C1428" s="250"/>
      <c r="D1428" s="250"/>
    </row>
    <row r="1429" spans="2:4" ht="12.95" customHeight="1">
      <c r="B1429" s="26"/>
      <c r="C1429" s="250"/>
      <c r="D1429" s="250"/>
    </row>
    <row r="1430" spans="2:4" ht="12.95" customHeight="1">
      <c r="B1430" s="26"/>
      <c r="C1430" s="250"/>
      <c r="D1430" s="250"/>
    </row>
    <row r="1431" spans="2:4" ht="12.95" customHeight="1">
      <c r="B1431" s="26"/>
      <c r="C1431" s="250"/>
      <c r="D1431" s="250"/>
    </row>
    <row r="1432" spans="2:4" ht="12.95" customHeight="1">
      <c r="B1432" s="26"/>
      <c r="C1432" s="250"/>
      <c r="D1432" s="250"/>
    </row>
    <row r="1433" spans="2:4" ht="12.95" customHeight="1">
      <c r="B1433" s="26"/>
      <c r="C1433" s="250"/>
      <c r="D1433" s="250"/>
    </row>
    <row r="1434" spans="2:4" ht="12.95" customHeight="1">
      <c r="B1434" s="26"/>
      <c r="C1434" s="250"/>
      <c r="D1434" s="250"/>
    </row>
    <row r="1435" spans="2:4" ht="12.95" customHeight="1">
      <c r="B1435" s="26"/>
      <c r="C1435" s="250"/>
      <c r="D1435" s="250"/>
    </row>
    <row r="1436" spans="2:4" ht="12.95" customHeight="1">
      <c r="B1436" s="26"/>
      <c r="C1436" s="250"/>
      <c r="D1436" s="250"/>
    </row>
    <row r="1437" spans="2:4" ht="12.95" customHeight="1">
      <c r="B1437" s="26"/>
      <c r="C1437" s="250"/>
      <c r="D1437" s="250"/>
    </row>
    <row r="1438" spans="2:4" ht="12.95" customHeight="1">
      <c r="B1438" s="26"/>
      <c r="C1438" s="250"/>
      <c r="D1438" s="250"/>
    </row>
    <row r="1439" spans="2:4" ht="12.95" customHeight="1">
      <c r="B1439" s="26"/>
      <c r="C1439" s="250"/>
      <c r="D1439" s="250"/>
    </row>
    <row r="1440" spans="2:4" ht="12.95" customHeight="1">
      <c r="B1440" s="26"/>
      <c r="C1440" s="250"/>
      <c r="D1440" s="250"/>
    </row>
    <row r="1441" spans="2:4" ht="12.95" customHeight="1">
      <c r="B1441" s="26"/>
      <c r="C1441" s="250"/>
      <c r="D1441" s="250"/>
    </row>
    <row r="1442" spans="2:4" ht="12.95" customHeight="1">
      <c r="B1442" s="26"/>
      <c r="C1442" s="250"/>
      <c r="D1442" s="250"/>
    </row>
    <row r="1443" spans="2:4" ht="12.95" customHeight="1">
      <c r="B1443" s="26"/>
      <c r="C1443" s="250"/>
      <c r="D1443" s="250"/>
    </row>
    <row r="1444" spans="2:4" ht="12.95" customHeight="1">
      <c r="B1444" s="26"/>
      <c r="C1444" s="250"/>
      <c r="D1444" s="250"/>
    </row>
    <row r="1445" spans="2:4" ht="12.95" customHeight="1">
      <c r="B1445" s="26"/>
      <c r="C1445" s="250"/>
      <c r="D1445" s="250"/>
    </row>
    <row r="1446" spans="2:4" ht="12.95" customHeight="1">
      <c r="B1446" s="26"/>
      <c r="C1446" s="250"/>
      <c r="D1446" s="250"/>
    </row>
    <row r="1447" spans="2:4" ht="12.95" customHeight="1">
      <c r="B1447" s="26"/>
      <c r="C1447" s="250"/>
      <c r="D1447" s="250"/>
    </row>
    <row r="1448" spans="2:4" ht="12.95" customHeight="1">
      <c r="B1448" s="26"/>
      <c r="C1448" s="250"/>
      <c r="D1448" s="250"/>
    </row>
    <row r="1449" spans="2:4" ht="12.95" customHeight="1">
      <c r="B1449" s="26"/>
      <c r="C1449" s="250"/>
      <c r="D1449" s="250"/>
    </row>
    <row r="1450" spans="2:4" ht="12.95" customHeight="1">
      <c r="B1450" s="26"/>
      <c r="C1450" s="250"/>
      <c r="D1450" s="250"/>
    </row>
    <row r="1451" spans="2:4" ht="12.95" customHeight="1">
      <c r="B1451" s="26"/>
      <c r="C1451" s="250"/>
      <c r="D1451" s="250"/>
    </row>
    <row r="1452" spans="2:4" ht="12.95" customHeight="1">
      <c r="B1452" s="26"/>
      <c r="C1452" s="250"/>
      <c r="D1452" s="250"/>
    </row>
    <row r="1453" spans="2:4" ht="12.95" customHeight="1">
      <c r="B1453" s="26"/>
      <c r="C1453" s="250"/>
      <c r="D1453" s="250"/>
    </row>
    <row r="1454" spans="2:4" ht="12.95" customHeight="1">
      <c r="B1454" s="26"/>
      <c r="C1454" s="250"/>
      <c r="D1454" s="250"/>
    </row>
    <row r="1455" spans="2:4" ht="12.95" customHeight="1">
      <c r="B1455" s="26"/>
      <c r="C1455" s="250"/>
      <c r="D1455" s="250"/>
    </row>
    <row r="1456" spans="2:4" ht="12.95" customHeight="1">
      <c r="B1456" s="26"/>
      <c r="C1456" s="250"/>
      <c r="D1456" s="250"/>
    </row>
    <row r="1457" spans="2:4" ht="12.95" customHeight="1">
      <c r="B1457" s="26"/>
      <c r="C1457" s="250"/>
      <c r="D1457" s="250"/>
    </row>
    <row r="1458" spans="2:4" ht="12.95" customHeight="1">
      <c r="B1458" s="26"/>
      <c r="C1458" s="250"/>
      <c r="D1458" s="250"/>
    </row>
    <row r="1459" spans="2:4" ht="12.95" customHeight="1">
      <c r="B1459" s="26"/>
      <c r="C1459" s="250"/>
      <c r="D1459" s="250"/>
    </row>
    <row r="1460" spans="2:4" ht="12.95" customHeight="1">
      <c r="B1460" s="26"/>
      <c r="C1460" s="250"/>
      <c r="D1460" s="250"/>
    </row>
    <row r="1461" spans="2:4" ht="12.95" customHeight="1">
      <c r="B1461" s="26"/>
      <c r="C1461" s="250"/>
      <c r="D1461" s="250"/>
    </row>
    <row r="1462" spans="2:4" ht="12.95" customHeight="1">
      <c r="B1462" s="26"/>
      <c r="C1462" s="250"/>
      <c r="D1462" s="250"/>
    </row>
    <row r="1463" spans="2:4" ht="12.95" customHeight="1">
      <c r="B1463" s="26"/>
      <c r="C1463" s="250"/>
      <c r="D1463" s="250"/>
    </row>
    <row r="1464" spans="2:4" ht="12.95" customHeight="1">
      <c r="B1464" s="26"/>
      <c r="C1464" s="250"/>
      <c r="D1464" s="250"/>
    </row>
    <row r="1465" spans="2:4" ht="12.95" customHeight="1">
      <c r="B1465" s="26"/>
      <c r="C1465" s="250"/>
      <c r="D1465" s="250"/>
    </row>
    <row r="1466" spans="2:4" ht="12.95" customHeight="1">
      <c r="B1466" s="26"/>
      <c r="C1466" s="250"/>
      <c r="D1466" s="250"/>
    </row>
    <row r="1467" spans="2:4" ht="12.95" customHeight="1">
      <c r="B1467" s="26"/>
      <c r="C1467" s="250"/>
      <c r="D1467" s="250"/>
    </row>
    <row r="1468" spans="2:4" ht="12.95" customHeight="1">
      <c r="B1468" s="26"/>
      <c r="C1468" s="250"/>
      <c r="D1468" s="250"/>
    </row>
    <row r="1469" spans="2:4" ht="12.95" customHeight="1">
      <c r="B1469" s="26"/>
      <c r="C1469" s="250"/>
      <c r="D1469" s="250"/>
    </row>
    <row r="1470" spans="2:4" ht="12.95" customHeight="1">
      <c r="B1470" s="26"/>
      <c r="C1470" s="250"/>
      <c r="D1470" s="250"/>
    </row>
    <row r="1471" spans="2:4" ht="12.95" customHeight="1">
      <c r="B1471" s="26"/>
      <c r="C1471" s="250"/>
      <c r="D1471" s="250"/>
    </row>
    <row r="1472" spans="2:4" ht="12.95" customHeight="1">
      <c r="B1472" s="26"/>
      <c r="C1472" s="250"/>
      <c r="D1472" s="250"/>
    </row>
    <row r="1473" spans="2:4" ht="12.95" customHeight="1">
      <c r="B1473" s="26"/>
      <c r="C1473" s="250"/>
      <c r="D1473" s="250"/>
    </row>
    <row r="1474" spans="2:4" ht="12.95" customHeight="1">
      <c r="B1474" s="26"/>
      <c r="C1474" s="250"/>
      <c r="D1474" s="250"/>
    </row>
    <row r="1475" spans="2:4" ht="12.95" customHeight="1">
      <c r="B1475" s="26"/>
      <c r="C1475" s="250"/>
      <c r="D1475" s="250"/>
    </row>
    <row r="1476" spans="2:4" ht="12.95" customHeight="1">
      <c r="B1476" s="26"/>
      <c r="C1476" s="250"/>
      <c r="D1476" s="250"/>
    </row>
    <row r="1477" spans="2:4" ht="12.95" customHeight="1">
      <c r="B1477" s="26"/>
      <c r="C1477" s="250"/>
      <c r="D1477" s="250"/>
    </row>
    <row r="1478" spans="2:4" ht="12.95" customHeight="1">
      <c r="B1478" s="26"/>
      <c r="C1478" s="250"/>
      <c r="D1478" s="250"/>
    </row>
    <row r="1479" spans="2:4" ht="12.95" customHeight="1">
      <c r="B1479" s="26"/>
      <c r="C1479" s="250"/>
      <c r="D1479" s="250"/>
    </row>
    <row r="1480" spans="2:4" ht="12.95" customHeight="1">
      <c r="B1480" s="26"/>
      <c r="C1480" s="250"/>
      <c r="D1480" s="250"/>
    </row>
    <row r="1481" spans="2:4" ht="12.95" customHeight="1">
      <c r="B1481" s="26"/>
      <c r="C1481" s="250"/>
      <c r="D1481" s="250"/>
    </row>
    <row r="1482" spans="2:4" ht="12.95" customHeight="1">
      <c r="B1482" s="26"/>
      <c r="C1482" s="250"/>
      <c r="D1482" s="250"/>
    </row>
    <row r="1483" spans="2:4" ht="12.95" customHeight="1">
      <c r="B1483" s="26"/>
      <c r="C1483" s="250"/>
      <c r="D1483" s="250"/>
    </row>
    <row r="1484" spans="2:4" ht="12.95" customHeight="1">
      <c r="B1484" s="26"/>
      <c r="C1484" s="250"/>
      <c r="D1484" s="250"/>
    </row>
    <row r="1485" spans="2:4" ht="12.95" customHeight="1">
      <c r="B1485" s="26"/>
      <c r="C1485" s="250"/>
      <c r="D1485" s="250"/>
    </row>
    <row r="1486" spans="2:4" ht="12.95" customHeight="1">
      <c r="B1486" s="26"/>
      <c r="C1486" s="250"/>
      <c r="D1486" s="250"/>
    </row>
    <row r="1487" spans="2:4" ht="12.95" customHeight="1">
      <c r="B1487" s="26"/>
      <c r="C1487" s="250"/>
      <c r="D1487" s="250"/>
    </row>
    <row r="1488" spans="2:4" ht="12.95" customHeight="1">
      <c r="B1488" s="26"/>
      <c r="C1488" s="250"/>
      <c r="D1488" s="250"/>
    </row>
    <row r="1489" spans="2:4" ht="12.95" customHeight="1">
      <c r="B1489" s="26"/>
      <c r="C1489" s="250"/>
      <c r="D1489" s="250"/>
    </row>
    <row r="1490" spans="2:4" ht="12.95" customHeight="1">
      <c r="B1490" s="26"/>
      <c r="C1490" s="250"/>
      <c r="D1490" s="250"/>
    </row>
    <row r="1491" spans="2:4" ht="12.95" customHeight="1">
      <c r="B1491" s="26"/>
      <c r="C1491" s="250"/>
      <c r="D1491" s="250"/>
    </row>
    <row r="1492" spans="2:4" ht="12.95" customHeight="1">
      <c r="B1492" s="26"/>
      <c r="C1492" s="250"/>
      <c r="D1492" s="250"/>
    </row>
    <row r="1493" spans="2:4" ht="12.95" customHeight="1">
      <c r="B1493" s="26"/>
      <c r="C1493" s="250"/>
      <c r="D1493" s="250"/>
    </row>
    <row r="1494" spans="2:4" ht="12.95" customHeight="1">
      <c r="B1494" s="26"/>
      <c r="C1494" s="250"/>
      <c r="D1494" s="250"/>
    </row>
    <row r="1495" spans="2:4" ht="12.95" customHeight="1">
      <c r="B1495" s="26"/>
      <c r="C1495" s="250"/>
      <c r="D1495" s="250"/>
    </row>
    <row r="1496" spans="2:4" ht="12.95" customHeight="1">
      <c r="B1496" s="26"/>
      <c r="C1496" s="250"/>
      <c r="D1496" s="250"/>
    </row>
    <row r="1497" spans="2:4" ht="12.95" customHeight="1">
      <c r="B1497" s="26"/>
      <c r="C1497" s="250"/>
      <c r="D1497" s="250"/>
    </row>
    <row r="1498" spans="2:4" ht="12.95" customHeight="1">
      <c r="B1498" s="26"/>
      <c r="C1498" s="250"/>
      <c r="D1498" s="250"/>
    </row>
    <row r="1499" spans="2:4" ht="12.95" customHeight="1">
      <c r="B1499" s="26"/>
      <c r="C1499" s="250"/>
      <c r="D1499" s="250"/>
    </row>
    <row r="1500" spans="2:4" ht="12.95" customHeight="1">
      <c r="B1500" s="26"/>
      <c r="C1500" s="250"/>
      <c r="D1500" s="250"/>
    </row>
    <row r="1501" spans="2:4" ht="12.95" customHeight="1">
      <c r="B1501" s="26"/>
      <c r="C1501" s="250"/>
      <c r="D1501" s="250"/>
    </row>
    <row r="1502" spans="2:4" ht="12.95" customHeight="1">
      <c r="B1502" s="26"/>
      <c r="C1502" s="250"/>
      <c r="D1502" s="250"/>
    </row>
    <row r="1503" spans="2:4" ht="12.95" customHeight="1">
      <c r="B1503" s="26"/>
      <c r="C1503" s="250"/>
      <c r="D1503" s="250"/>
    </row>
    <row r="1504" spans="2:4" ht="12.95" customHeight="1">
      <c r="B1504" s="26"/>
      <c r="C1504" s="250"/>
      <c r="D1504" s="250"/>
    </row>
    <row r="1505" spans="2:4" ht="12.95" customHeight="1">
      <c r="B1505" s="26"/>
      <c r="C1505" s="250"/>
      <c r="D1505" s="250"/>
    </row>
    <row r="1506" spans="2:4" ht="12.95" customHeight="1">
      <c r="B1506" s="26"/>
      <c r="C1506" s="250"/>
      <c r="D1506" s="250"/>
    </row>
    <row r="1507" spans="2:4" ht="12.95" customHeight="1">
      <c r="B1507" s="26"/>
      <c r="C1507" s="250"/>
      <c r="D1507" s="250"/>
    </row>
    <row r="1508" spans="2:4" ht="12.95" customHeight="1">
      <c r="B1508" s="26"/>
      <c r="C1508" s="250"/>
      <c r="D1508" s="250"/>
    </row>
    <row r="1509" spans="2:4" ht="12.95" customHeight="1">
      <c r="B1509" s="26"/>
      <c r="C1509" s="250"/>
      <c r="D1509" s="250"/>
    </row>
    <row r="1510" spans="2:4" ht="12.95" customHeight="1">
      <c r="B1510" s="26"/>
      <c r="C1510" s="250"/>
      <c r="D1510" s="250"/>
    </row>
    <row r="1511" spans="2:4" ht="12.95" customHeight="1">
      <c r="B1511" s="26"/>
      <c r="C1511" s="250"/>
      <c r="D1511" s="250"/>
    </row>
    <row r="1512" spans="2:4" ht="12.95" customHeight="1">
      <c r="B1512" s="26"/>
      <c r="C1512" s="250"/>
      <c r="D1512" s="250"/>
    </row>
    <row r="1513" spans="2:4" ht="12.95" customHeight="1">
      <c r="B1513" s="26"/>
      <c r="C1513" s="250"/>
      <c r="D1513" s="250"/>
    </row>
    <row r="1514" spans="2:4" ht="12.95" customHeight="1">
      <c r="B1514" s="26"/>
      <c r="C1514" s="250"/>
      <c r="D1514" s="250"/>
    </row>
    <row r="1515" spans="2:4" ht="12.95" customHeight="1">
      <c r="B1515" s="26"/>
      <c r="C1515" s="250"/>
      <c r="D1515" s="250"/>
    </row>
    <row r="1516" spans="2:4" ht="12.95" customHeight="1">
      <c r="B1516" s="26"/>
      <c r="C1516" s="250"/>
      <c r="D1516" s="250"/>
    </row>
    <row r="1517" spans="2:4" ht="12.95" customHeight="1">
      <c r="B1517" s="26"/>
      <c r="C1517" s="250"/>
      <c r="D1517" s="250"/>
    </row>
    <row r="1518" spans="2:4" ht="12.95" customHeight="1">
      <c r="B1518" s="26"/>
      <c r="C1518" s="250"/>
      <c r="D1518" s="250"/>
    </row>
    <row r="1519" spans="2:4" ht="12.95" customHeight="1">
      <c r="B1519" s="26"/>
      <c r="C1519" s="250"/>
      <c r="D1519" s="250"/>
    </row>
    <row r="1520" spans="2:4" ht="12.95" customHeight="1">
      <c r="B1520" s="26"/>
      <c r="C1520" s="250"/>
      <c r="D1520" s="250"/>
    </row>
    <row r="1521" spans="2:4" ht="12.95" customHeight="1">
      <c r="B1521" s="26"/>
      <c r="C1521" s="250"/>
      <c r="D1521" s="250"/>
    </row>
    <row r="1522" spans="2:4" ht="12.95" customHeight="1">
      <c r="B1522" s="26"/>
      <c r="C1522" s="250"/>
      <c r="D1522" s="250"/>
    </row>
    <row r="1523" spans="2:4" ht="12.95" customHeight="1">
      <c r="B1523" s="26"/>
      <c r="C1523" s="250"/>
      <c r="D1523" s="250"/>
    </row>
    <row r="1524" spans="2:4" ht="12.95" customHeight="1">
      <c r="B1524" s="26"/>
      <c r="C1524" s="250"/>
      <c r="D1524" s="250"/>
    </row>
    <row r="1525" spans="2:4" ht="12.95" customHeight="1">
      <c r="B1525" s="26"/>
      <c r="C1525" s="250"/>
      <c r="D1525" s="250"/>
    </row>
    <row r="1526" spans="2:4" ht="12.95" customHeight="1">
      <c r="B1526" s="26"/>
      <c r="C1526" s="250"/>
      <c r="D1526" s="250"/>
    </row>
    <row r="1527" spans="2:4" ht="12.95" customHeight="1">
      <c r="B1527" s="26"/>
      <c r="C1527" s="250"/>
      <c r="D1527" s="250"/>
    </row>
    <row r="1528" spans="2:4" ht="12.95" customHeight="1">
      <c r="B1528" s="26"/>
      <c r="C1528" s="250"/>
      <c r="D1528" s="250"/>
    </row>
    <row r="1529" spans="2:4" ht="12.95" customHeight="1">
      <c r="B1529" s="26"/>
      <c r="C1529" s="250"/>
      <c r="D1529" s="250"/>
    </row>
    <row r="1530" spans="2:4" ht="12.95" customHeight="1">
      <c r="B1530" s="26"/>
      <c r="C1530" s="250"/>
      <c r="D1530" s="250"/>
    </row>
    <row r="1531" spans="2:4" ht="12.95" customHeight="1">
      <c r="B1531" s="26"/>
      <c r="C1531" s="250"/>
      <c r="D1531" s="250"/>
    </row>
    <row r="1532" spans="2:4" ht="12.95" customHeight="1">
      <c r="B1532" s="26"/>
      <c r="C1532" s="250"/>
      <c r="D1532" s="250"/>
    </row>
    <row r="1533" spans="2:4" ht="12.95" customHeight="1">
      <c r="B1533" s="26"/>
      <c r="C1533" s="250"/>
      <c r="D1533" s="250"/>
    </row>
    <row r="1534" spans="2:4" ht="12.95" customHeight="1">
      <c r="B1534" s="26"/>
      <c r="C1534" s="250"/>
      <c r="D1534" s="250"/>
    </row>
    <row r="1535" spans="2:4" ht="12.95" customHeight="1">
      <c r="B1535" s="26"/>
      <c r="C1535" s="250"/>
      <c r="D1535" s="250"/>
    </row>
    <row r="1536" spans="2:4" ht="12.95" customHeight="1">
      <c r="B1536" s="26"/>
      <c r="C1536" s="250"/>
      <c r="D1536" s="250"/>
    </row>
    <row r="1537" spans="2:4" ht="12.95" customHeight="1">
      <c r="B1537" s="26"/>
      <c r="C1537" s="250"/>
      <c r="D1537" s="250"/>
    </row>
    <row r="1538" spans="2:4" ht="12.95" customHeight="1">
      <c r="B1538" s="26"/>
      <c r="C1538" s="250"/>
      <c r="D1538" s="250"/>
    </row>
    <row r="1539" spans="2:4" ht="12.95" customHeight="1">
      <c r="B1539" s="26"/>
      <c r="C1539" s="250"/>
      <c r="D1539" s="250"/>
    </row>
    <row r="1540" spans="2:4" ht="12.95" customHeight="1">
      <c r="B1540" s="26"/>
      <c r="C1540" s="250"/>
      <c r="D1540" s="250"/>
    </row>
    <row r="1541" spans="2:4" ht="12.95" customHeight="1">
      <c r="B1541" s="26"/>
      <c r="C1541" s="250"/>
      <c r="D1541" s="250"/>
    </row>
    <row r="1542" spans="2:4" ht="12.95" customHeight="1">
      <c r="B1542" s="26"/>
      <c r="C1542" s="250"/>
      <c r="D1542" s="250"/>
    </row>
    <row r="1543" spans="2:4" ht="12.95" customHeight="1">
      <c r="B1543" s="26"/>
      <c r="C1543" s="250"/>
      <c r="D1543" s="250"/>
    </row>
    <row r="1544" spans="2:4" ht="12.95" customHeight="1">
      <c r="B1544" s="26"/>
      <c r="C1544" s="250"/>
      <c r="D1544" s="250"/>
    </row>
    <row r="1545" spans="2:4" ht="12.95" customHeight="1">
      <c r="B1545" s="26"/>
      <c r="C1545" s="250"/>
      <c r="D1545" s="250"/>
    </row>
    <row r="1546" spans="2:4" ht="12.95" customHeight="1">
      <c r="B1546" s="26"/>
      <c r="C1546" s="250"/>
      <c r="D1546" s="250"/>
    </row>
    <row r="1547" spans="2:4" ht="12.95" customHeight="1">
      <c r="B1547" s="26"/>
      <c r="C1547" s="250"/>
      <c r="D1547" s="250"/>
    </row>
  </sheetData>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2011/12&amp;C&amp;9&amp;P</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K149"/>
  <sheetViews>
    <sheetView zoomScaleNormal="100" workbookViewId="0">
      <pane ySplit="3" topLeftCell="A4" activePane="bottomLeft" state="frozen"/>
      <selection activeCell="B24" sqref="B24"/>
      <selection pane="bottomLeft" activeCell="B49" sqref="B49"/>
    </sheetView>
  </sheetViews>
  <sheetFormatPr defaultRowHeight="12.95" customHeight="1"/>
  <cols>
    <col min="1" max="1" width="4.42578125" style="26" customWidth="1"/>
    <col min="2" max="2" width="19.42578125" style="22" customWidth="1"/>
    <col min="3" max="3" width="7.7109375" style="32" customWidth="1"/>
    <col min="4" max="4" width="9.42578125" style="22" customWidth="1"/>
    <col min="5" max="5" width="9.28515625" style="22" customWidth="1"/>
    <col min="6" max="6" width="19.7109375" style="22" customWidth="1"/>
    <col min="7" max="7" width="8.42578125" style="32" customWidth="1"/>
    <col min="8" max="8" width="14.7109375" style="22" bestFit="1" customWidth="1"/>
    <col min="9" max="10" width="21.42578125" customWidth="1"/>
    <col min="11" max="11" width="13.42578125" customWidth="1"/>
    <col min="12" max="16384" width="9.140625" style="22"/>
  </cols>
  <sheetData>
    <row r="1" spans="1:9" ht="14.25" customHeight="1">
      <c r="B1" s="39" t="s">
        <v>639</v>
      </c>
      <c r="F1" s="39"/>
    </row>
    <row r="2" spans="1:9" ht="13.5" customHeight="1">
      <c r="B2" s="78" t="s">
        <v>640</v>
      </c>
      <c r="F2" s="39"/>
    </row>
    <row r="3" spans="1:9" ht="13.5" customHeight="1">
      <c r="B3" s="39"/>
      <c r="F3" s="39"/>
      <c r="H3" s="10"/>
      <c r="I3" s="10"/>
    </row>
    <row r="4" spans="1:9" ht="13.5" customHeight="1">
      <c r="A4" s="26">
        <v>1</v>
      </c>
      <c r="B4" s="4" t="s">
        <v>462</v>
      </c>
      <c r="C4" s="190">
        <v>72643</v>
      </c>
      <c r="E4" s="26">
        <v>52</v>
      </c>
      <c r="F4" s="4" t="s">
        <v>466</v>
      </c>
      <c r="G4" s="190">
        <v>11106</v>
      </c>
    </row>
    <row r="5" spans="1:9" ht="13.5" customHeight="1">
      <c r="A5" s="26">
        <v>2</v>
      </c>
      <c r="B5" s="4" t="s">
        <v>343</v>
      </c>
      <c r="C5" s="190">
        <v>68872</v>
      </c>
      <c r="E5" s="26">
        <v>53</v>
      </c>
      <c r="F5" s="4" t="s">
        <v>572</v>
      </c>
      <c r="G5" s="190">
        <v>10899</v>
      </c>
    </row>
    <row r="6" spans="1:9" ht="13.5" customHeight="1">
      <c r="A6" s="26">
        <v>3</v>
      </c>
      <c r="B6" s="4" t="s">
        <v>479</v>
      </c>
      <c r="C6" s="190">
        <v>51416</v>
      </c>
      <c r="E6" s="26">
        <v>54</v>
      </c>
      <c r="F6" s="4" t="s">
        <v>461</v>
      </c>
      <c r="G6" s="190">
        <v>10255</v>
      </c>
    </row>
    <row r="7" spans="1:9" ht="13.5" customHeight="1">
      <c r="A7" s="26">
        <v>4</v>
      </c>
      <c r="B7" s="4" t="s">
        <v>476</v>
      </c>
      <c r="C7" s="190">
        <v>49005</v>
      </c>
      <c r="E7" s="26">
        <v>55</v>
      </c>
      <c r="F7" s="4" t="s">
        <v>467</v>
      </c>
      <c r="G7" s="190">
        <v>10060</v>
      </c>
    </row>
    <row r="8" spans="1:9" ht="13.5" customHeight="1">
      <c r="A8" s="26">
        <v>5</v>
      </c>
      <c r="B8" s="4" t="s">
        <v>454</v>
      </c>
      <c r="C8" s="190">
        <v>46995</v>
      </c>
      <c r="E8" s="26">
        <v>56</v>
      </c>
      <c r="F8" s="4" t="s">
        <v>478</v>
      </c>
      <c r="G8" s="190">
        <v>9911</v>
      </c>
    </row>
    <row r="9" spans="1:9" ht="13.5" customHeight="1">
      <c r="A9" s="26">
        <v>6</v>
      </c>
      <c r="B9" s="4" t="s">
        <v>429</v>
      </c>
      <c r="C9" s="190">
        <v>45067</v>
      </c>
      <c r="E9" s="26">
        <v>57</v>
      </c>
      <c r="F9" s="4" t="s">
        <v>184</v>
      </c>
      <c r="G9" s="190">
        <v>9261</v>
      </c>
    </row>
    <row r="10" spans="1:9" ht="13.5" customHeight="1">
      <c r="A10" s="26">
        <v>7</v>
      </c>
      <c r="B10" s="4" t="s">
        <v>481</v>
      </c>
      <c r="C10" s="190">
        <v>41073</v>
      </c>
      <c r="E10" s="26">
        <v>58</v>
      </c>
      <c r="F10" s="4" t="s">
        <v>434</v>
      </c>
      <c r="G10" s="190">
        <v>9128</v>
      </c>
    </row>
    <row r="11" spans="1:9" ht="13.5" customHeight="1">
      <c r="A11" s="26">
        <v>8</v>
      </c>
      <c r="B11" s="4" t="s">
        <v>465</v>
      </c>
      <c r="C11" s="190">
        <v>39348</v>
      </c>
      <c r="E11" s="26">
        <v>59</v>
      </c>
      <c r="F11" s="4" t="s">
        <v>507</v>
      </c>
      <c r="G11" s="190">
        <v>9069</v>
      </c>
    </row>
    <row r="12" spans="1:9" ht="13.5" customHeight="1">
      <c r="A12" s="26">
        <v>9</v>
      </c>
      <c r="B12" s="4" t="s">
        <v>474</v>
      </c>
      <c r="C12" s="190">
        <v>39094</v>
      </c>
      <c r="E12" s="26">
        <v>60</v>
      </c>
      <c r="F12" s="4" t="s">
        <v>333</v>
      </c>
      <c r="G12" s="190">
        <v>8769</v>
      </c>
    </row>
    <row r="13" spans="1:9" ht="13.5" customHeight="1">
      <c r="A13" s="26">
        <v>10</v>
      </c>
      <c r="B13" s="4" t="s">
        <v>446</v>
      </c>
      <c r="C13" s="190">
        <v>38716</v>
      </c>
      <c r="E13" s="26">
        <v>61</v>
      </c>
      <c r="F13" s="4" t="s">
        <v>324</v>
      </c>
      <c r="G13" s="190">
        <v>8763</v>
      </c>
    </row>
    <row r="14" spans="1:9" ht="13.5" customHeight="1">
      <c r="A14" s="26">
        <v>11</v>
      </c>
      <c r="B14" s="4" t="s">
        <v>440</v>
      </c>
      <c r="C14" s="190">
        <v>34458</v>
      </c>
      <c r="E14" s="26">
        <v>62</v>
      </c>
      <c r="F14" s="4" t="s">
        <v>209</v>
      </c>
      <c r="G14" s="190">
        <v>8677</v>
      </c>
    </row>
    <row r="15" spans="1:9" ht="13.5" customHeight="1">
      <c r="A15" s="26">
        <v>12</v>
      </c>
      <c r="B15" s="4" t="s">
        <v>477</v>
      </c>
      <c r="C15" s="190">
        <v>31249</v>
      </c>
      <c r="E15" s="26">
        <v>63</v>
      </c>
      <c r="F15" s="4" t="s">
        <v>356</v>
      </c>
      <c r="G15" s="190">
        <v>8594</v>
      </c>
    </row>
    <row r="16" spans="1:9" ht="13.5" customHeight="1">
      <c r="A16" s="26">
        <v>13</v>
      </c>
      <c r="B16" s="4" t="s">
        <v>437</v>
      </c>
      <c r="C16" s="190">
        <v>29416</v>
      </c>
      <c r="E16" s="26">
        <v>64</v>
      </c>
      <c r="F16" s="4" t="s">
        <v>524</v>
      </c>
      <c r="G16" s="190">
        <v>8368</v>
      </c>
    </row>
    <row r="17" spans="1:7" ht="13.5" customHeight="1">
      <c r="A17" s="26">
        <v>14</v>
      </c>
      <c r="B17" s="4" t="s">
        <v>441</v>
      </c>
      <c r="C17" s="190">
        <v>28955</v>
      </c>
      <c r="E17" s="26">
        <v>65</v>
      </c>
      <c r="F17" s="4" t="s">
        <v>536</v>
      </c>
      <c r="G17" s="190">
        <v>7690</v>
      </c>
    </row>
    <row r="18" spans="1:7" ht="13.5" customHeight="1">
      <c r="A18" s="26">
        <v>15</v>
      </c>
      <c r="B18" s="4" t="s">
        <v>464</v>
      </c>
      <c r="C18" s="190">
        <v>28583</v>
      </c>
      <c r="E18" s="26">
        <v>66</v>
      </c>
      <c r="F18" s="4" t="s">
        <v>341</v>
      </c>
      <c r="G18" s="190">
        <v>7526</v>
      </c>
    </row>
    <row r="19" spans="1:7" ht="13.5" customHeight="1">
      <c r="A19" s="26">
        <v>16</v>
      </c>
      <c r="B19" s="4" t="s">
        <v>457</v>
      </c>
      <c r="C19" s="190">
        <v>28378</v>
      </c>
      <c r="E19" s="26">
        <v>67</v>
      </c>
      <c r="F19" s="4" t="s">
        <v>489</v>
      </c>
      <c r="G19" s="190">
        <v>7354</v>
      </c>
    </row>
    <row r="20" spans="1:7" ht="13.5" customHeight="1">
      <c r="A20" s="26">
        <v>17</v>
      </c>
      <c r="B20" s="4" t="s">
        <v>456</v>
      </c>
      <c r="C20" s="190">
        <v>28054</v>
      </c>
      <c r="E20" s="26">
        <v>68</v>
      </c>
      <c r="F20" s="4" t="s">
        <v>488</v>
      </c>
      <c r="G20" s="190">
        <v>6662</v>
      </c>
    </row>
    <row r="21" spans="1:7" ht="13.5" customHeight="1">
      <c r="A21" s="26">
        <v>18</v>
      </c>
      <c r="B21" s="4" t="s">
        <v>336</v>
      </c>
      <c r="C21" s="190">
        <v>24611</v>
      </c>
      <c r="E21" s="26">
        <v>69</v>
      </c>
      <c r="F21" s="4" t="s">
        <v>307</v>
      </c>
      <c r="G21" s="190">
        <v>6432</v>
      </c>
    </row>
    <row r="22" spans="1:7" ht="13.5" customHeight="1">
      <c r="A22" s="26">
        <v>19</v>
      </c>
      <c r="B22" s="4" t="s">
        <v>216</v>
      </c>
      <c r="C22" s="190">
        <v>23586</v>
      </c>
      <c r="E22" s="26">
        <v>70</v>
      </c>
      <c r="F22" s="4" t="s">
        <v>344</v>
      </c>
      <c r="G22" s="190">
        <v>6354</v>
      </c>
    </row>
    <row r="23" spans="1:7" ht="13.5" customHeight="1">
      <c r="A23" s="26">
        <v>20</v>
      </c>
      <c r="B23" s="4" t="s">
        <v>424</v>
      </c>
      <c r="C23" s="190">
        <v>22677</v>
      </c>
      <c r="E23" s="26">
        <v>71</v>
      </c>
      <c r="F23" s="4" t="s">
        <v>435</v>
      </c>
      <c r="G23" s="190">
        <v>6260</v>
      </c>
    </row>
    <row r="24" spans="1:7" ht="13.5" customHeight="1">
      <c r="A24" s="26">
        <v>21</v>
      </c>
      <c r="B24" s="4" t="s">
        <v>483</v>
      </c>
      <c r="C24" s="190">
        <v>22669</v>
      </c>
      <c r="E24" s="26">
        <v>72</v>
      </c>
      <c r="F24" s="4" t="s">
        <v>533</v>
      </c>
      <c r="G24" s="190">
        <v>5807</v>
      </c>
    </row>
    <row r="25" spans="1:7" ht="13.5" customHeight="1">
      <c r="A25" s="26">
        <v>22</v>
      </c>
      <c r="B25" s="4" t="s">
        <v>470</v>
      </c>
      <c r="C25" s="190">
        <v>22395</v>
      </c>
      <c r="E25" s="26">
        <v>73</v>
      </c>
      <c r="F25" s="4" t="s">
        <v>168</v>
      </c>
      <c r="G25" s="190">
        <v>5589</v>
      </c>
    </row>
    <row r="26" spans="1:7" ht="13.5" customHeight="1">
      <c r="A26" s="26">
        <v>23</v>
      </c>
      <c r="B26" s="4" t="s">
        <v>426</v>
      </c>
      <c r="C26" s="190">
        <v>22285</v>
      </c>
      <c r="E26" s="26">
        <v>74</v>
      </c>
      <c r="F26" s="4" t="s">
        <v>520</v>
      </c>
      <c r="G26" s="190">
        <v>5159</v>
      </c>
    </row>
    <row r="27" spans="1:7" ht="13.5" customHeight="1">
      <c r="A27" s="26">
        <v>24</v>
      </c>
      <c r="B27" s="4" t="s">
        <v>563</v>
      </c>
      <c r="C27" s="190">
        <v>22222</v>
      </c>
      <c r="E27" s="26">
        <v>75</v>
      </c>
      <c r="F27" s="4" t="s">
        <v>340</v>
      </c>
      <c r="G27" s="190">
        <v>4883</v>
      </c>
    </row>
    <row r="28" spans="1:7" ht="13.5" customHeight="1">
      <c r="A28" s="26">
        <v>25</v>
      </c>
      <c r="B28" s="4" t="s">
        <v>469</v>
      </c>
      <c r="C28" s="190">
        <v>22105</v>
      </c>
      <c r="E28" s="26">
        <v>76</v>
      </c>
      <c r="F28" s="4" t="s">
        <v>473</v>
      </c>
      <c r="G28" s="190">
        <v>4775</v>
      </c>
    </row>
    <row r="29" spans="1:7" ht="13.5" customHeight="1">
      <c r="A29" s="26">
        <v>26</v>
      </c>
      <c r="B29" s="4" t="s">
        <v>335</v>
      </c>
      <c r="C29" s="190">
        <v>21838</v>
      </c>
      <c r="E29" s="26">
        <v>77</v>
      </c>
      <c r="F29" s="4" t="s">
        <v>685</v>
      </c>
      <c r="G29" s="190">
        <v>4714</v>
      </c>
    </row>
    <row r="30" spans="1:7" ht="13.5" customHeight="1">
      <c r="A30" s="26">
        <v>27</v>
      </c>
      <c r="B30" s="4" t="s">
        <v>468</v>
      </c>
      <c r="C30" s="190">
        <v>21126</v>
      </c>
      <c r="E30" s="26">
        <v>78</v>
      </c>
      <c r="F30" s="4" t="s">
        <v>500</v>
      </c>
      <c r="G30" s="190">
        <v>4385</v>
      </c>
    </row>
    <row r="31" spans="1:7" ht="13.5" customHeight="1">
      <c r="A31" s="26">
        <v>28</v>
      </c>
      <c r="B31" s="4" t="s">
        <v>345</v>
      </c>
      <c r="C31" s="190">
        <v>20781</v>
      </c>
      <c r="E31" s="26">
        <v>79</v>
      </c>
      <c r="F31" s="4" t="s">
        <v>480</v>
      </c>
      <c r="G31" s="190">
        <v>4097</v>
      </c>
    </row>
    <row r="32" spans="1:7" ht="13.5" customHeight="1">
      <c r="A32" s="26">
        <v>29</v>
      </c>
      <c r="B32" s="4" t="s">
        <v>21</v>
      </c>
      <c r="C32" s="190">
        <v>20249</v>
      </c>
      <c r="E32" s="26">
        <v>80</v>
      </c>
      <c r="F32" s="4" t="s">
        <v>554</v>
      </c>
      <c r="G32" s="190">
        <v>3972</v>
      </c>
    </row>
    <row r="33" spans="1:7" ht="13.5" customHeight="1">
      <c r="A33" s="26">
        <v>30</v>
      </c>
      <c r="B33" s="4" t="s">
        <v>455</v>
      </c>
      <c r="C33" s="190">
        <v>19951</v>
      </c>
      <c r="E33" s="26">
        <v>81</v>
      </c>
      <c r="F33" s="4" t="s">
        <v>334</v>
      </c>
      <c r="G33" s="190">
        <v>3818</v>
      </c>
    </row>
    <row r="34" spans="1:7" ht="13.5" customHeight="1">
      <c r="A34" s="26">
        <v>31</v>
      </c>
      <c r="B34" s="4" t="s">
        <v>306</v>
      </c>
      <c r="C34" s="190">
        <v>18501</v>
      </c>
      <c r="E34" s="26">
        <v>82</v>
      </c>
      <c r="F34" s="4" t="s">
        <v>450</v>
      </c>
      <c r="G34" s="190">
        <v>3742</v>
      </c>
    </row>
    <row r="35" spans="1:7" ht="13.5" customHeight="1">
      <c r="A35" s="26">
        <v>32</v>
      </c>
      <c r="B35" s="4" t="s">
        <v>463</v>
      </c>
      <c r="C35" s="190">
        <v>18030</v>
      </c>
      <c r="E35" s="26">
        <v>83</v>
      </c>
      <c r="F35" s="4" t="s">
        <v>166</v>
      </c>
      <c r="G35" s="190">
        <v>3656</v>
      </c>
    </row>
    <row r="36" spans="1:7" ht="13.5" customHeight="1">
      <c r="A36" s="26">
        <v>33</v>
      </c>
      <c r="B36" s="4" t="s">
        <v>436</v>
      </c>
      <c r="C36" s="190">
        <v>16669</v>
      </c>
      <c r="E36" s="26">
        <v>84</v>
      </c>
      <c r="F36" s="4" t="s">
        <v>539</v>
      </c>
      <c r="G36" s="190">
        <v>3332</v>
      </c>
    </row>
    <row r="37" spans="1:7" ht="13.5" customHeight="1">
      <c r="A37" s="26">
        <v>34</v>
      </c>
      <c r="B37" s="4" t="s">
        <v>471</v>
      </c>
      <c r="C37" s="190">
        <v>16215</v>
      </c>
      <c r="E37" s="26">
        <v>85</v>
      </c>
      <c r="F37" s="4" t="s">
        <v>541</v>
      </c>
      <c r="G37" s="190">
        <v>3311</v>
      </c>
    </row>
    <row r="38" spans="1:7" ht="13.5" customHeight="1">
      <c r="A38" s="26">
        <v>35</v>
      </c>
      <c r="B38" s="4" t="s">
        <v>482</v>
      </c>
      <c r="C38" s="190">
        <v>16006</v>
      </c>
      <c r="E38" s="26">
        <v>86</v>
      </c>
      <c r="F38" s="4" t="s">
        <v>186</v>
      </c>
      <c r="G38" s="190">
        <v>3265</v>
      </c>
    </row>
    <row r="39" spans="1:7" ht="13.5" customHeight="1">
      <c r="A39" s="26">
        <v>36</v>
      </c>
      <c r="B39" s="4" t="s">
        <v>458</v>
      </c>
      <c r="C39" s="190">
        <v>15846</v>
      </c>
      <c r="E39" s="26">
        <v>87</v>
      </c>
      <c r="F39" s="4" t="s">
        <v>310</v>
      </c>
      <c r="G39" s="190">
        <v>2781</v>
      </c>
    </row>
    <row r="40" spans="1:7" ht="13.5" customHeight="1">
      <c r="A40" s="26">
        <v>37</v>
      </c>
      <c r="B40" s="4" t="s">
        <v>348</v>
      </c>
      <c r="C40" s="190">
        <v>14613</v>
      </c>
      <c r="E40" s="26">
        <v>88</v>
      </c>
      <c r="F40" s="4" t="s">
        <v>493</v>
      </c>
      <c r="G40" s="190">
        <v>2714</v>
      </c>
    </row>
    <row r="41" spans="1:7" ht="13.5" customHeight="1">
      <c r="A41" s="26">
        <v>38</v>
      </c>
      <c r="B41" s="4" t="s">
        <v>346</v>
      </c>
      <c r="C41" s="190">
        <v>14281</v>
      </c>
      <c r="E41" s="26">
        <v>89</v>
      </c>
      <c r="F41" s="4" t="s">
        <v>323</v>
      </c>
      <c r="G41" s="190">
        <v>2711</v>
      </c>
    </row>
    <row r="42" spans="1:7" ht="13.5" customHeight="1">
      <c r="A42" s="26">
        <v>39</v>
      </c>
      <c r="B42" s="4" t="s">
        <v>460</v>
      </c>
      <c r="C42" s="190">
        <v>13728</v>
      </c>
      <c r="E42" s="26">
        <v>90</v>
      </c>
      <c r="F42" s="4" t="s">
        <v>506</v>
      </c>
      <c r="G42" s="190">
        <v>2548</v>
      </c>
    </row>
    <row r="43" spans="1:7" ht="13.5" customHeight="1">
      <c r="A43" s="26">
        <v>40</v>
      </c>
      <c r="B43" s="4" t="s">
        <v>451</v>
      </c>
      <c r="C43" s="190">
        <v>13662</v>
      </c>
      <c r="E43" s="26">
        <v>91</v>
      </c>
      <c r="F43" s="4" t="s">
        <v>498</v>
      </c>
      <c r="G43" s="190">
        <v>2435</v>
      </c>
    </row>
    <row r="44" spans="1:7" ht="13.5" customHeight="1">
      <c r="A44" s="26">
        <v>41</v>
      </c>
      <c r="B44" s="4" t="s">
        <v>448</v>
      </c>
      <c r="C44" s="190">
        <v>13193</v>
      </c>
      <c r="E44" s="26">
        <v>92</v>
      </c>
      <c r="F44" s="4" t="s">
        <v>492</v>
      </c>
      <c r="G44" s="190">
        <v>2360</v>
      </c>
    </row>
    <row r="45" spans="1:7" ht="13.5" customHeight="1">
      <c r="A45" s="26">
        <v>42</v>
      </c>
      <c r="B45" s="4" t="s">
        <v>423</v>
      </c>
      <c r="C45" s="190">
        <v>13147</v>
      </c>
      <c r="E45" s="26">
        <v>93</v>
      </c>
      <c r="F45" s="4" t="s">
        <v>528</v>
      </c>
      <c r="G45" s="190">
        <v>2239</v>
      </c>
    </row>
    <row r="46" spans="1:7" ht="13.5" customHeight="1">
      <c r="A46" s="26">
        <v>43</v>
      </c>
      <c r="B46" s="4" t="s">
        <v>339</v>
      </c>
      <c r="C46" s="190">
        <v>12990</v>
      </c>
      <c r="E46" s="26">
        <v>94</v>
      </c>
      <c r="F46" s="4" t="s">
        <v>538</v>
      </c>
      <c r="G46" s="190">
        <v>1834</v>
      </c>
    </row>
    <row r="47" spans="1:7" ht="13.5" customHeight="1">
      <c r="A47" s="26">
        <v>44</v>
      </c>
      <c r="B47" s="4" t="s">
        <v>439</v>
      </c>
      <c r="C47" s="190">
        <v>12570</v>
      </c>
      <c r="E47" s="26">
        <v>95</v>
      </c>
      <c r="F47" s="4" t="s">
        <v>317</v>
      </c>
      <c r="G47" s="190">
        <v>1408</v>
      </c>
    </row>
    <row r="48" spans="1:7" ht="13.5" customHeight="1">
      <c r="A48" s="26">
        <v>45</v>
      </c>
      <c r="B48" s="4" t="s">
        <v>445</v>
      </c>
      <c r="C48" s="190">
        <v>12236</v>
      </c>
      <c r="E48" s="26">
        <v>96</v>
      </c>
      <c r="F48" s="4" t="s">
        <v>529</v>
      </c>
      <c r="G48" s="190">
        <v>1222</v>
      </c>
    </row>
    <row r="49" spans="1:7" ht="13.5" customHeight="1">
      <c r="A49" s="26">
        <v>46</v>
      </c>
      <c r="B49" s="4" t="s">
        <v>679</v>
      </c>
      <c r="C49" s="190">
        <v>12118</v>
      </c>
      <c r="E49" s="26">
        <v>97</v>
      </c>
      <c r="F49" s="4" t="s">
        <v>185</v>
      </c>
      <c r="G49" s="190">
        <v>1185</v>
      </c>
    </row>
    <row r="50" spans="1:7" ht="13.5" customHeight="1">
      <c r="A50" s="26">
        <v>47</v>
      </c>
      <c r="B50" s="4" t="s">
        <v>443</v>
      </c>
      <c r="C50" s="190">
        <v>12076</v>
      </c>
      <c r="E50" s="26">
        <v>98</v>
      </c>
      <c r="F50" s="4" t="s">
        <v>552</v>
      </c>
      <c r="G50" s="4">
        <v>955</v>
      </c>
    </row>
    <row r="51" spans="1:7" ht="13.5" customHeight="1">
      <c r="A51" s="26">
        <v>48</v>
      </c>
      <c r="B51" s="4" t="s">
        <v>525</v>
      </c>
      <c r="C51" s="190">
        <v>12053</v>
      </c>
      <c r="E51" s="26">
        <v>99</v>
      </c>
      <c r="F51" s="4" t="s">
        <v>487</v>
      </c>
      <c r="G51" s="4">
        <v>293</v>
      </c>
    </row>
    <row r="52" spans="1:7" ht="13.5" customHeight="1">
      <c r="A52" s="26">
        <v>49</v>
      </c>
      <c r="B52" s="4" t="s">
        <v>459</v>
      </c>
      <c r="C52" s="190">
        <v>11761</v>
      </c>
      <c r="E52" s="26"/>
      <c r="F52" s="70"/>
      <c r="G52" s="70"/>
    </row>
    <row r="53" spans="1:7" ht="13.5" customHeight="1">
      <c r="A53" s="26">
        <v>50</v>
      </c>
      <c r="B53" s="4" t="s">
        <v>208</v>
      </c>
      <c r="C53" s="190">
        <v>11509</v>
      </c>
      <c r="F53" s="28" t="s">
        <v>411</v>
      </c>
      <c r="G53" s="213">
        <f>MEDIAN(G4:G51,C4:C54)</f>
        <v>11509</v>
      </c>
    </row>
    <row r="54" spans="1:7" ht="13.5" customHeight="1">
      <c r="A54" s="26">
        <v>51</v>
      </c>
      <c r="B54" s="4" t="s">
        <v>431</v>
      </c>
      <c r="C54" s="190">
        <v>11353</v>
      </c>
      <c r="F54" s="28" t="s">
        <v>410</v>
      </c>
      <c r="G54" s="213">
        <f>AVERAGE(G4:G51,C4:C54)</f>
        <v>15562.646464646465</v>
      </c>
    </row>
    <row r="55" spans="1:7" ht="13.5" customHeight="1">
      <c r="F55" s="28" t="s">
        <v>359</v>
      </c>
      <c r="G55" s="213">
        <f>SUM(G4:G51,C4:C54)</f>
        <v>1540702</v>
      </c>
    </row>
    <row r="56" spans="1:7" ht="13.5" customHeight="1">
      <c r="A56" s="22"/>
    </row>
    <row r="57" spans="1:7" ht="13.5" customHeight="1">
      <c r="A57" s="22"/>
      <c r="G57" s="175"/>
    </row>
    <row r="58" spans="1:7" ht="13.5" customHeight="1">
      <c r="A58" s="22"/>
      <c r="F58" s="41"/>
      <c r="G58" s="163"/>
    </row>
    <row r="59" spans="1:7" ht="13.5" customHeight="1">
      <c r="A59" s="22"/>
      <c r="F59" s="41"/>
      <c r="G59" s="163"/>
    </row>
    <row r="60" spans="1:7" ht="13.5" customHeight="1">
      <c r="A60" s="22"/>
      <c r="F60" s="41"/>
      <c r="G60" s="163"/>
    </row>
    <row r="61" spans="1:7" ht="13.5" customHeight="1">
      <c r="A61" s="22"/>
    </row>
    <row r="62" spans="1:7" ht="13.5" customHeight="1">
      <c r="A62" s="22"/>
      <c r="G62" s="163"/>
    </row>
    <row r="63" spans="1:7" ht="13.5" customHeight="1">
      <c r="A63" s="22"/>
      <c r="G63" s="163"/>
    </row>
    <row r="64" spans="1:7" ht="13.5" customHeight="1">
      <c r="A64" s="22"/>
    </row>
    <row r="65" spans="1:1" ht="13.5" customHeight="1">
      <c r="A65" s="22"/>
    </row>
    <row r="66" spans="1:1" ht="13.5" customHeight="1">
      <c r="A66" s="22"/>
    </row>
    <row r="67" spans="1:1" ht="13.5" customHeight="1">
      <c r="A67" s="22"/>
    </row>
    <row r="68" spans="1:1" ht="13.5" customHeight="1">
      <c r="A68" s="22"/>
    </row>
    <row r="69" spans="1:1" ht="13.5" customHeight="1">
      <c r="A69" s="22"/>
    </row>
    <row r="70" spans="1:1" ht="13.5" customHeight="1">
      <c r="A70" s="22"/>
    </row>
    <row r="71" spans="1:1" ht="13.5" customHeight="1">
      <c r="A71" s="22"/>
    </row>
    <row r="72" spans="1:1" ht="13.5" customHeight="1">
      <c r="A72" s="22"/>
    </row>
    <row r="73" spans="1:1" ht="13.5" customHeight="1">
      <c r="A73" s="22"/>
    </row>
    <row r="74" spans="1:1" ht="13.5" customHeight="1">
      <c r="A74" s="22"/>
    </row>
    <row r="75" spans="1:1" ht="13.5" customHeight="1">
      <c r="A75" s="22"/>
    </row>
    <row r="76" spans="1:1" ht="13.5" customHeight="1">
      <c r="A76" s="22"/>
    </row>
    <row r="77" spans="1:1" ht="13.5" customHeight="1">
      <c r="A77" s="22"/>
    </row>
    <row r="78" spans="1:1" ht="13.5" customHeight="1">
      <c r="A78" s="22"/>
    </row>
    <row r="79" spans="1:1" ht="13.5" customHeight="1">
      <c r="A79" s="22"/>
    </row>
    <row r="80" spans="1:1" ht="13.5" customHeight="1">
      <c r="A80" s="22"/>
    </row>
    <row r="81" spans="1:1" ht="13.5" customHeight="1">
      <c r="A81" s="22"/>
    </row>
    <row r="82" spans="1:1" ht="13.5" customHeight="1">
      <c r="A82" s="22"/>
    </row>
    <row r="83" spans="1:1" ht="13.5" customHeight="1">
      <c r="A83" s="22"/>
    </row>
    <row r="84" spans="1:1" ht="13.5" customHeight="1">
      <c r="A84" s="22"/>
    </row>
    <row r="85" spans="1:1" ht="13.5" customHeight="1">
      <c r="A85" s="22"/>
    </row>
    <row r="86" spans="1:1" ht="13.5" customHeight="1">
      <c r="A86" s="22"/>
    </row>
    <row r="87" spans="1:1" ht="13.5" customHeight="1">
      <c r="A87" s="22"/>
    </row>
    <row r="88" spans="1:1" ht="13.5" customHeight="1">
      <c r="A88" s="22"/>
    </row>
    <row r="89" spans="1:1" ht="13.5" customHeight="1">
      <c r="A89" s="22"/>
    </row>
    <row r="90" spans="1:1" ht="13.5" customHeight="1">
      <c r="A90" s="22"/>
    </row>
    <row r="91" spans="1:1" ht="13.5" customHeight="1">
      <c r="A91" s="22"/>
    </row>
    <row r="92" spans="1:1" ht="13.5" customHeight="1">
      <c r="A92" s="22"/>
    </row>
    <row r="93" spans="1:1" ht="13.5" customHeight="1">
      <c r="A93" s="22"/>
    </row>
    <row r="94" spans="1:1" ht="13.5" customHeight="1">
      <c r="A94" s="22"/>
    </row>
    <row r="95" spans="1:1" ht="13.5" customHeight="1">
      <c r="A95" s="22"/>
    </row>
    <row r="96" spans="1:1" ht="13.5" customHeight="1">
      <c r="A96" s="22"/>
    </row>
    <row r="97" spans="1:10" ht="13.5" customHeight="1">
      <c r="A97" s="22"/>
    </row>
    <row r="98" spans="1:10" ht="13.5" customHeight="1">
      <c r="A98" s="22"/>
    </row>
    <row r="99" spans="1:10" ht="13.5" customHeight="1">
      <c r="A99" s="22"/>
    </row>
    <row r="100" spans="1:10" ht="13.5" customHeight="1">
      <c r="A100" s="22"/>
    </row>
    <row r="101" spans="1:10" ht="13.5" customHeight="1">
      <c r="A101" s="22"/>
    </row>
    <row r="102" spans="1:10" ht="13.5" customHeight="1"/>
    <row r="103" spans="1:10" ht="13.5" customHeight="1">
      <c r="D103" s="41"/>
      <c r="H103" s="299"/>
      <c r="I103" s="70"/>
      <c r="J103" s="70"/>
    </row>
    <row r="104" spans="1:10" ht="13.5" customHeight="1">
      <c r="C104" s="196"/>
      <c r="D104" s="41"/>
      <c r="H104" s="299"/>
      <c r="I104" s="70"/>
      <c r="J104" s="70"/>
    </row>
    <row r="105" spans="1:10" ht="13.5" customHeight="1">
      <c r="C105" s="196"/>
      <c r="D105" s="41"/>
      <c r="H105" s="299"/>
      <c r="I105" s="70"/>
      <c r="J105" s="70"/>
    </row>
    <row r="106" spans="1:10" ht="13.5" customHeight="1">
      <c r="D106" s="29"/>
      <c r="H106" s="299"/>
      <c r="I106" s="70"/>
      <c r="J106" s="70"/>
    </row>
    <row r="107" spans="1:10" ht="13.5" customHeight="1">
      <c r="H107" s="299"/>
      <c r="I107" s="70"/>
      <c r="J107" s="70"/>
    </row>
    <row r="108" spans="1:10" ht="13.5" customHeight="1">
      <c r="H108" s="299"/>
      <c r="I108" s="70"/>
      <c r="J108" s="70"/>
    </row>
    <row r="109" spans="1:10" ht="13.5" customHeight="1">
      <c r="H109" s="299"/>
      <c r="I109" s="70"/>
      <c r="J109" s="70"/>
    </row>
    <row r="110" spans="1:10" ht="13.5" customHeight="1">
      <c r="H110" s="299"/>
      <c r="I110" s="70"/>
      <c r="J110" s="70"/>
    </row>
    <row r="111" spans="1:10" ht="12.95" customHeight="1">
      <c r="H111" s="299"/>
      <c r="I111" s="70"/>
      <c r="J111" s="70"/>
    </row>
    <row r="112" spans="1:10" ht="12.95" customHeight="1">
      <c r="H112" s="299"/>
      <c r="I112" s="70"/>
      <c r="J112" s="70"/>
    </row>
    <row r="113" spans="8:10" ht="12.95" customHeight="1">
      <c r="H113" s="299"/>
      <c r="I113" s="70"/>
      <c r="J113" s="70"/>
    </row>
    <row r="114" spans="8:10" ht="12.95" customHeight="1">
      <c r="H114" s="299"/>
      <c r="I114" s="70"/>
      <c r="J114" s="70"/>
    </row>
    <row r="115" spans="8:10" ht="12.95" customHeight="1">
      <c r="H115" s="299"/>
      <c r="I115" s="70"/>
      <c r="J115" s="70"/>
    </row>
    <row r="116" spans="8:10" ht="12.95" customHeight="1">
      <c r="H116" s="299"/>
      <c r="I116" s="70"/>
      <c r="J116" s="70"/>
    </row>
    <row r="117" spans="8:10" ht="12.95" customHeight="1">
      <c r="H117" s="299"/>
      <c r="I117" s="70"/>
      <c r="J117" s="70"/>
    </row>
    <row r="118" spans="8:10" ht="12.95" customHeight="1">
      <c r="H118" s="299"/>
      <c r="I118" s="70"/>
      <c r="J118" s="70"/>
    </row>
    <row r="119" spans="8:10" ht="12.95" customHeight="1">
      <c r="H119" s="299"/>
      <c r="I119" s="70"/>
      <c r="J119" s="70"/>
    </row>
    <row r="120" spans="8:10" ht="12.95" customHeight="1">
      <c r="H120" s="299"/>
      <c r="I120" s="70"/>
      <c r="J120" s="70"/>
    </row>
    <row r="121" spans="8:10" ht="12.95" customHeight="1">
      <c r="H121" s="299"/>
      <c r="I121" s="70"/>
      <c r="J121" s="70"/>
    </row>
    <row r="122" spans="8:10" ht="12.95" customHeight="1">
      <c r="H122" s="299"/>
      <c r="I122" s="70"/>
      <c r="J122" s="70"/>
    </row>
    <row r="123" spans="8:10" ht="12.95" customHeight="1">
      <c r="H123" s="299"/>
      <c r="I123" s="70"/>
      <c r="J123" s="70"/>
    </row>
    <row r="124" spans="8:10" ht="12.95" customHeight="1">
      <c r="H124" s="299"/>
      <c r="I124" s="70"/>
      <c r="J124" s="70"/>
    </row>
    <row r="125" spans="8:10" ht="12.95" customHeight="1">
      <c r="H125" s="299"/>
      <c r="I125" s="70"/>
      <c r="J125" s="70"/>
    </row>
    <row r="126" spans="8:10" ht="12.95" customHeight="1">
      <c r="H126" s="299"/>
      <c r="I126" s="70"/>
      <c r="J126" s="70"/>
    </row>
    <row r="127" spans="8:10" ht="12.95" customHeight="1">
      <c r="H127" s="299"/>
      <c r="I127" s="70"/>
      <c r="J127" s="70"/>
    </row>
    <row r="128" spans="8:10" ht="12.95" customHeight="1">
      <c r="H128" s="299"/>
      <c r="I128" s="70"/>
      <c r="J128" s="70"/>
    </row>
    <row r="129" spans="8:10" ht="12.95" customHeight="1">
      <c r="H129" s="299"/>
      <c r="I129" s="70"/>
      <c r="J129" s="70"/>
    </row>
    <row r="130" spans="8:10" ht="12.95" customHeight="1">
      <c r="H130" s="299"/>
      <c r="I130" s="70"/>
      <c r="J130" s="70"/>
    </row>
    <row r="131" spans="8:10" ht="12.95" customHeight="1">
      <c r="H131" s="299"/>
      <c r="I131" s="70"/>
      <c r="J131" s="70"/>
    </row>
    <row r="132" spans="8:10" ht="12.95" customHeight="1">
      <c r="H132" s="299"/>
      <c r="I132" s="70"/>
      <c r="J132" s="70"/>
    </row>
    <row r="133" spans="8:10" ht="12.95" customHeight="1">
      <c r="H133" s="299"/>
      <c r="I133" s="70"/>
      <c r="J133" s="70"/>
    </row>
    <row r="134" spans="8:10" ht="12.95" customHeight="1">
      <c r="H134" s="299"/>
      <c r="I134" s="70"/>
      <c r="J134" s="70"/>
    </row>
    <row r="135" spans="8:10" ht="12.95" customHeight="1">
      <c r="H135" s="299"/>
      <c r="I135" s="70"/>
      <c r="J135" s="70"/>
    </row>
    <row r="136" spans="8:10" ht="12.95" customHeight="1">
      <c r="H136" s="299"/>
      <c r="I136" s="70"/>
      <c r="J136" s="70"/>
    </row>
    <row r="137" spans="8:10" ht="12.95" customHeight="1">
      <c r="H137" s="299"/>
      <c r="I137" s="70"/>
      <c r="J137" s="70"/>
    </row>
    <row r="138" spans="8:10" ht="12.95" customHeight="1">
      <c r="H138" s="299"/>
      <c r="I138" s="70"/>
      <c r="J138" s="70"/>
    </row>
    <row r="139" spans="8:10" ht="12.95" customHeight="1">
      <c r="H139" s="299"/>
      <c r="I139" s="70"/>
      <c r="J139" s="70"/>
    </row>
    <row r="140" spans="8:10" ht="12.95" customHeight="1">
      <c r="H140" s="299"/>
      <c r="I140" s="70"/>
      <c r="J140" s="70"/>
    </row>
    <row r="141" spans="8:10" ht="12.95" customHeight="1">
      <c r="H141" s="299"/>
      <c r="I141" s="70"/>
      <c r="J141" s="70"/>
    </row>
    <row r="142" spans="8:10" ht="12.95" customHeight="1">
      <c r="H142" s="299"/>
      <c r="I142" s="70"/>
      <c r="J142" s="70"/>
    </row>
    <row r="143" spans="8:10" ht="12.95" customHeight="1">
      <c r="H143" s="299"/>
      <c r="I143" s="70"/>
      <c r="J143" s="70"/>
    </row>
    <row r="144" spans="8:10" ht="12.95" customHeight="1">
      <c r="H144" s="299"/>
      <c r="I144" s="70"/>
      <c r="J144" s="70"/>
    </row>
    <row r="145" spans="8:10" ht="12.95" customHeight="1">
      <c r="H145" s="299"/>
      <c r="I145" s="70"/>
      <c r="J145" s="70"/>
    </row>
    <row r="146" spans="8:10" ht="12.95" customHeight="1">
      <c r="H146" s="299"/>
      <c r="I146" s="70"/>
      <c r="J146" s="70"/>
    </row>
    <row r="147" spans="8:10" ht="12.95" customHeight="1">
      <c r="H147" s="299"/>
      <c r="I147" s="70"/>
      <c r="J147" s="70"/>
    </row>
    <row r="148" spans="8:10" ht="12.95" customHeight="1">
      <c r="H148" s="299"/>
      <c r="I148" s="70"/>
      <c r="J148" s="70"/>
    </row>
    <row r="149" spans="8:10" ht="12.95" customHeight="1">
      <c r="H149" s="299"/>
      <c r="I149" s="70"/>
      <c r="J149" s="70"/>
    </row>
  </sheetData>
  <phoneticPr fontId="25" type="noConversion"/>
  <pageMargins left="0.59055118110236227" right="0.51181102362204722" top="0.51181102362204722" bottom="0.51181102362204722" header="0" footer="0.23622047244094491"/>
  <pageSetup paperSize="9" orientation="portrait" r:id="rId1"/>
  <headerFooter alignWithMargins="0">
    <oddFooter>&amp;L&amp;9Public Library Statistics 2011/12&amp;C&amp;9&amp;P</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R2968"/>
  <sheetViews>
    <sheetView zoomScaleNormal="100" workbookViewId="0">
      <pane ySplit="4" topLeftCell="A5" activePane="bottomLeft" state="frozen"/>
      <selection activeCell="B24" sqref="B24"/>
      <selection pane="bottomLeft" activeCell="H33" sqref="H33"/>
    </sheetView>
  </sheetViews>
  <sheetFormatPr defaultRowHeight="12.95" customHeight="1"/>
  <cols>
    <col min="1" max="1" width="6.140625" style="22" customWidth="1"/>
    <col min="2" max="2" width="18.42578125" style="22" customWidth="1"/>
    <col min="3" max="3" width="5.42578125" style="210" customWidth="1"/>
    <col min="4" max="4" width="9.42578125" style="210" customWidth="1"/>
    <col min="5" max="5" width="11.28515625" style="27" customWidth="1"/>
    <col min="6" max="6" width="21.42578125" style="22" customWidth="1"/>
    <col min="7" max="7" width="5.85546875" style="22" customWidth="1"/>
    <col min="8" max="8" width="19.28515625" style="22" bestFit="1" customWidth="1"/>
    <col min="9" max="9" width="19.42578125" style="639" bestFit="1" customWidth="1"/>
    <col min="10" max="10" width="9.140625" style="22"/>
    <col min="11" max="11" width="21.42578125" bestFit="1" customWidth="1"/>
    <col min="12" max="12" width="12.7109375" customWidth="1"/>
    <col min="13" max="13" width="21.140625" customWidth="1"/>
    <col min="14" max="14" width="12.28515625" bestFit="1" customWidth="1"/>
    <col min="15" max="15" width="15.7109375" customWidth="1"/>
    <col min="16" max="18" width="8.85546875" customWidth="1"/>
    <col min="19" max="16384" width="9.140625" style="22"/>
  </cols>
  <sheetData>
    <row r="1" spans="1:12" ht="14.25" customHeight="1">
      <c r="B1" s="39" t="s">
        <v>641</v>
      </c>
    </row>
    <row r="2" spans="1:12" ht="13.5" customHeight="1">
      <c r="B2" s="78" t="s">
        <v>196</v>
      </c>
    </row>
    <row r="3" spans="1:12" ht="13.5" customHeight="1">
      <c r="B3" s="78"/>
    </row>
    <row r="4" spans="1:12" ht="13.5" customHeight="1">
      <c r="B4" s="83"/>
      <c r="F4" s="37"/>
      <c r="G4" s="37"/>
      <c r="H4" s="10"/>
      <c r="I4" s="10"/>
      <c r="K4" s="14"/>
      <c r="L4" s="14"/>
    </row>
    <row r="5" spans="1:12" ht="13.5" customHeight="1">
      <c r="A5" s="26">
        <v>1</v>
      </c>
      <c r="B5" s="4" t="s">
        <v>498</v>
      </c>
      <c r="C5" s="18">
        <v>0.79</v>
      </c>
      <c r="E5" s="27">
        <v>52</v>
      </c>
      <c r="F5" s="4" t="s">
        <v>484</v>
      </c>
      <c r="G5" s="18">
        <v>0.21</v>
      </c>
      <c r="J5" s="181"/>
    </row>
    <row r="6" spans="1:12" ht="13.5" customHeight="1">
      <c r="A6" s="26">
        <v>2</v>
      </c>
      <c r="B6" s="4" t="s">
        <v>479</v>
      </c>
      <c r="C6" s="18">
        <v>0.73</v>
      </c>
      <c r="E6" s="27">
        <v>53</v>
      </c>
      <c r="F6" s="4" t="s">
        <v>465</v>
      </c>
      <c r="G6" s="18">
        <v>0.21</v>
      </c>
      <c r="J6" s="179"/>
    </row>
    <row r="7" spans="1:12" ht="13.5" customHeight="1">
      <c r="A7" s="26">
        <v>3</v>
      </c>
      <c r="B7" s="4" t="s">
        <v>455</v>
      </c>
      <c r="C7" s="18">
        <v>0.59</v>
      </c>
      <c r="E7" s="27">
        <v>54</v>
      </c>
      <c r="F7" s="4" t="s">
        <v>469</v>
      </c>
      <c r="G7" s="18">
        <v>0.21</v>
      </c>
      <c r="J7" s="183"/>
    </row>
    <row r="8" spans="1:12" ht="13.5" customHeight="1">
      <c r="A8" s="26">
        <v>4</v>
      </c>
      <c r="B8" s="4" t="s">
        <v>341</v>
      </c>
      <c r="C8" s="18">
        <v>0.51</v>
      </c>
      <c r="E8" s="27">
        <v>55</v>
      </c>
      <c r="F8" s="4" t="s">
        <v>477</v>
      </c>
      <c r="G8" s="18">
        <v>0.21</v>
      </c>
      <c r="J8" s="128"/>
    </row>
    <row r="9" spans="1:12" ht="13.5" customHeight="1">
      <c r="A9" s="26">
        <v>5</v>
      </c>
      <c r="B9" s="4" t="s">
        <v>506</v>
      </c>
      <c r="C9" s="18">
        <v>0.5</v>
      </c>
      <c r="E9" s="27">
        <v>56</v>
      </c>
      <c r="F9" s="4" t="s">
        <v>437</v>
      </c>
      <c r="G9" s="18">
        <v>0.2</v>
      </c>
      <c r="J9" s="128"/>
    </row>
    <row r="10" spans="1:12" ht="13.5" customHeight="1">
      <c r="A10" s="26">
        <v>6</v>
      </c>
      <c r="B10" s="4" t="s">
        <v>456</v>
      </c>
      <c r="C10" s="18">
        <v>0.5</v>
      </c>
      <c r="E10" s="27">
        <v>57</v>
      </c>
      <c r="F10" s="4" t="s">
        <v>216</v>
      </c>
      <c r="G10" s="18">
        <v>0.2</v>
      </c>
      <c r="J10" s="128"/>
    </row>
    <row r="11" spans="1:12" ht="13.5" customHeight="1">
      <c r="A11" s="26">
        <v>7</v>
      </c>
      <c r="B11" s="4" t="s">
        <v>493</v>
      </c>
      <c r="C11" s="18">
        <v>0.42</v>
      </c>
      <c r="E11" s="27">
        <v>58</v>
      </c>
      <c r="F11" s="4" t="s">
        <v>481</v>
      </c>
      <c r="G11" s="18">
        <v>0.2</v>
      </c>
      <c r="J11" s="128"/>
    </row>
    <row r="12" spans="1:12" ht="13.5" customHeight="1">
      <c r="A12" s="26">
        <v>8</v>
      </c>
      <c r="B12" s="4" t="s">
        <v>166</v>
      </c>
      <c r="C12" s="18">
        <v>0.39</v>
      </c>
      <c r="E12" s="27">
        <v>59</v>
      </c>
      <c r="F12" s="4" t="s">
        <v>443</v>
      </c>
      <c r="G12" s="18">
        <v>0.19</v>
      </c>
      <c r="J12" s="128"/>
    </row>
    <row r="13" spans="1:12" ht="13.5" customHeight="1">
      <c r="A13" s="26">
        <v>9</v>
      </c>
      <c r="B13" s="4" t="s">
        <v>310</v>
      </c>
      <c r="C13" s="18">
        <v>0.39</v>
      </c>
      <c r="E13" s="27">
        <v>60</v>
      </c>
      <c r="F13" s="4" t="s">
        <v>339</v>
      </c>
      <c r="G13" s="18">
        <v>0.19</v>
      </c>
      <c r="J13" s="128"/>
    </row>
    <row r="14" spans="1:12" ht="13.5" customHeight="1">
      <c r="A14" s="26">
        <v>10</v>
      </c>
      <c r="B14" s="4" t="s">
        <v>679</v>
      </c>
      <c r="C14" s="18">
        <v>0.39</v>
      </c>
      <c r="E14" s="27">
        <v>61</v>
      </c>
      <c r="F14" s="4" t="s">
        <v>344</v>
      </c>
      <c r="G14" s="18">
        <v>0.19</v>
      </c>
      <c r="J14" s="179"/>
    </row>
    <row r="15" spans="1:12" ht="13.5" customHeight="1">
      <c r="A15" s="26">
        <v>11</v>
      </c>
      <c r="B15" s="4" t="s">
        <v>323</v>
      </c>
      <c r="C15" s="18">
        <v>0.38</v>
      </c>
      <c r="E15" s="27">
        <v>62</v>
      </c>
      <c r="F15" s="4" t="s">
        <v>345</v>
      </c>
      <c r="G15" s="18">
        <v>0.19</v>
      </c>
      <c r="J15" s="128"/>
    </row>
    <row r="16" spans="1:12" ht="13.5" customHeight="1">
      <c r="A16" s="26">
        <v>12</v>
      </c>
      <c r="B16" s="4" t="s">
        <v>461</v>
      </c>
      <c r="C16" s="18">
        <v>0.35</v>
      </c>
      <c r="E16" s="27">
        <v>63</v>
      </c>
      <c r="F16" s="4" t="s">
        <v>306</v>
      </c>
      <c r="G16" s="18">
        <v>0.19</v>
      </c>
      <c r="J16" s="179"/>
    </row>
    <row r="17" spans="1:10" ht="13.5" customHeight="1">
      <c r="A17" s="26">
        <v>13</v>
      </c>
      <c r="B17" s="4" t="s">
        <v>333</v>
      </c>
      <c r="C17" s="18">
        <v>0.34</v>
      </c>
      <c r="E17" s="27">
        <v>64</v>
      </c>
      <c r="F17" s="4" t="s">
        <v>324</v>
      </c>
      <c r="G17" s="18">
        <v>0.19</v>
      </c>
      <c r="J17" s="128"/>
    </row>
    <row r="18" spans="1:10" ht="13.5" customHeight="1">
      <c r="A18" s="26">
        <v>14</v>
      </c>
      <c r="B18" s="4" t="s">
        <v>533</v>
      </c>
      <c r="C18" s="18">
        <v>0.34</v>
      </c>
      <c r="E18" s="27">
        <v>65</v>
      </c>
      <c r="F18" s="4" t="s">
        <v>528</v>
      </c>
      <c r="G18" s="18">
        <v>0.18</v>
      </c>
      <c r="J18" s="128"/>
    </row>
    <row r="19" spans="1:10" ht="13.5" customHeight="1">
      <c r="A19" s="26">
        <v>15</v>
      </c>
      <c r="B19" s="4" t="s">
        <v>348</v>
      </c>
      <c r="C19" s="18">
        <v>0.34</v>
      </c>
      <c r="E19" s="27">
        <v>66</v>
      </c>
      <c r="F19" s="4" t="s">
        <v>450</v>
      </c>
      <c r="G19" s="18">
        <v>0.18</v>
      </c>
      <c r="J19" s="179"/>
    </row>
    <row r="20" spans="1:10" ht="13.5" customHeight="1">
      <c r="A20" s="26">
        <v>16</v>
      </c>
      <c r="B20" s="4" t="s">
        <v>343</v>
      </c>
      <c r="C20" s="18">
        <v>0.32</v>
      </c>
      <c r="E20" s="27">
        <v>67</v>
      </c>
      <c r="F20" s="4" t="s">
        <v>466</v>
      </c>
      <c r="G20" s="18">
        <v>0.18</v>
      </c>
      <c r="J20" s="128"/>
    </row>
    <row r="21" spans="1:10" ht="13.5" customHeight="1">
      <c r="A21" s="26">
        <v>17</v>
      </c>
      <c r="B21" s="4" t="s">
        <v>317</v>
      </c>
      <c r="C21" s="18">
        <v>0.32</v>
      </c>
      <c r="E21" s="27">
        <v>68</v>
      </c>
      <c r="F21" s="4" t="s">
        <v>467</v>
      </c>
      <c r="G21" s="18">
        <v>0.18</v>
      </c>
      <c r="J21" s="179"/>
    </row>
    <row r="22" spans="1:10" ht="13.5" customHeight="1">
      <c r="A22" s="26">
        <v>18</v>
      </c>
      <c r="B22" s="4" t="s">
        <v>185</v>
      </c>
      <c r="C22" s="18">
        <v>0.31</v>
      </c>
      <c r="E22" s="27">
        <v>69</v>
      </c>
      <c r="F22" s="4" t="s">
        <v>470</v>
      </c>
      <c r="G22" s="18">
        <v>0.18</v>
      </c>
      <c r="J22" s="179"/>
    </row>
    <row r="23" spans="1:10" ht="13.5" customHeight="1">
      <c r="A23" s="26">
        <v>19</v>
      </c>
      <c r="B23" s="4" t="s">
        <v>423</v>
      </c>
      <c r="C23" s="18">
        <v>0.3</v>
      </c>
      <c r="E23" s="27">
        <v>70</v>
      </c>
      <c r="F23" s="4" t="s">
        <v>474</v>
      </c>
      <c r="G23" s="18">
        <v>0.18</v>
      </c>
      <c r="J23" s="179"/>
    </row>
    <row r="24" spans="1:10" ht="13.5" customHeight="1">
      <c r="A24" s="26">
        <v>20</v>
      </c>
      <c r="B24" s="4" t="s">
        <v>462</v>
      </c>
      <c r="C24" s="18">
        <v>0.3</v>
      </c>
      <c r="E24" s="27">
        <v>71</v>
      </c>
      <c r="F24" s="4" t="s">
        <v>488</v>
      </c>
      <c r="G24" s="18">
        <v>0.17</v>
      </c>
      <c r="J24" s="179"/>
    </row>
    <row r="25" spans="1:10" ht="13.5" customHeight="1">
      <c r="A25" s="26">
        <v>21</v>
      </c>
      <c r="B25" s="4" t="s">
        <v>336</v>
      </c>
      <c r="C25" s="18">
        <v>0.28999999999999998</v>
      </c>
      <c r="E25" s="27">
        <v>72</v>
      </c>
      <c r="F25" s="4" t="s">
        <v>440</v>
      </c>
      <c r="G25" s="18">
        <v>0.17</v>
      </c>
      <c r="J25" s="179"/>
    </row>
    <row r="26" spans="1:10" ht="13.5" customHeight="1">
      <c r="A26" s="26">
        <v>22</v>
      </c>
      <c r="B26" s="4" t="s">
        <v>424</v>
      </c>
      <c r="C26" s="18">
        <v>0.28000000000000003</v>
      </c>
      <c r="E26" s="27">
        <v>73</v>
      </c>
      <c r="F26" s="4" t="s">
        <v>441</v>
      </c>
      <c r="G26" s="18">
        <v>0.17</v>
      </c>
      <c r="J26" s="182"/>
    </row>
    <row r="27" spans="1:10" ht="13.5" customHeight="1">
      <c r="A27" s="26">
        <v>23</v>
      </c>
      <c r="B27" s="4" t="s">
        <v>539</v>
      </c>
      <c r="C27" s="18">
        <v>0.28000000000000003</v>
      </c>
      <c r="E27" s="27">
        <v>74</v>
      </c>
      <c r="F27" s="4" t="s">
        <v>460</v>
      </c>
      <c r="G27" s="18">
        <v>0.17</v>
      </c>
      <c r="J27" s="181"/>
    </row>
    <row r="28" spans="1:10" ht="13.5" customHeight="1">
      <c r="A28" s="26">
        <v>24</v>
      </c>
      <c r="B28" s="4" t="s">
        <v>459</v>
      </c>
      <c r="C28" s="18">
        <v>0.28000000000000003</v>
      </c>
      <c r="E28" s="27">
        <v>75</v>
      </c>
      <c r="F28" s="4" t="s">
        <v>552</v>
      </c>
      <c r="G28" s="18">
        <v>0.17</v>
      </c>
      <c r="J28" s="181"/>
    </row>
    <row r="29" spans="1:10" ht="13.5" customHeight="1">
      <c r="A29" s="26">
        <v>25</v>
      </c>
      <c r="B29" s="4" t="s">
        <v>463</v>
      </c>
      <c r="C29" s="18">
        <v>0.28000000000000003</v>
      </c>
      <c r="E29" s="27">
        <v>76</v>
      </c>
      <c r="F29" s="4" t="s">
        <v>186</v>
      </c>
      <c r="G29" s="18">
        <v>0.17</v>
      </c>
      <c r="J29" s="179"/>
    </row>
    <row r="30" spans="1:10" ht="13.5" customHeight="1">
      <c r="A30" s="26">
        <v>26</v>
      </c>
      <c r="B30" s="4" t="s">
        <v>482</v>
      </c>
      <c r="C30" s="18">
        <v>0.28000000000000003</v>
      </c>
      <c r="E30" s="27">
        <v>77</v>
      </c>
      <c r="F30" s="4" t="s">
        <v>448</v>
      </c>
      <c r="G30" s="18">
        <v>0.16</v>
      </c>
      <c r="J30" s="179"/>
    </row>
    <row r="31" spans="1:10" ht="13.5" customHeight="1">
      <c r="A31" s="26">
        <v>27</v>
      </c>
      <c r="B31" s="4" t="s">
        <v>492</v>
      </c>
      <c r="C31" s="18">
        <v>0.27</v>
      </c>
      <c r="E31" s="27">
        <v>78</v>
      </c>
      <c r="F31" s="4" t="s">
        <v>541</v>
      </c>
      <c r="G31" s="18">
        <v>0.16</v>
      </c>
      <c r="J31" s="179"/>
    </row>
    <row r="32" spans="1:10" ht="13.5" customHeight="1">
      <c r="A32" s="26">
        <v>28</v>
      </c>
      <c r="B32" s="4" t="s">
        <v>434</v>
      </c>
      <c r="C32" s="18">
        <v>0.27</v>
      </c>
      <c r="E32" s="27">
        <v>79</v>
      </c>
      <c r="F32" s="4" t="s">
        <v>685</v>
      </c>
      <c r="G32" s="18">
        <v>0.16</v>
      </c>
      <c r="J32" s="179"/>
    </row>
    <row r="33" spans="1:10" ht="13.5" customHeight="1">
      <c r="A33" s="26">
        <v>29</v>
      </c>
      <c r="B33" s="4" t="s">
        <v>529</v>
      </c>
      <c r="C33" s="18">
        <v>0.27</v>
      </c>
      <c r="E33" s="27">
        <v>80</v>
      </c>
      <c r="F33" s="4" t="s">
        <v>464</v>
      </c>
      <c r="G33" s="18">
        <v>0.16</v>
      </c>
      <c r="J33" s="179"/>
    </row>
    <row r="34" spans="1:10" ht="13.5" customHeight="1">
      <c r="A34" s="26">
        <v>30</v>
      </c>
      <c r="B34" s="4" t="s">
        <v>538</v>
      </c>
      <c r="C34" s="18">
        <v>0.27</v>
      </c>
      <c r="E34" s="27">
        <v>81</v>
      </c>
      <c r="F34" s="4" t="s">
        <v>468</v>
      </c>
      <c r="G34" s="18">
        <v>0.16</v>
      </c>
      <c r="J34" s="179"/>
    </row>
    <row r="35" spans="1:10" ht="13.5" customHeight="1">
      <c r="A35" s="26">
        <v>31</v>
      </c>
      <c r="B35" s="4" t="s">
        <v>346</v>
      </c>
      <c r="C35" s="18">
        <v>0.27</v>
      </c>
      <c r="E35" s="27">
        <v>82</v>
      </c>
      <c r="F35" s="4" t="s">
        <v>431</v>
      </c>
      <c r="G35" s="18">
        <v>0.15</v>
      </c>
      <c r="J35" s="179"/>
    </row>
    <row r="36" spans="1:10" ht="13.5" customHeight="1">
      <c r="A36" s="26">
        <v>32</v>
      </c>
      <c r="B36" s="4" t="s">
        <v>536</v>
      </c>
      <c r="C36" s="18">
        <v>0.26</v>
      </c>
      <c r="E36" s="27">
        <v>83</v>
      </c>
      <c r="F36" s="4" t="s">
        <v>457</v>
      </c>
      <c r="G36" s="18">
        <v>0.15</v>
      </c>
      <c r="J36" s="183"/>
    </row>
    <row r="37" spans="1:10" ht="13.5" customHeight="1">
      <c r="A37" s="26">
        <v>33</v>
      </c>
      <c r="B37" s="4" t="s">
        <v>554</v>
      </c>
      <c r="C37" s="18">
        <v>0.26</v>
      </c>
      <c r="E37" s="27">
        <v>84</v>
      </c>
      <c r="F37" s="4" t="s">
        <v>483</v>
      </c>
      <c r="G37" s="18">
        <v>0.15</v>
      </c>
      <c r="J37" s="179"/>
    </row>
    <row r="38" spans="1:10" ht="13.5" customHeight="1">
      <c r="A38" s="26">
        <v>34</v>
      </c>
      <c r="B38" s="4" t="s">
        <v>21</v>
      </c>
      <c r="C38" s="18">
        <v>0.26</v>
      </c>
      <c r="E38" s="27">
        <v>85</v>
      </c>
      <c r="F38" s="4" t="s">
        <v>429</v>
      </c>
      <c r="G38" s="18">
        <v>0.14000000000000001</v>
      </c>
      <c r="J38" s="179"/>
    </row>
    <row r="39" spans="1:10" ht="13.5" customHeight="1">
      <c r="A39" s="26">
        <v>35</v>
      </c>
      <c r="B39" s="4" t="s">
        <v>307</v>
      </c>
      <c r="C39" s="18">
        <v>0.26</v>
      </c>
      <c r="E39" s="27">
        <v>86</v>
      </c>
      <c r="F39" s="4" t="s">
        <v>208</v>
      </c>
      <c r="G39" s="18">
        <v>0.14000000000000001</v>
      </c>
      <c r="J39" s="179"/>
    </row>
    <row r="40" spans="1:10" ht="13.5" customHeight="1">
      <c r="A40" s="26">
        <v>36</v>
      </c>
      <c r="B40" s="4" t="s">
        <v>476</v>
      </c>
      <c r="C40" s="18">
        <v>0.26</v>
      </c>
      <c r="E40" s="27">
        <v>87</v>
      </c>
      <c r="F40" s="4" t="s">
        <v>520</v>
      </c>
      <c r="G40" s="18">
        <v>0.14000000000000001</v>
      </c>
      <c r="J40" s="128"/>
    </row>
    <row r="41" spans="1:10" ht="13.5" customHeight="1">
      <c r="A41" s="26">
        <v>37</v>
      </c>
      <c r="B41" s="4" t="s">
        <v>335</v>
      </c>
      <c r="C41" s="18">
        <v>0.24</v>
      </c>
      <c r="E41" s="27">
        <v>88</v>
      </c>
      <c r="F41" s="4" t="s">
        <v>478</v>
      </c>
      <c r="G41" s="18">
        <v>0.14000000000000001</v>
      </c>
      <c r="J41" s="128"/>
    </row>
    <row r="42" spans="1:10" ht="13.5" customHeight="1">
      <c r="A42" s="26">
        <v>38</v>
      </c>
      <c r="B42" s="4" t="s">
        <v>439</v>
      </c>
      <c r="C42" s="18">
        <v>0.24</v>
      </c>
      <c r="E42" s="27">
        <v>89</v>
      </c>
      <c r="F42" s="4" t="s">
        <v>473</v>
      </c>
      <c r="G42" s="18">
        <v>0.13</v>
      </c>
      <c r="J42" s="128"/>
    </row>
    <row r="43" spans="1:10" ht="13.5" customHeight="1">
      <c r="A43" s="26">
        <v>39</v>
      </c>
      <c r="B43" s="4" t="s">
        <v>525</v>
      </c>
      <c r="C43" s="18">
        <v>0.24</v>
      </c>
      <c r="E43" s="27">
        <v>90</v>
      </c>
      <c r="F43" s="4" t="s">
        <v>487</v>
      </c>
      <c r="G43" s="18">
        <v>0.12</v>
      </c>
      <c r="J43" s="128"/>
    </row>
    <row r="44" spans="1:10" ht="13.5" customHeight="1">
      <c r="A44" s="26">
        <v>40</v>
      </c>
      <c r="B44" s="4" t="s">
        <v>168</v>
      </c>
      <c r="C44" s="18">
        <v>0.24</v>
      </c>
      <c r="E44" s="27">
        <v>91</v>
      </c>
      <c r="F44" s="4" t="s">
        <v>426</v>
      </c>
      <c r="G44" s="18">
        <v>0.12</v>
      </c>
      <c r="J44" s="179"/>
    </row>
    <row r="45" spans="1:10" ht="13.5" customHeight="1">
      <c r="A45" s="26">
        <v>41</v>
      </c>
      <c r="B45" s="4" t="s">
        <v>471</v>
      </c>
      <c r="C45" s="18">
        <v>0.24</v>
      </c>
      <c r="E45" s="27">
        <v>92</v>
      </c>
      <c r="F45" s="4" t="s">
        <v>507</v>
      </c>
      <c r="G45" s="18">
        <v>0.12</v>
      </c>
      <c r="J45" s="179"/>
    </row>
    <row r="46" spans="1:10" ht="13.5" customHeight="1">
      <c r="A46" s="26">
        <v>42</v>
      </c>
      <c r="B46" s="4" t="s">
        <v>184</v>
      </c>
      <c r="C46" s="18">
        <v>0.23</v>
      </c>
      <c r="E46" s="27">
        <v>93</v>
      </c>
      <c r="F46" s="4" t="s">
        <v>563</v>
      </c>
      <c r="G46" s="18">
        <v>0.12</v>
      </c>
      <c r="J46" s="128"/>
    </row>
    <row r="47" spans="1:10" ht="13.5" customHeight="1">
      <c r="A47" s="26">
        <v>43</v>
      </c>
      <c r="B47" s="4" t="s">
        <v>334</v>
      </c>
      <c r="C47" s="18">
        <v>0.23</v>
      </c>
      <c r="E47" s="27">
        <v>94</v>
      </c>
      <c r="F47" s="4" t="s">
        <v>445</v>
      </c>
      <c r="G47" s="18">
        <v>0.12</v>
      </c>
      <c r="J47" s="179"/>
    </row>
    <row r="48" spans="1:10" ht="13.5" customHeight="1">
      <c r="A48" s="26">
        <v>44</v>
      </c>
      <c r="B48" s="4" t="s">
        <v>524</v>
      </c>
      <c r="C48" s="18">
        <v>0.23</v>
      </c>
      <c r="E48" s="27">
        <v>95</v>
      </c>
      <c r="F48" s="4" t="s">
        <v>435</v>
      </c>
      <c r="G48" s="18">
        <v>0.11</v>
      </c>
      <c r="J48" s="179"/>
    </row>
    <row r="49" spans="1:10" ht="13.5" customHeight="1">
      <c r="A49" s="26">
        <v>45</v>
      </c>
      <c r="B49" s="4" t="s">
        <v>446</v>
      </c>
      <c r="C49" s="18">
        <v>0.23</v>
      </c>
      <c r="E49" s="27">
        <v>96</v>
      </c>
      <c r="F49" s="4" t="s">
        <v>436</v>
      </c>
      <c r="G49" s="18">
        <v>0.11</v>
      </c>
      <c r="J49" s="179"/>
    </row>
    <row r="50" spans="1:10" ht="13.5" customHeight="1">
      <c r="A50" s="26">
        <v>46</v>
      </c>
      <c r="B50" s="4" t="s">
        <v>451</v>
      </c>
      <c r="C50" s="18">
        <v>0.23</v>
      </c>
      <c r="E50" s="27">
        <v>97</v>
      </c>
      <c r="F50" s="4" t="s">
        <v>209</v>
      </c>
      <c r="G50" s="18">
        <v>0.1</v>
      </c>
      <c r="J50" s="181"/>
    </row>
    <row r="51" spans="1:10" ht="13.5" customHeight="1">
      <c r="A51" s="26">
        <v>47</v>
      </c>
      <c r="B51" s="4" t="s">
        <v>454</v>
      </c>
      <c r="C51" s="18">
        <v>0.23</v>
      </c>
      <c r="E51" s="27">
        <v>98</v>
      </c>
      <c r="F51" s="4" t="s">
        <v>356</v>
      </c>
      <c r="G51" s="18">
        <v>0.1</v>
      </c>
      <c r="J51" s="179"/>
    </row>
    <row r="52" spans="1:10" ht="13.5" customHeight="1">
      <c r="A52" s="26">
        <v>48</v>
      </c>
      <c r="B52" s="4" t="s">
        <v>340</v>
      </c>
      <c r="C52" s="18">
        <v>0.23</v>
      </c>
      <c r="E52" s="27">
        <v>99</v>
      </c>
      <c r="F52" s="4" t="s">
        <v>480</v>
      </c>
      <c r="G52" s="18">
        <v>0.09</v>
      </c>
      <c r="J52" s="128"/>
    </row>
    <row r="53" spans="1:10" ht="13.5" customHeight="1">
      <c r="A53" s="26">
        <v>49</v>
      </c>
      <c r="B53" s="4" t="s">
        <v>489</v>
      </c>
      <c r="C53" s="18">
        <v>0.22</v>
      </c>
    </row>
    <row r="54" spans="1:10" ht="13.5" customHeight="1">
      <c r="A54" s="26">
        <v>50</v>
      </c>
      <c r="B54" s="4" t="s">
        <v>500</v>
      </c>
      <c r="C54" s="18">
        <v>0.22</v>
      </c>
      <c r="F54" s="28" t="s">
        <v>411</v>
      </c>
      <c r="G54" s="211">
        <f>MEDIAN(G5:G52,C5:C55)</f>
        <v>0.22</v>
      </c>
      <c r="J54" s="86"/>
    </row>
    <row r="55" spans="1:10" ht="13.5" customHeight="1">
      <c r="A55" s="26">
        <v>51</v>
      </c>
      <c r="B55" s="4" t="s">
        <v>458</v>
      </c>
      <c r="C55" s="18">
        <v>0.22</v>
      </c>
      <c r="F55" s="28" t="s">
        <v>410</v>
      </c>
      <c r="G55" s="211">
        <f>AVERAGE(G5:G52,C5:C55)</f>
        <v>0.24292929292929299</v>
      </c>
      <c r="J55" s="86"/>
    </row>
    <row r="56" spans="1:10" ht="13.5" customHeight="1">
      <c r="A56" s="26"/>
    </row>
    <row r="57" spans="1:10" ht="13.5" customHeight="1">
      <c r="A57" s="26"/>
    </row>
    <row r="58" spans="1:10" ht="13.5" customHeight="1"/>
    <row r="59" spans="1:10" ht="13.5" customHeight="1"/>
    <row r="60" spans="1:10" ht="13.5" customHeight="1"/>
    <row r="61" spans="1:10" ht="13.5" customHeight="1"/>
    <row r="62" spans="1:10" ht="13.5" customHeight="1">
      <c r="F62" s="148"/>
      <c r="G62" s="210"/>
    </row>
    <row r="63" spans="1:10" ht="13.5" customHeight="1">
      <c r="F63" s="148"/>
      <c r="G63" s="210"/>
    </row>
    <row r="64" spans="1:10" ht="13.5" customHeight="1">
      <c r="F64" s="148"/>
      <c r="G64" s="210"/>
    </row>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spans="2:2" ht="13.5" customHeight="1"/>
    <row r="98" spans="2:2" ht="13.5" customHeight="1"/>
    <row r="99" spans="2:2" ht="13.5" customHeight="1"/>
    <row r="100" spans="2:2" ht="13.5" customHeight="1"/>
    <row r="101" spans="2:2" ht="13.5" customHeight="1"/>
    <row r="102" spans="2:2" ht="13.5" customHeight="1"/>
    <row r="103" spans="2:2" ht="13.5" customHeight="1"/>
    <row r="104" spans="2:2" ht="13.5" customHeight="1"/>
    <row r="105" spans="2:2" ht="13.5" customHeight="1">
      <c r="B105" s="26"/>
    </row>
    <row r="106" spans="2:2" ht="13.5" customHeight="1">
      <c r="B106" s="26"/>
    </row>
    <row r="107" spans="2:2" ht="13.5" customHeight="1">
      <c r="B107" s="26"/>
    </row>
    <row r="108" spans="2:2" ht="13.5" customHeight="1">
      <c r="B108" s="26"/>
    </row>
    <row r="109" spans="2:2" ht="13.5" customHeight="1"/>
    <row r="110" spans="2:2" ht="13.5" customHeight="1"/>
    <row r="111" spans="2:2" ht="13.5" customHeight="1"/>
    <row r="112" spans="2: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row r="1010" ht="13.5" customHeight="1"/>
    <row r="1011" ht="13.5" customHeight="1"/>
    <row r="1012" ht="13.5" customHeight="1"/>
    <row r="1013" ht="13.5" customHeight="1"/>
    <row r="1014" ht="13.5" customHeight="1"/>
    <row r="1015" ht="13.5" customHeight="1"/>
    <row r="1016" ht="13.5" customHeight="1"/>
    <row r="1017" ht="13.5" customHeight="1"/>
    <row r="1018" ht="13.5" customHeight="1"/>
    <row r="1019" ht="13.5" customHeight="1"/>
    <row r="1020" ht="13.5" customHeight="1"/>
    <row r="1021" ht="13.5" customHeight="1"/>
    <row r="1022" ht="13.5" customHeight="1"/>
    <row r="1023" ht="13.5" customHeight="1"/>
    <row r="1024" ht="13.5" customHeight="1"/>
    <row r="1025" ht="13.5" customHeight="1"/>
    <row r="1026" ht="13.5" customHeight="1"/>
    <row r="1027" ht="13.5" customHeight="1"/>
    <row r="1028" ht="13.5" customHeight="1"/>
    <row r="1029" ht="13.5" customHeight="1"/>
    <row r="1030" ht="13.5" customHeight="1"/>
    <row r="1031" ht="13.5" customHeight="1"/>
    <row r="1032" ht="13.5" customHeight="1"/>
    <row r="1033" ht="13.5" customHeight="1"/>
    <row r="1034" ht="13.5" customHeight="1"/>
    <row r="1035" ht="13.5" customHeight="1"/>
    <row r="1036" ht="13.5" customHeight="1"/>
    <row r="1037" ht="13.5" customHeight="1"/>
    <row r="1038" ht="13.5" customHeight="1"/>
    <row r="1039" ht="13.5" customHeight="1"/>
    <row r="1040" ht="13.5" customHeight="1"/>
    <row r="1041" ht="13.5" customHeight="1"/>
    <row r="1042" ht="13.5" customHeight="1"/>
    <row r="1043" ht="13.5" customHeight="1"/>
    <row r="1044" ht="13.5" customHeight="1"/>
    <row r="1045" ht="13.5" customHeight="1"/>
    <row r="1046" ht="13.5" customHeight="1"/>
    <row r="1047" ht="13.5" customHeight="1"/>
    <row r="1048" ht="13.5" customHeight="1"/>
    <row r="1049" ht="13.5" customHeight="1"/>
    <row r="1050" ht="13.5" customHeight="1"/>
    <row r="1051" ht="13.5" customHeight="1"/>
    <row r="1052" ht="13.5" customHeight="1"/>
    <row r="1053" ht="13.5" customHeight="1"/>
    <row r="1054" ht="13.5" customHeight="1"/>
    <row r="1055" ht="13.5" customHeight="1"/>
    <row r="1056" ht="13.5" customHeight="1"/>
    <row r="1057" ht="13.5" customHeight="1"/>
    <row r="1058" ht="13.5" customHeight="1"/>
    <row r="1059" ht="13.5" customHeight="1"/>
    <row r="1060" ht="13.5" customHeight="1"/>
    <row r="1061" ht="13.5" customHeight="1"/>
    <row r="1062" ht="13.5" customHeight="1"/>
    <row r="1063" ht="13.5" customHeight="1"/>
    <row r="1064" ht="13.5" customHeight="1"/>
    <row r="1065" ht="13.5" customHeight="1"/>
    <row r="1066" ht="13.5" customHeight="1"/>
    <row r="1067" ht="13.5" customHeight="1"/>
    <row r="1068" ht="13.5" customHeight="1"/>
    <row r="1069" ht="13.5" customHeight="1"/>
    <row r="1070" ht="13.5" customHeight="1"/>
    <row r="1071" ht="13.5" customHeight="1"/>
    <row r="1072" ht="13.5" customHeight="1"/>
    <row r="1073" ht="13.5" customHeight="1"/>
    <row r="1074" ht="13.5" customHeight="1"/>
    <row r="1075" ht="13.5" customHeight="1"/>
    <row r="1076" ht="13.5" customHeight="1"/>
    <row r="1077" ht="13.5" customHeight="1"/>
    <row r="1078" ht="13.5" customHeight="1"/>
    <row r="1079" ht="13.5" customHeight="1"/>
    <row r="1080" ht="13.5" customHeight="1"/>
    <row r="1081" ht="13.5" customHeight="1"/>
    <row r="1082" ht="13.5" customHeight="1"/>
    <row r="1083" ht="13.5" customHeight="1"/>
    <row r="1084" ht="13.5" customHeight="1"/>
    <row r="1085" ht="13.5" customHeight="1"/>
    <row r="1086" ht="13.5" customHeight="1"/>
    <row r="1087" ht="13.5" customHeight="1"/>
    <row r="1088" ht="13.5" customHeight="1"/>
    <row r="1089" ht="13.5" customHeight="1"/>
    <row r="1090" ht="13.5" customHeight="1"/>
    <row r="1091" ht="13.5" customHeight="1"/>
    <row r="1092" ht="13.5" customHeight="1"/>
    <row r="1093" ht="13.5" customHeight="1"/>
    <row r="1094" ht="13.5" customHeight="1"/>
    <row r="1095" ht="13.5" customHeight="1"/>
    <row r="1096" ht="13.5" customHeight="1"/>
    <row r="1097" ht="13.5" customHeight="1"/>
    <row r="1098" ht="13.5" customHeight="1"/>
    <row r="1099" ht="13.5" customHeight="1"/>
    <row r="1100" ht="13.5" customHeight="1"/>
    <row r="1101" ht="13.5" customHeight="1"/>
    <row r="1102" ht="13.5" customHeight="1"/>
    <row r="1103" ht="13.5" customHeight="1"/>
    <row r="1104" ht="13.5" customHeight="1"/>
    <row r="1105" ht="13.5" customHeight="1"/>
    <row r="1106" ht="13.5" customHeight="1"/>
    <row r="1107" ht="13.5" customHeight="1"/>
    <row r="1108" ht="13.5" customHeight="1"/>
    <row r="1109" ht="13.5" customHeight="1"/>
    <row r="1110" ht="13.5" customHeight="1"/>
    <row r="1111" ht="13.5" customHeight="1"/>
    <row r="1112" ht="13.5" customHeight="1"/>
    <row r="1113" ht="13.5" customHeight="1"/>
    <row r="1114" ht="13.5" customHeight="1"/>
    <row r="1115" ht="13.5" customHeight="1"/>
    <row r="1116" ht="13.5" customHeight="1"/>
    <row r="1117" ht="13.5" customHeight="1"/>
    <row r="1118" ht="13.5" customHeight="1"/>
    <row r="1119" ht="13.5" customHeight="1"/>
    <row r="1120" ht="13.5" customHeight="1"/>
    <row r="1121" ht="13.5" customHeight="1"/>
    <row r="1122" ht="13.5" customHeight="1"/>
    <row r="1123" ht="13.5" customHeight="1"/>
    <row r="1124" ht="13.5" customHeight="1"/>
    <row r="1125" ht="13.5" customHeight="1"/>
    <row r="1126" ht="13.5" customHeight="1"/>
    <row r="1127" ht="13.5" customHeight="1"/>
    <row r="1128" ht="13.5" customHeight="1"/>
    <row r="1129" ht="13.5" customHeight="1"/>
    <row r="1130" ht="13.5" customHeight="1"/>
    <row r="1131" ht="13.5" customHeight="1"/>
    <row r="1132" ht="13.5" customHeight="1"/>
    <row r="1133" ht="13.5" customHeight="1"/>
    <row r="1134" ht="13.5" customHeight="1"/>
    <row r="1135" ht="13.5" customHeight="1"/>
    <row r="1136" ht="13.5" customHeight="1"/>
    <row r="1137" ht="13.5" customHeight="1"/>
    <row r="1138" ht="13.5" customHeight="1"/>
    <row r="1139" ht="13.5" customHeight="1"/>
    <row r="1140" ht="13.5" customHeight="1"/>
    <row r="1141" ht="13.5" customHeight="1"/>
    <row r="1142" ht="13.5" customHeight="1"/>
    <row r="1143" ht="13.5" customHeight="1"/>
    <row r="1144" ht="13.5" customHeight="1"/>
    <row r="1145" ht="13.5" customHeight="1"/>
    <row r="1146" ht="13.5" customHeight="1"/>
    <row r="1147" ht="13.5" customHeight="1"/>
    <row r="1148" ht="13.5" customHeight="1"/>
    <row r="1149" ht="13.5" customHeight="1"/>
    <row r="1150" ht="13.5" customHeight="1"/>
    <row r="1151" ht="13.5" customHeight="1"/>
    <row r="1152" ht="13.5" customHeight="1"/>
    <row r="1153" ht="13.5" customHeight="1"/>
    <row r="1154" ht="13.5" customHeight="1"/>
    <row r="1155" ht="13.5" customHeight="1"/>
    <row r="1156" ht="13.5" customHeight="1"/>
    <row r="1157" ht="13.5" customHeight="1"/>
    <row r="1158" ht="13.5" customHeight="1"/>
    <row r="1159" ht="13.5" customHeight="1"/>
    <row r="1160" ht="13.5" customHeight="1"/>
    <row r="1161" ht="13.5" customHeight="1"/>
    <row r="1162" ht="13.5" customHeight="1"/>
    <row r="1163" ht="13.5" customHeight="1"/>
    <row r="1164" ht="13.5" customHeight="1"/>
    <row r="1165" ht="13.5" customHeight="1"/>
    <row r="1166" ht="13.5" customHeight="1"/>
    <row r="1167" ht="13.5" customHeight="1"/>
    <row r="1168" ht="13.5" customHeight="1"/>
    <row r="1169" ht="13.5" customHeight="1"/>
    <row r="1170" ht="13.5" customHeight="1"/>
    <row r="1171" ht="13.5" customHeight="1"/>
    <row r="1172" ht="13.5" customHeight="1"/>
    <row r="1173" ht="13.5" customHeight="1"/>
    <row r="1174" ht="13.5" customHeight="1"/>
    <row r="1175" ht="13.5" customHeight="1"/>
    <row r="1176" ht="13.5" customHeight="1"/>
    <row r="1177" ht="13.5" customHeight="1"/>
    <row r="1178" ht="13.5" customHeight="1"/>
    <row r="1179" ht="13.5" customHeight="1"/>
    <row r="1180" ht="13.5" customHeight="1"/>
    <row r="1181" ht="13.5" customHeight="1"/>
    <row r="1182" ht="13.5" customHeight="1"/>
    <row r="1183" ht="13.5" customHeight="1"/>
    <row r="1184" ht="13.5" customHeight="1"/>
    <row r="1185" ht="13.5" customHeight="1"/>
    <row r="1186" ht="13.5" customHeight="1"/>
    <row r="1187" ht="13.5" customHeight="1"/>
    <row r="1188" ht="13.5" customHeight="1"/>
    <row r="1189" ht="13.5" customHeight="1"/>
    <row r="1190" ht="13.5" customHeight="1"/>
    <row r="1191" ht="13.5" customHeight="1"/>
    <row r="1192" ht="13.5" customHeight="1"/>
    <row r="1193" ht="13.5" customHeight="1"/>
    <row r="1194" ht="13.5" customHeight="1"/>
    <row r="1195" ht="13.5" customHeight="1"/>
    <row r="1196" ht="13.5" customHeight="1"/>
    <row r="1197" ht="13.5" customHeight="1"/>
    <row r="1198" ht="13.5" customHeight="1"/>
    <row r="1199" ht="13.5" customHeight="1"/>
    <row r="1200" ht="13.5" customHeight="1"/>
    <row r="1201" ht="13.5" customHeight="1"/>
    <row r="1202" ht="13.5" customHeight="1"/>
    <row r="1203" ht="13.5" customHeight="1"/>
    <row r="1204" ht="13.5" customHeight="1"/>
    <row r="1205" ht="13.5" customHeight="1"/>
    <row r="1206" ht="13.5" customHeight="1"/>
    <row r="1207" ht="13.5" customHeight="1"/>
    <row r="1208" ht="13.5" customHeight="1"/>
    <row r="1209" ht="13.5" customHeight="1"/>
    <row r="1210" ht="13.5" customHeight="1"/>
    <row r="1211" ht="13.5" customHeight="1"/>
    <row r="1212" ht="13.5" customHeight="1"/>
    <row r="1213" ht="13.5" customHeight="1"/>
    <row r="1214" ht="13.5" customHeight="1"/>
    <row r="1215" ht="13.5" customHeight="1"/>
    <row r="1216" ht="13.5" customHeight="1"/>
    <row r="1217" ht="13.5" customHeight="1"/>
    <row r="1218" ht="13.5" customHeight="1"/>
    <row r="1219" ht="13.5" customHeight="1"/>
    <row r="1220" ht="13.5" customHeight="1"/>
    <row r="1221" ht="13.5" customHeight="1"/>
    <row r="1222" ht="13.5" customHeight="1"/>
    <row r="1223" ht="13.5" customHeight="1"/>
    <row r="1224" ht="13.5" customHeight="1"/>
    <row r="1225" ht="13.5" customHeight="1"/>
    <row r="1226" ht="13.5" customHeight="1"/>
    <row r="1227" ht="13.5" customHeight="1"/>
    <row r="1228" ht="13.5" customHeight="1"/>
    <row r="1229" ht="13.5" customHeight="1"/>
    <row r="1230" ht="13.5" customHeight="1"/>
    <row r="1231" ht="13.5" customHeight="1"/>
    <row r="1232" ht="13.5" customHeight="1"/>
    <row r="1233" ht="13.5" customHeight="1"/>
    <row r="1234" ht="13.5" customHeight="1"/>
    <row r="1235" ht="13.5" customHeight="1"/>
    <row r="1236" ht="13.5" customHeight="1"/>
    <row r="1237" ht="13.5" customHeight="1"/>
    <row r="1238" ht="13.5" customHeight="1"/>
    <row r="1239" ht="13.5" customHeight="1"/>
    <row r="1240" ht="13.5" customHeight="1"/>
    <row r="1241" ht="13.5" customHeight="1"/>
    <row r="1242" ht="13.5" customHeight="1"/>
    <row r="1243" ht="13.5" customHeight="1"/>
    <row r="1244" ht="13.5" customHeight="1"/>
    <row r="1245" ht="13.5" customHeight="1"/>
    <row r="1246" ht="13.5" customHeight="1"/>
    <row r="1247" ht="13.5" customHeight="1"/>
    <row r="1248" ht="13.5" customHeight="1"/>
    <row r="1249" ht="13.5" customHeight="1"/>
    <row r="1250" ht="13.5" customHeight="1"/>
    <row r="1251" ht="13.5" customHeight="1"/>
    <row r="1252" ht="13.5" customHeight="1"/>
    <row r="1253" ht="13.5" customHeight="1"/>
    <row r="1254" ht="13.5" customHeight="1"/>
    <row r="1255" ht="13.5" customHeight="1"/>
    <row r="1256" ht="13.5" customHeight="1"/>
    <row r="1257" ht="13.5" customHeight="1"/>
    <row r="1258" ht="13.5" customHeight="1"/>
    <row r="1259" ht="13.5" customHeight="1"/>
    <row r="1260" ht="13.5" customHeight="1"/>
    <row r="1261" ht="13.5" customHeight="1"/>
    <row r="1262" ht="13.5" customHeight="1"/>
    <row r="1263" ht="13.5" customHeight="1"/>
    <row r="1264" ht="13.5" customHeight="1"/>
    <row r="1265" ht="13.5" customHeight="1"/>
    <row r="1266" ht="13.5" customHeight="1"/>
    <row r="1267" ht="13.5" customHeight="1"/>
    <row r="1268" ht="13.5" customHeight="1"/>
    <row r="1269" ht="13.5" customHeight="1"/>
    <row r="1270" ht="13.5" customHeight="1"/>
    <row r="1271" ht="13.5" customHeight="1"/>
    <row r="1272" ht="13.5" customHeight="1"/>
    <row r="1273" ht="13.5" customHeight="1"/>
    <row r="1274" ht="13.5" customHeight="1"/>
    <row r="1275" ht="13.5" customHeight="1"/>
    <row r="1276" ht="13.5" customHeight="1"/>
    <row r="1277" ht="13.5" customHeight="1"/>
    <row r="1278" ht="13.5" customHeight="1"/>
    <row r="1279" ht="13.5" customHeight="1"/>
    <row r="1280" ht="13.5" customHeight="1"/>
    <row r="1281" ht="13.5" customHeight="1"/>
    <row r="1282" ht="13.5" customHeight="1"/>
    <row r="1283" ht="13.5" customHeight="1"/>
    <row r="1284" ht="13.5" customHeight="1"/>
    <row r="1285" ht="13.5" customHeight="1"/>
    <row r="1286" ht="13.5" customHeight="1"/>
    <row r="1287" ht="13.5" customHeight="1"/>
    <row r="1288" ht="13.5" customHeight="1"/>
    <row r="1289" ht="13.5" customHeight="1"/>
    <row r="1290" ht="13.5" customHeight="1"/>
    <row r="1291" ht="13.5" customHeight="1"/>
    <row r="1292" ht="13.5" customHeight="1"/>
    <row r="1293" ht="13.5" customHeight="1"/>
    <row r="1294" ht="13.5" customHeight="1"/>
    <row r="1295" ht="13.5" customHeight="1"/>
    <row r="1296" ht="13.5" customHeight="1"/>
    <row r="1297" ht="13.5" customHeight="1"/>
    <row r="1298" ht="13.5" customHeight="1"/>
    <row r="1299" ht="13.5" customHeight="1"/>
    <row r="1300" ht="13.5" customHeight="1"/>
    <row r="1301" ht="13.5" customHeight="1"/>
    <row r="1302" ht="13.5" customHeight="1"/>
    <row r="1303" ht="13.5" customHeight="1"/>
    <row r="1304" ht="13.5" customHeight="1"/>
    <row r="1305" ht="13.5" customHeight="1"/>
    <row r="1306" ht="13.5" customHeight="1"/>
    <row r="1307" ht="13.5" customHeight="1"/>
    <row r="1308" ht="13.5" customHeight="1"/>
    <row r="1309" ht="13.5" customHeight="1"/>
    <row r="1310" ht="13.5" customHeight="1"/>
    <row r="1311" ht="13.5" customHeight="1"/>
    <row r="1312" ht="13.5" customHeight="1"/>
    <row r="1313" ht="13.5" customHeight="1"/>
    <row r="1314" ht="13.5" customHeight="1"/>
    <row r="1315" ht="13.5" customHeight="1"/>
    <row r="1316" ht="13.5" customHeight="1"/>
    <row r="1317" ht="13.5" customHeight="1"/>
    <row r="1318" ht="13.5" customHeight="1"/>
    <row r="1319" ht="13.5" customHeight="1"/>
    <row r="1320" ht="13.5" customHeight="1"/>
    <row r="1321" ht="13.5" customHeight="1"/>
    <row r="1322" ht="13.5" customHeight="1"/>
    <row r="1323" ht="13.5" customHeight="1"/>
    <row r="1324" ht="13.5" customHeight="1"/>
    <row r="1325" ht="13.5" customHeight="1"/>
    <row r="1326" ht="13.5" customHeight="1"/>
    <row r="1327" ht="13.5" customHeight="1"/>
    <row r="1328" ht="13.5" customHeight="1"/>
    <row r="1329" ht="13.5" customHeight="1"/>
    <row r="1330" ht="13.5" customHeight="1"/>
    <row r="1331" ht="13.5" customHeight="1"/>
    <row r="1332" ht="13.5" customHeight="1"/>
    <row r="1333" ht="13.5" customHeight="1"/>
    <row r="1334" ht="13.5" customHeight="1"/>
    <row r="1335" ht="13.5" customHeight="1"/>
    <row r="1336" ht="13.5" customHeight="1"/>
    <row r="1337" ht="13.5" customHeight="1"/>
    <row r="1338" ht="13.5" customHeight="1"/>
    <row r="1339" ht="13.5" customHeight="1"/>
    <row r="1340" ht="13.5" customHeight="1"/>
    <row r="1341" ht="13.5" customHeight="1"/>
    <row r="1342" ht="13.5" customHeight="1"/>
    <row r="1343" ht="13.5" customHeight="1"/>
    <row r="1344" ht="13.5" customHeight="1"/>
    <row r="1345" ht="13.5" customHeight="1"/>
    <row r="1346" ht="13.5" customHeight="1"/>
    <row r="1347" ht="13.5" customHeight="1"/>
    <row r="1348" ht="13.5" customHeight="1"/>
    <row r="1349" ht="13.5" customHeight="1"/>
    <row r="1350" ht="13.5" customHeight="1"/>
    <row r="1351" ht="13.5" customHeight="1"/>
    <row r="1352" ht="13.5" customHeight="1"/>
    <row r="1353" ht="13.5" customHeight="1"/>
    <row r="1354" ht="13.5" customHeight="1"/>
    <row r="1355" ht="13.5" customHeight="1"/>
    <row r="1356" ht="13.5" customHeight="1"/>
    <row r="1357" ht="13.5" customHeight="1"/>
    <row r="1358" ht="13.5" customHeight="1"/>
    <row r="1359" ht="13.5" customHeight="1"/>
    <row r="1360" ht="13.5" customHeight="1"/>
    <row r="1361" ht="13.5" customHeight="1"/>
    <row r="1362" ht="13.5" customHeight="1"/>
    <row r="1363" ht="13.5" customHeight="1"/>
    <row r="1364" ht="13.5" customHeight="1"/>
    <row r="1365" ht="13.5" customHeight="1"/>
    <row r="1366" ht="13.5" customHeight="1"/>
    <row r="1367" ht="13.5" customHeight="1"/>
    <row r="1368" ht="13.5" customHeight="1"/>
    <row r="1369" ht="13.5" customHeight="1"/>
    <row r="1370" ht="13.5" customHeight="1"/>
    <row r="1371" ht="13.5" customHeight="1"/>
    <row r="1372" ht="13.5" customHeight="1"/>
    <row r="1373" ht="13.5" customHeight="1"/>
    <row r="1374" ht="13.5" customHeight="1"/>
    <row r="1375" ht="13.5" customHeight="1"/>
    <row r="1376" ht="13.5" customHeight="1"/>
    <row r="1377" ht="13.5" customHeight="1"/>
    <row r="1378" ht="13.5" customHeight="1"/>
    <row r="1379" ht="13.5" customHeight="1"/>
    <row r="1380" ht="13.5" customHeight="1"/>
    <row r="1381" ht="13.5" customHeight="1"/>
    <row r="1382" ht="13.5" customHeight="1"/>
    <row r="1383" ht="13.5" customHeight="1"/>
    <row r="1384" ht="13.5" customHeight="1"/>
    <row r="1385" ht="13.5" customHeight="1"/>
    <row r="1386" ht="13.5" customHeight="1"/>
    <row r="1387" ht="13.5" customHeight="1"/>
    <row r="1388" ht="13.5" customHeight="1"/>
    <row r="1389" ht="13.5" customHeight="1"/>
    <row r="1390" ht="13.5" customHeight="1"/>
    <row r="1391" ht="13.5" customHeight="1"/>
    <row r="1392" ht="13.5" customHeight="1"/>
    <row r="1393" ht="13.5" customHeight="1"/>
    <row r="1394" ht="13.5" customHeight="1"/>
    <row r="1395" ht="13.5" customHeight="1"/>
    <row r="1396" ht="13.5" customHeight="1"/>
    <row r="1397" ht="13.5" customHeight="1"/>
    <row r="1398" ht="13.5" customHeight="1"/>
    <row r="1399" ht="13.5" customHeight="1"/>
    <row r="1400" ht="13.5" customHeight="1"/>
    <row r="1401" ht="13.5" customHeight="1"/>
    <row r="1402" ht="13.5" customHeight="1"/>
    <row r="1403" ht="13.5" customHeight="1"/>
    <row r="1404" ht="13.5" customHeight="1"/>
    <row r="1405" ht="13.5" customHeight="1"/>
    <row r="1406" ht="13.5" customHeight="1"/>
    <row r="1407" ht="13.5" customHeight="1"/>
    <row r="1408" ht="13.5" customHeight="1"/>
    <row r="1409" ht="13.5" customHeight="1"/>
    <row r="1410" ht="13.5" customHeight="1"/>
    <row r="1411" ht="13.5" customHeight="1"/>
    <row r="1412" ht="13.5" customHeight="1"/>
    <row r="1413" ht="13.5" customHeight="1"/>
    <row r="1414" ht="13.5" customHeight="1"/>
    <row r="1415" ht="13.5" customHeight="1"/>
    <row r="1416" ht="13.5" customHeight="1"/>
    <row r="1417" ht="13.5" customHeight="1"/>
    <row r="1418" ht="13.5" customHeight="1"/>
    <row r="1419" ht="13.5" customHeight="1"/>
    <row r="1420" ht="13.5" customHeight="1"/>
    <row r="1421" ht="13.5" customHeight="1"/>
    <row r="1422" ht="13.5" customHeight="1"/>
    <row r="1423" ht="13.5" customHeight="1"/>
    <row r="1424" ht="13.5" customHeight="1"/>
    <row r="1425" ht="13.5" customHeight="1"/>
    <row r="1426" ht="13.5" customHeight="1"/>
    <row r="1427" ht="13.5" customHeight="1"/>
    <row r="1428" ht="13.5" customHeight="1"/>
    <row r="1429" ht="13.5" customHeight="1"/>
    <row r="1430" ht="13.5" customHeight="1"/>
    <row r="1431" ht="13.5" customHeight="1"/>
    <row r="1432" ht="13.5" customHeight="1"/>
    <row r="1433" ht="13.5" customHeight="1"/>
    <row r="1434" ht="13.5" customHeight="1"/>
    <row r="1435" ht="13.5" customHeight="1"/>
    <row r="1436" ht="13.5" customHeight="1"/>
    <row r="1437" ht="13.5" customHeight="1"/>
    <row r="1438" ht="13.5" customHeight="1"/>
    <row r="1439" ht="13.5" customHeight="1"/>
    <row r="1440" ht="13.5" customHeight="1"/>
    <row r="1441" ht="13.5" customHeight="1"/>
    <row r="1442" ht="13.5" customHeight="1"/>
    <row r="1443" ht="13.5" customHeight="1"/>
    <row r="1444" ht="13.5" customHeight="1"/>
    <row r="1445" ht="13.5" customHeight="1"/>
    <row r="1446" ht="13.5" customHeight="1"/>
    <row r="1447" ht="13.5" customHeight="1"/>
    <row r="1448" ht="13.5" customHeight="1"/>
    <row r="1449" ht="13.5" customHeight="1"/>
    <row r="1450" ht="13.5" customHeight="1"/>
    <row r="1451" ht="13.5" customHeight="1"/>
    <row r="1452" ht="13.5" customHeight="1"/>
    <row r="1453" ht="13.5" customHeight="1"/>
    <row r="1454" ht="13.5" customHeight="1"/>
    <row r="1455" ht="13.5" customHeight="1"/>
    <row r="1456" ht="13.5" customHeight="1"/>
    <row r="1457" ht="13.5" customHeight="1"/>
    <row r="1458" ht="13.5" customHeight="1"/>
    <row r="1459" ht="13.5" customHeight="1"/>
    <row r="1460" ht="13.5" customHeight="1"/>
    <row r="1461" ht="13.5" customHeight="1"/>
    <row r="1462" ht="13.5" customHeight="1"/>
    <row r="1463" ht="13.5" customHeight="1"/>
    <row r="1464" ht="13.5" customHeight="1"/>
    <row r="1465" ht="13.5" customHeight="1"/>
    <row r="1466" ht="13.5" customHeight="1"/>
    <row r="1467" ht="13.5" customHeight="1"/>
    <row r="1468" ht="13.5" customHeight="1"/>
    <row r="1469" ht="13.5" customHeight="1"/>
    <row r="1470" ht="13.5" customHeight="1"/>
    <row r="1471" ht="13.5" customHeight="1"/>
    <row r="1472" ht="13.5" customHeight="1"/>
    <row r="1473" ht="13.5" customHeight="1"/>
    <row r="1474" ht="13.5" customHeight="1"/>
    <row r="1475" ht="13.5" customHeight="1"/>
    <row r="1476" ht="13.5" customHeight="1"/>
    <row r="1477" ht="13.5" customHeight="1"/>
    <row r="1478" ht="13.5" customHeight="1"/>
    <row r="1479" ht="13.5" customHeight="1"/>
    <row r="1480" ht="13.5" customHeight="1"/>
    <row r="1481" ht="13.5" customHeight="1"/>
    <row r="1482" ht="13.5" customHeight="1"/>
    <row r="1483" ht="13.5" customHeight="1"/>
    <row r="1484" ht="13.5" customHeight="1"/>
    <row r="1485" ht="13.5" customHeight="1"/>
    <row r="1486" ht="13.5" customHeight="1"/>
    <row r="1487" ht="13.5" customHeight="1"/>
    <row r="1488" ht="13.5" customHeight="1"/>
    <row r="1489" ht="13.5" customHeight="1"/>
    <row r="1490" ht="13.5" customHeight="1"/>
    <row r="1491" ht="13.5" customHeight="1"/>
    <row r="1492" ht="13.5" customHeight="1"/>
    <row r="1493" ht="13.5" customHeight="1"/>
    <row r="1494" ht="13.5" customHeight="1"/>
    <row r="1495" ht="13.5" customHeight="1"/>
    <row r="1496" ht="13.5" customHeight="1"/>
    <row r="1497" ht="13.5" customHeight="1"/>
    <row r="1498" ht="13.5" customHeight="1"/>
    <row r="1499" ht="13.5" customHeight="1"/>
    <row r="1500" ht="13.5" customHeight="1"/>
    <row r="1501" ht="13.5" customHeight="1"/>
    <row r="1502" ht="13.5" customHeight="1"/>
    <row r="1503" ht="13.5" customHeight="1"/>
    <row r="1504" ht="13.5" customHeight="1"/>
    <row r="1505" ht="13.5" customHeight="1"/>
    <row r="1506" ht="13.5" customHeight="1"/>
    <row r="1507" ht="13.5" customHeight="1"/>
    <row r="1508" ht="13.5" customHeight="1"/>
    <row r="1509" ht="13.5" customHeight="1"/>
    <row r="1510" ht="13.5" customHeight="1"/>
    <row r="1511" ht="13.5" customHeight="1"/>
    <row r="1512" ht="13.5" customHeight="1"/>
    <row r="1513" ht="13.5" customHeight="1"/>
    <row r="1514" ht="13.5" customHeight="1"/>
    <row r="1515" ht="13.5" customHeight="1"/>
    <row r="1516" ht="13.5" customHeight="1"/>
    <row r="1517" ht="13.5" customHeight="1"/>
    <row r="1518" ht="13.5" customHeight="1"/>
    <row r="1519" ht="13.5" customHeight="1"/>
    <row r="1520" ht="13.5" customHeight="1"/>
    <row r="1521" ht="13.5" customHeight="1"/>
    <row r="1522" ht="13.5" customHeight="1"/>
    <row r="1523" ht="13.5" customHeight="1"/>
    <row r="1524" ht="13.5" customHeight="1"/>
    <row r="1525" ht="13.5" customHeight="1"/>
    <row r="1526" ht="13.5" customHeight="1"/>
    <row r="1527" ht="13.5" customHeight="1"/>
    <row r="1528" ht="13.5" customHeight="1"/>
    <row r="1529" ht="13.5" customHeight="1"/>
    <row r="1530" ht="13.5" customHeight="1"/>
    <row r="1531" ht="13.5" customHeight="1"/>
    <row r="1532" ht="13.5" customHeight="1"/>
    <row r="1533" ht="13.5" customHeight="1"/>
    <row r="1534" ht="13.5" customHeight="1"/>
    <row r="1535" ht="13.5" customHeight="1"/>
    <row r="1536" ht="13.5" customHeight="1"/>
    <row r="1537" ht="13.5" customHeight="1"/>
    <row r="1538" ht="13.5" customHeight="1"/>
    <row r="1539" ht="13.5" customHeight="1"/>
    <row r="1540" ht="13.5" customHeight="1"/>
    <row r="1541" ht="13.5" customHeight="1"/>
    <row r="1542" ht="13.5" customHeight="1"/>
    <row r="1543" ht="13.5" customHeight="1"/>
    <row r="1544" ht="13.5" customHeight="1"/>
    <row r="1545" ht="13.5" customHeight="1"/>
    <row r="1546" ht="13.5" customHeight="1"/>
    <row r="1547" ht="13.5" customHeight="1"/>
    <row r="1548" ht="13.5" customHeight="1"/>
    <row r="1549" ht="13.5" customHeight="1"/>
    <row r="1550" ht="13.5" customHeight="1"/>
    <row r="1551" ht="13.5" customHeight="1"/>
    <row r="1552" ht="13.5" customHeight="1"/>
    <row r="1553" ht="13.5" customHeight="1"/>
    <row r="1554" ht="13.5" customHeight="1"/>
    <row r="1555" ht="13.5" customHeight="1"/>
    <row r="1556" ht="13.5" customHeight="1"/>
    <row r="1557" ht="13.5" customHeight="1"/>
    <row r="1558" ht="13.5" customHeight="1"/>
    <row r="1559" ht="13.5" customHeight="1"/>
    <row r="1560" ht="13.5" customHeight="1"/>
    <row r="1561" ht="13.5" customHeight="1"/>
    <row r="1562" ht="13.5" customHeight="1"/>
    <row r="1563" ht="13.5" customHeight="1"/>
    <row r="1564" ht="13.5" customHeight="1"/>
    <row r="1565" ht="13.5" customHeight="1"/>
    <row r="1566" ht="13.5" customHeight="1"/>
    <row r="1567" ht="13.5" customHeight="1"/>
    <row r="1568" ht="13.5" customHeight="1"/>
    <row r="1569" ht="13.5" customHeight="1"/>
    <row r="1570" ht="13.5" customHeight="1"/>
    <row r="1571" ht="13.5" customHeight="1"/>
    <row r="1572" ht="13.5" customHeight="1"/>
    <row r="1573" ht="13.5" customHeight="1"/>
    <row r="1574" ht="13.5" customHeight="1"/>
    <row r="1575" ht="13.5" customHeight="1"/>
    <row r="1576" ht="13.5" customHeight="1"/>
    <row r="1577" ht="13.5" customHeight="1"/>
    <row r="1578" ht="13.5" customHeight="1"/>
    <row r="1579" ht="13.5" customHeight="1"/>
    <row r="1580" ht="13.5" customHeight="1"/>
    <row r="1581" ht="13.5" customHeight="1"/>
    <row r="1582" ht="13.5" customHeight="1"/>
    <row r="1583" ht="13.5" customHeight="1"/>
    <row r="1584" ht="13.5" customHeight="1"/>
    <row r="1585" ht="13.5" customHeight="1"/>
    <row r="1586" ht="13.5" customHeight="1"/>
    <row r="1587" ht="13.5" customHeight="1"/>
    <row r="1588" ht="13.5" customHeight="1"/>
    <row r="1589" ht="13.5" customHeight="1"/>
    <row r="1590" ht="13.5" customHeight="1"/>
    <row r="1591" ht="13.5" customHeight="1"/>
    <row r="1592" ht="13.5" customHeight="1"/>
    <row r="1593" ht="13.5" customHeight="1"/>
    <row r="1594" ht="13.5" customHeight="1"/>
    <row r="1595" ht="13.5" customHeight="1"/>
    <row r="1596" ht="13.5" customHeight="1"/>
    <row r="1597" ht="13.5" customHeight="1"/>
    <row r="1598" ht="13.5" customHeight="1"/>
    <row r="1599" ht="13.5" customHeight="1"/>
    <row r="1600" ht="13.5" customHeight="1"/>
    <row r="1601" ht="13.5" customHeight="1"/>
    <row r="1602" ht="13.5" customHeight="1"/>
    <row r="1603" ht="13.5" customHeight="1"/>
    <row r="1604" ht="13.5" customHeight="1"/>
    <row r="1605" ht="13.5" customHeight="1"/>
    <row r="1606" ht="13.5" customHeight="1"/>
    <row r="1607" ht="13.5" customHeight="1"/>
    <row r="1608" ht="13.5" customHeight="1"/>
    <row r="1609" ht="13.5" customHeight="1"/>
    <row r="1610" ht="13.5" customHeight="1"/>
    <row r="1611" ht="13.5" customHeight="1"/>
    <row r="1612" ht="13.5" customHeight="1"/>
    <row r="1613" ht="13.5" customHeight="1"/>
    <row r="1614" ht="13.5" customHeight="1"/>
    <row r="1615" ht="13.5" customHeight="1"/>
    <row r="1616" ht="13.5" customHeight="1"/>
    <row r="1617" ht="13.5" customHeight="1"/>
    <row r="1618" ht="13.5" customHeight="1"/>
    <row r="1619" ht="13.5" customHeight="1"/>
    <row r="1620" ht="13.5" customHeight="1"/>
    <row r="1621" ht="13.5" customHeight="1"/>
    <row r="1622" ht="13.5" customHeight="1"/>
    <row r="1623" ht="13.5" customHeight="1"/>
    <row r="1624" ht="13.5" customHeight="1"/>
    <row r="1625" ht="13.5" customHeight="1"/>
    <row r="1626" ht="13.5" customHeight="1"/>
    <row r="1627" ht="13.5" customHeight="1"/>
    <row r="1628" ht="13.5" customHeight="1"/>
    <row r="1629" ht="13.5" customHeight="1"/>
    <row r="1630" ht="13.5" customHeight="1"/>
    <row r="1631" ht="13.5" customHeight="1"/>
    <row r="1632" ht="13.5" customHeight="1"/>
    <row r="1633" ht="13.5" customHeight="1"/>
    <row r="1634" ht="13.5" customHeight="1"/>
    <row r="1635" ht="13.5" customHeight="1"/>
    <row r="1636" ht="13.5" customHeight="1"/>
    <row r="1637" ht="13.5" customHeight="1"/>
    <row r="1638" ht="13.5" customHeight="1"/>
    <row r="1639" ht="13.5" customHeight="1"/>
    <row r="1640" ht="13.5" customHeight="1"/>
    <row r="1641" ht="13.5" customHeight="1"/>
    <row r="1642" ht="13.5" customHeight="1"/>
    <row r="1643" ht="13.5" customHeight="1"/>
    <row r="1644" ht="13.5" customHeight="1"/>
    <row r="1645" ht="13.5" customHeight="1"/>
    <row r="1646" ht="13.5" customHeight="1"/>
    <row r="1647" ht="13.5" customHeight="1"/>
    <row r="1648" ht="13.5" customHeight="1"/>
    <row r="1649" ht="13.5" customHeight="1"/>
    <row r="1650" ht="13.5" customHeight="1"/>
    <row r="1651" ht="13.5" customHeight="1"/>
    <row r="1652" ht="13.5" customHeight="1"/>
    <row r="1653" ht="13.5" customHeight="1"/>
    <row r="1654" ht="13.5" customHeight="1"/>
    <row r="1655" ht="13.5" customHeight="1"/>
    <row r="1656" ht="13.5" customHeight="1"/>
    <row r="1657" ht="13.5" customHeight="1"/>
    <row r="1658" ht="13.5" customHeight="1"/>
    <row r="1659" ht="13.5" customHeight="1"/>
    <row r="1660" ht="13.5" customHeight="1"/>
    <row r="1661" ht="13.5" customHeight="1"/>
    <row r="1662" ht="13.5" customHeight="1"/>
    <row r="1663" ht="13.5" customHeight="1"/>
    <row r="1664" ht="13.5" customHeight="1"/>
    <row r="1665" ht="13.5" customHeight="1"/>
    <row r="1666" ht="13.5" customHeight="1"/>
    <row r="1667" ht="13.5" customHeight="1"/>
    <row r="1668" ht="13.5" customHeight="1"/>
    <row r="1669" ht="13.5" customHeight="1"/>
    <row r="1670" ht="13.5" customHeight="1"/>
    <row r="1671" ht="13.5" customHeight="1"/>
    <row r="1672" ht="13.5" customHeight="1"/>
    <row r="1673" ht="13.5" customHeight="1"/>
    <row r="1674" ht="13.5" customHeight="1"/>
    <row r="1675" ht="13.5" customHeight="1"/>
    <row r="1676" ht="13.5" customHeight="1"/>
    <row r="1677" ht="13.5" customHeight="1"/>
    <row r="1678" ht="13.5" customHeight="1"/>
    <row r="1679" ht="13.5" customHeight="1"/>
    <row r="1680" ht="13.5" customHeight="1"/>
    <row r="1681" ht="13.5" customHeight="1"/>
    <row r="1682" ht="13.5" customHeight="1"/>
    <row r="1683" ht="13.5" customHeight="1"/>
    <row r="1684" ht="13.5" customHeight="1"/>
    <row r="1685" ht="13.5" customHeight="1"/>
    <row r="1686" ht="13.5" customHeight="1"/>
    <row r="1687" ht="13.5" customHeight="1"/>
    <row r="1688" ht="13.5" customHeight="1"/>
    <row r="1689" ht="13.5" customHeight="1"/>
    <row r="1690" ht="13.5" customHeight="1"/>
    <row r="1691" ht="13.5" customHeight="1"/>
    <row r="1692" ht="13.5" customHeight="1"/>
    <row r="1693" ht="13.5" customHeight="1"/>
    <row r="1694" ht="13.5" customHeight="1"/>
    <row r="1695" ht="13.5" customHeight="1"/>
    <row r="1696" ht="13.5" customHeight="1"/>
    <row r="1697" ht="13.5" customHeight="1"/>
    <row r="1698" ht="13.5" customHeight="1"/>
    <row r="1699" ht="13.5" customHeight="1"/>
    <row r="1700" ht="13.5" customHeight="1"/>
    <row r="1701" ht="13.5" customHeight="1"/>
    <row r="1702" ht="13.5" customHeight="1"/>
    <row r="1703" ht="13.5" customHeight="1"/>
    <row r="1704" ht="13.5" customHeight="1"/>
    <row r="1705" ht="13.5" customHeight="1"/>
    <row r="1706" ht="13.5" customHeight="1"/>
    <row r="1707" ht="13.5" customHeight="1"/>
    <row r="1708" ht="13.5" customHeight="1"/>
    <row r="1709" ht="13.5" customHeight="1"/>
    <row r="1710" ht="13.5" customHeight="1"/>
    <row r="1711" ht="13.5" customHeight="1"/>
    <row r="1712" ht="13.5" customHeight="1"/>
    <row r="1713" ht="13.5" customHeight="1"/>
    <row r="1714" ht="13.5" customHeight="1"/>
    <row r="1715" ht="13.5" customHeight="1"/>
    <row r="1716" ht="13.5" customHeight="1"/>
    <row r="1717" ht="13.5" customHeight="1"/>
    <row r="1718" ht="13.5" customHeight="1"/>
    <row r="1719" ht="13.5" customHeight="1"/>
    <row r="1720" ht="13.5" customHeight="1"/>
    <row r="1721" ht="13.5" customHeight="1"/>
    <row r="1722" ht="13.5" customHeight="1"/>
    <row r="1723" ht="13.5" customHeight="1"/>
    <row r="1724" ht="13.5" customHeight="1"/>
    <row r="1725" ht="13.5" customHeight="1"/>
    <row r="1726" ht="13.5" customHeight="1"/>
    <row r="1727" ht="13.5" customHeight="1"/>
    <row r="1728" ht="13.5" customHeight="1"/>
    <row r="1729" ht="13.5" customHeight="1"/>
    <row r="1730" ht="13.5" customHeight="1"/>
    <row r="1731" ht="13.5" customHeight="1"/>
    <row r="1732" ht="13.5" customHeight="1"/>
    <row r="1733" ht="13.5" customHeight="1"/>
    <row r="1734" ht="13.5" customHeight="1"/>
    <row r="1735" ht="13.5" customHeight="1"/>
    <row r="1736" ht="13.5" customHeight="1"/>
    <row r="1737" ht="13.5" customHeight="1"/>
    <row r="1738" ht="13.5" customHeight="1"/>
    <row r="1739" ht="13.5" customHeight="1"/>
    <row r="1740" ht="13.5" customHeight="1"/>
    <row r="1741" ht="13.5" customHeight="1"/>
    <row r="1742" ht="13.5" customHeight="1"/>
    <row r="1743" ht="13.5" customHeight="1"/>
    <row r="1744" ht="13.5" customHeight="1"/>
    <row r="1745" ht="13.5" customHeight="1"/>
    <row r="1746" ht="13.5" customHeight="1"/>
    <row r="1747" ht="13.5" customHeight="1"/>
    <row r="1748" ht="13.5" customHeight="1"/>
    <row r="1749" ht="13.5" customHeight="1"/>
    <row r="1750" ht="13.5" customHeight="1"/>
    <row r="1751" ht="13.5" customHeight="1"/>
    <row r="1752" ht="13.5" customHeight="1"/>
    <row r="1753" ht="13.5" customHeight="1"/>
    <row r="1754" ht="13.5" customHeight="1"/>
    <row r="1755" ht="13.5" customHeight="1"/>
    <row r="1756" ht="13.5" customHeight="1"/>
    <row r="1757" ht="13.5" customHeight="1"/>
    <row r="1758" ht="13.5" customHeight="1"/>
    <row r="1759" ht="13.5" customHeight="1"/>
    <row r="1760" ht="13.5" customHeight="1"/>
    <row r="1761" ht="13.5" customHeight="1"/>
    <row r="1762" ht="13.5" customHeight="1"/>
    <row r="1763" ht="13.5" customHeight="1"/>
    <row r="1764" ht="13.5" customHeight="1"/>
    <row r="1765" ht="13.5" customHeight="1"/>
    <row r="1766" ht="13.5" customHeight="1"/>
    <row r="1767" ht="13.5" customHeight="1"/>
    <row r="1768" ht="13.5" customHeight="1"/>
    <row r="1769" ht="13.5" customHeight="1"/>
    <row r="1770" ht="13.5" customHeight="1"/>
    <row r="1771" ht="13.5" customHeight="1"/>
    <row r="1772" ht="13.5" customHeight="1"/>
    <row r="1773" ht="13.5" customHeight="1"/>
    <row r="1774" ht="13.5" customHeight="1"/>
    <row r="1775" ht="13.5" customHeight="1"/>
    <row r="1776" ht="13.5" customHeight="1"/>
    <row r="1777" ht="13.5" customHeight="1"/>
    <row r="1778" ht="13.5" customHeight="1"/>
    <row r="1779" ht="13.5" customHeight="1"/>
    <row r="1780" ht="13.5" customHeight="1"/>
    <row r="1781" ht="13.5" customHeight="1"/>
    <row r="1782" ht="13.5" customHeight="1"/>
    <row r="1783" ht="13.5" customHeight="1"/>
    <row r="1784" ht="13.5" customHeight="1"/>
    <row r="1785" ht="13.5" customHeight="1"/>
    <row r="1786" ht="13.5" customHeight="1"/>
    <row r="1787" ht="13.5" customHeight="1"/>
    <row r="1788" ht="13.5" customHeight="1"/>
    <row r="1789" ht="13.5" customHeight="1"/>
    <row r="1790" ht="13.5" customHeight="1"/>
    <row r="1791" ht="13.5" customHeight="1"/>
    <row r="1792" ht="13.5" customHeight="1"/>
    <row r="1793" ht="13.5" customHeight="1"/>
    <row r="1794" ht="13.5" customHeight="1"/>
    <row r="1795" ht="13.5" customHeight="1"/>
    <row r="1796" ht="13.5" customHeight="1"/>
    <row r="1797" ht="13.5" customHeight="1"/>
    <row r="1798" ht="13.5" customHeight="1"/>
    <row r="1799" ht="13.5" customHeight="1"/>
    <row r="1800" ht="13.5" customHeight="1"/>
    <row r="1801" ht="13.5" customHeight="1"/>
    <row r="1802" ht="13.5" customHeight="1"/>
    <row r="1803" ht="13.5" customHeight="1"/>
    <row r="1804" ht="13.5" customHeight="1"/>
    <row r="1805" ht="13.5" customHeight="1"/>
    <row r="1806" ht="13.5" customHeight="1"/>
    <row r="1807" ht="13.5" customHeight="1"/>
    <row r="1808" ht="13.5" customHeight="1"/>
    <row r="1809" ht="13.5" customHeight="1"/>
    <row r="1810" ht="13.5" customHeight="1"/>
    <row r="1811" ht="13.5" customHeight="1"/>
    <row r="1812" ht="13.5" customHeight="1"/>
    <row r="1813" ht="13.5" customHeight="1"/>
    <row r="1814" ht="13.5" customHeight="1"/>
    <row r="1815" ht="13.5" customHeight="1"/>
    <row r="1816" ht="13.5" customHeight="1"/>
    <row r="1817" ht="13.5" customHeight="1"/>
    <row r="1818" ht="13.5" customHeight="1"/>
    <row r="1819" ht="13.5" customHeight="1"/>
    <row r="1820" ht="13.5" customHeight="1"/>
    <row r="1821" ht="13.5" customHeight="1"/>
    <row r="1822" ht="13.5" customHeight="1"/>
    <row r="1823" ht="13.5" customHeight="1"/>
    <row r="1824" ht="13.5" customHeight="1"/>
    <row r="1825" ht="13.5" customHeight="1"/>
    <row r="1826" ht="13.5" customHeight="1"/>
    <row r="1827" ht="13.5" customHeight="1"/>
    <row r="1828" ht="13.5" customHeight="1"/>
    <row r="1829" ht="13.5" customHeight="1"/>
    <row r="1830" ht="13.5" customHeight="1"/>
    <row r="1831" ht="13.5" customHeight="1"/>
    <row r="1832" ht="13.5" customHeight="1"/>
    <row r="1833" ht="13.5" customHeight="1"/>
    <row r="1834" ht="13.5" customHeight="1"/>
    <row r="1835" ht="13.5" customHeight="1"/>
    <row r="1836" ht="13.5" customHeight="1"/>
    <row r="1837" ht="13.5" customHeight="1"/>
    <row r="1838" ht="13.5" customHeight="1"/>
    <row r="1839" ht="13.5" customHeight="1"/>
    <row r="1840" ht="13.5" customHeight="1"/>
    <row r="1841" ht="13.5" customHeight="1"/>
    <row r="1842" ht="13.5" customHeight="1"/>
    <row r="1843" ht="13.5" customHeight="1"/>
    <row r="1844" ht="13.5" customHeight="1"/>
    <row r="1845" ht="13.5" customHeight="1"/>
    <row r="1846" ht="13.5" customHeight="1"/>
    <row r="1847" ht="13.5" customHeight="1"/>
    <row r="1848" ht="13.5" customHeight="1"/>
    <row r="1849" ht="13.5" customHeight="1"/>
    <row r="1850" ht="13.5" customHeight="1"/>
    <row r="1851" ht="13.5" customHeight="1"/>
    <row r="1852" ht="13.5" customHeight="1"/>
    <row r="1853" ht="13.5" customHeight="1"/>
    <row r="1854" ht="13.5" customHeight="1"/>
    <row r="1855" ht="13.5" customHeight="1"/>
    <row r="1856" ht="13.5" customHeight="1"/>
    <row r="1857" ht="13.5" customHeight="1"/>
    <row r="1858" ht="13.5" customHeight="1"/>
    <row r="1859" ht="13.5" customHeight="1"/>
    <row r="1860" ht="13.5" customHeight="1"/>
    <row r="1861" ht="13.5" customHeight="1"/>
    <row r="1862" ht="13.5" customHeight="1"/>
    <row r="1863" ht="13.5" customHeight="1"/>
    <row r="1864" ht="13.5" customHeight="1"/>
    <row r="1865" ht="13.5" customHeight="1"/>
    <row r="1866" ht="13.5" customHeight="1"/>
    <row r="1867" ht="13.5" customHeight="1"/>
    <row r="1868" ht="13.5" customHeight="1"/>
    <row r="1869" ht="13.5" customHeight="1"/>
    <row r="1870" ht="13.5" customHeight="1"/>
    <row r="1871" ht="13.5" customHeight="1"/>
    <row r="1872" ht="13.5" customHeight="1"/>
    <row r="1873" ht="13.5" customHeight="1"/>
    <row r="1874" ht="13.5" customHeight="1"/>
    <row r="1875" ht="13.5" customHeight="1"/>
    <row r="1876" ht="13.5" customHeight="1"/>
    <row r="1877" ht="13.5" customHeight="1"/>
    <row r="1878" ht="13.5" customHeight="1"/>
    <row r="1879" ht="13.5" customHeight="1"/>
    <row r="1880" ht="13.5" customHeight="1"/>
    <row r="1881" ht="13.5" customHeight="1"/>
    <row r="1882" ht="13.5" customHeight="1"/>
    <row r="1883" ht="13.5" customHeight="1"/>
    <row r="1884" ht="13.5" customHeight="1"/>
    <row r="1885" ht="13.5" customHeight="1"/>
    <row r="1886" ht="13.5" customHeight="1"/>
    <row r="1887" ht="13.5" customHeight="1"/>
    <row r="1888" ht="13.5" customHeight="1"/>
    <row r="1889" ht="13.5" customHeight="1"/>
    <row r="1890" ht="13.5" customHeight="1"/>
    <row r="1891" ht="13.5" customHeight="1"/>
    <row r="1892" ht="13.5" customHeight="1"/>
    <row r="1893" ht="13.5" customHeight="1"/>
    <row r="1894" ht="13.5" customHeight="1"/>
    <row r="1895" ht="13.5" customHeight="1"/>
    <row r="1896" ht="13.5" customHeight="1"/>
    <row r="1897" ht="13.5" customHeight="1"/>
    <row r="1898" ht="13.5" customHeight="1"/>
    <row r="1899" ht="13.5" customHeight="1"/>
    <row r="1900" ht="13.5" customHeight="1"/>
    <row r="1901" ht="13.5" customHeight="1"/>
    <row r="1902" ht="13.5" customHeight="1"/>
    <row r="1903" ht="13.5" customHeight="1"/>
    <row r="1904" ht="13.5" customHeight="1"/>
    <row r="1905" ht="13.5" customHeight="1"/>
    <row r="1906" ht="13.5" customHeight="1"/>
    <row r="1907" ht="13.5" customHeight="1"/>
    <row r="1908" ht="13.5" customHeight="1"/>
    <row r="1909" ht="13.5" customHeight="1"/>
    <row r="1910" ht="13.5" customHeight="1"/>
    <row r="1911" ht="13.5" customHeight="1"/>
    <row r="1912" ht="13.5" customHeight="1"/>
    <row r="1913" ht="13.5" customHeight="1"/>
    <row r="1914" ht="13.5" customHeight="1"/>
    <row r="1915" ht="13.5" customHeight="1"/>
    <row r="1916" ht="13.5" customHeight="1"/>
    <row r="1917" ht="13.5" customHeight="1"/>
    <row r="1918" ht="13.5" customHeight="1"/>
    <row r="1919" ht="13.5" customHeight="1"/>
    <row r="1920" ht="13.5" customHeight="1"/>
    <row r="1921" ht="13.5" customHeight="1"/>
    <row r="1922" ht="13.5" customHeight="1"/>
    <row r="1923" ht="13.5" customHeight="1"/>
    <row r="1924" ht="13.5" customHeight="1"/>
    <row r="1925" ht="13.5" customHeight="1"/>
    <row r="1926" ht="13.5" customHeight="1"/>
    <row r="1927" ht="13.5" customHeight="1"/>
    <row r="1928" ht="13.5" customHeight="1"/>
    <row r="1929" ht="13.5" customHeight="1"/>
    <row r="1930" ht="13.5" customHeight="1"/>
    <row r="1931" ht="13.5" customHeight="1"/>
    <row r="1932" ht="13.5" customHeight="1"/>
    <row r="1933" ht="13.5" customHeight="1"/>
    <row r="1934" ht="13.5" customHeight="1"/>
    <row r="1935" ht="13.5" customHeight="1"/>
    <row r="1936" ht="13.5" customHeight="1"/>
    <row r="1937" ht="13.5" customHeight="1"/>
    <row r="1938" ht="13.5" customHeight="1"/>
    <row r="1939" ht="13.5" customHeight="1"/>
    <row r="1940" ht="13.5" customHeight="1"/>
    <row r="1941" ht="13.5" customHeight="1"/>
    <row r="1942" ht="13.5" customHeight="1"/>
    <row r="1943" ht="13.5" customHeight="1"/>
    <row r="1944" ht="13.5" customHeight="1"/>
    <row r="1945" ht="13.5" customHeight="1"/>
    <row r="1946" ht="13.5" customHeight="1"/>
    <row r="1947" ht="13.5" customHeight="1"/>
    <row r="1948" ht="13.5" customHeight="1"/>
    <row r="1949" ht="13.5" customHeight="1"/>
    <row r="1950" ht="13.5" customHeight="1"/>
    <row r="1951" ht="13.5" customHeight="1"/>
    <row r="1952" ht="13.5" customHeight="1"/>
    <row r="1953" ht="13.5" customHeight="1"/>
    <row r="1954" ht="13.5" customHeight="1"/>
    <row r="1955" ht="13.5" customHeight="1"/>
    <row r="1956" ht="13.5" customHeight="1"/>
    <row r="1957" ht="13.5" customHeight="1"/>
    <row r="1958" ht="13.5" customHeight="1"/>
    <row r="1959" ht="13.5" customHeight="1"/>
    <row r="1960" ht="13.5" customHeight="1"/>
    <row r="1961" ht="13.5" customHeight="1"/>
    <row r="1962" ht="13.5" customHeight="1"/>
    <row r="1963" ht="13.5" customHeight="1"/>
    <row r="1964" ht="13.5" customHeight="1"/>
    <row r="1965" ht="13.5" customHeight="1"/>
    <row r="1966" ht="13.5" customHeight="1"/>
    <row r="1967" ht="13.5" customHeight="1"/>
    <row r="1968" ht="13.5" customHeight="1"/>
    <row r="1969" ht="13.5" customHeight="1"/>
    <row r="1970" ht="13.5" customHeight="1"/>
    <row r="1971" ht="13.5" customHeight="1"/>
    <row r="1972" ht="13.5" customHeight="1"/>
    <row r="1973" ht="13.5" customHeight="1"/>
    <row r="1974" ht="13.5" customHeight="1"/>
    <row r="1975" ht="13.5" customHeight="1"/>
    <row r="1976" ht="13.5" customHeight="1"/>
    <row r="1977" ht="13.5" customHeight="1"/>
    <row r="1978" ht="13.5" customHeight="1"/>
    <row r="1979" ht="13.5" customHeight="1"/>
    <row r="1980" ht="13.5" customHeight="1"/>
    <row r="1981" ht="13.5" customHeight="1"/>
    <row r="1982" ht="13.5" customHeight="1"/>
    <row r="1983" ht="13.5" customHeight="1"/>
    <row r="1984" ht="13.5" customHeight="1"/>
    <row r="1985" ht="13.5" customHeight="1"/>
    <row r="1986" ht="13.5" customHeight="1"/>
    <row r="1987" ht="13.5" customHeight="1"/>
    <row r="1988" ht="13.5" customHeight="1"/>
    <row r="1989" ht="13.5" customHeight="1"/>
    <row r="1990" ht="13.5" customHeight="1"/>
    <row r="1991" ht="13.5" customHeight="1"/>
    <row r="1992" ht="13.5" customHeight="1"/>
    <row r="1993" ht="13.5" customHeight="1"/>
    <row r="1994" ht="13.5" customHeight="1"/>
    <row r="1995" ht="13.5" customHeight="1"/>
    <row r="1996" ht="13.5" customHeight="1"/>
    <row r="1997" ht="13.5" customHeight="1"/>
    <row r="1998" ht="13.5" customHeight="1"/>
    <row r="1999" ht="13.5" customHeight="1"/>
    <row r="2000" ht="13.5" customHeight="1"/>
    <row r="2001" ht="13.5" customHeight="1"/>
    <row r="2002" ht="13.5" customHeight="1"/>
    <row r="2003" ht="13.5" customHeight="1"/>
    <row r="2004" ht="13.5" customHeight="1"/>
    <row r="2005" ht="13.5" customHeight="1"/>
    <row r="2006" ht="13.5" customHeight="1"/>
    <row r="2007" ht="13.5" customHeight="1"/>
    <row r="2008" ht="13.5" customHeight="1"/>
    <row r="2009" ht="13.5" customHeight="1"/>
    <row r="2010" ht="13.5" customHeight="1"/>
    <row r="2011" ht="13.5" customHeight="1"/>
    <row r="2012" ht="13.5" customHeight="1"/>
    <row r="2013" ht="13.5" customHeight="1"/>
    <row r="2014" ht="13.5" customHeight="1"/>
    <row r="2015" ht="13.5" customHeight="1"/>
    <row r="2016" ht="13.5" customHeight="1"/>
    <row r="2017" ht="13.5" customHeight="1"/>
    <row r="2018" ht="13.5" customHeight="1"/>
    <row r="2019" ht="13.5" customHeight="1"/>
    <row r="2020" ht="13.5" customHeight="1"/>
    <row r="2021" ht="13.5" customHeight="1"/>
    <row r="2022" ht="13.5" customHeight="1"/>
    <row r="2023" ht="13.5" customHeight="1"/>
    <row r="2024" ht="13.5" customHeight="1"/>
    <row r="2025" ht="13.5" customHeight="1"/>
    <row r="2026" ht="13.5" customHeight="1"/>
    <row r="2027" ht="13.5" customHeight="1"/>
    <row r="2028" ht="13.5" customHeight="1"/>
    <row r="2029" ht="13.5" customHeight="1"/>
    <row r="2030" ht="13.5" customHeight="1"/>
    <row r="2031" ht="13.5" customHeight="1"/>
    <row r="2032" ht="13.5" customHeight="1"/>
    <row r="2033" ht="13.5" customHeight="1"/>
    <row r="2034" ht="13.5" customHeight="1"/>
    <row r="2035" ht="13.5" customHeight="1"/>
    <row r="2036" ht="13.5" customHeight="1"/>
    <row r="2037" ht="13.5" customHeight="1"/>
    <row r="2038" ht="13.5" customHeight="1"/>
    <row r="2039" ht="13.5" customHeight="1"/>
    <row r="2040" ht="13.5" customHeight="1"/>
    <row r="2041" ht="13.5" customHeight="1"/>
    <row r="2042" ht="13.5" customHeight="1"/>
    <row r="2043" ht="13.5" customHeight="1"/>
    <row r="2044" ht="13.5" customHeight="1"/>
    <row r="2045" ht="13.5" customHeight="1"/>
    <row r="2046" ht="13.5" customHeight="1"/>
    <row r="2047" ht="13.5" customHeight="1"/>
    <row r="2048" ht="13.5" customHeight="1"/>
    <row r="2049" ht="13.5" customHeight="1"/>
    <row r="2050" ht="13.5" customHeight="1"/>
    <row r="2051" ht="13.5" customHeight="1"/>
    <row r="2052" ht="13.5" customHeight="1"/>
    <row r="2053" ht="13.5" customHeight="1"/>
    <row r="2054" ht="13.5" customHeight="1"/>
    <row r="2055" ht="13.5" customHeight="1"/>
    <row r="2056" ht="13.5" customHeight="1"/>
    <row r="2057" ht="13.5" customHeight="1"/>
    <row r="2058" ht="13.5" customHeight="1"/>
    <row r="2059" ht="13.5" customHeight="1"/>
    <row r="2060" ht="13.5" customHeight="1"/>
    <row r="2061" ht="13.5" customHeight="1"/>
    <row r="2062" ht="13.5" customHeight="1"/>
    <row r="2063" ht="13.5" customHeight="1"/>
    <row r="2064" ht="13.5" customHeight="1"/>
    <row r="2065" ht="13.5" customHeight="1"/>
    <row r="2066" ht="13.5" customHeight="1"/>
    <row r="2067" ht="13.5" customHeight="1"/>
    <row r="2068" ht="13.5" customHeight="1"/>
    <row r="2069" ht="13.5" customHeight="1"/>
    <row r="2070" ht="13.5" customHeight="1"/>
    <row r="2071" ht="13.5" customHeight="1"/>
    <row r="2072" ht="13.5" customHeight="1"/>
    <row r="2073" ht="13.5" customHeight="1"/>
    <row r="2074" ht="13.5" customHeight="1"/>
    <row r="2075" ht="13.5" customHeight="1"/>
    <row r="2076" ht="13.5" customHeight="1"/>
    <row r="2077" ht="13.5" customHeight="1"/>
    <row r="2078" ht="13.5" customHeight="1"/>
    <row r="2079" ht="13.5" customHeight="1"/>
    <row r="2080" ht="13.5" customHeight="1"/>
    <row r="2081" ht="13.5" customHeight="1"/>
    <row r="2082" ht="13.5" customHeight="1"/>
    <row r="2083" ht="13.5" customHeight="1"/>
    <row r="2084" ht="13.5" customHeight="1"/>
    <row r="2085" ht="13.5" customHeight="1"/>
    <row r="2086" ht="13.5" customHeight="1"/>
    <row r="2087" ht="13.5" customHeight="1"/>
    <row r="2088" ht="13.5" customHeight="1"/>
    <row r="2089" ht="13.5" customHeight="1"/>
    <row r="2090" ht="13.5" customHeight="1"/>
    <row r="2091" ht="13.5" customHeight="1"/>
    <row r="2092" ht="13.5" customHeight="1"/>
    <row r="2093" ht="13.5" customHeight="1"/>
    <row r="2094" ht="13.5" customHeight="1"/>
    <row r="2095" ht="13.5" customHeight="1"/>
    <row r="2096" ht="13.5" customHeight="1"/>
    <row r="2097" ht="13.5" customHeight="1"/>
    <row r="2098" ht="13.5" customHeight="1"/>
    <row r="2099" ht="13.5" customHeight="1"/>
    <row r="2100" ht="13.5" customHeight="1"/>
    <row r="2101" ht="13.5" customHeight="1"/>
    <row r="2102" ht="13.5" customHeight="1"/>
    <row r="2103" ht="13.5" customHeight="1"/>
    <row r="2104" ht="13.5" customHeight="1"/>
    <row r="2105" ht="13.5" customHeight="1"/>
    <row r="2106" ht="13.5" customHeight="1"/>
    <row r="2107" ht="13.5" customHeight="1"/>
    <row r="2108" ht="13.5" customHeight="1"/>
    <row r="2109" ht="13.5" customHeight="1"/>
    <row r="2110" ht="13.5" customHeight="1"/>
    <row r="2111" ht="13.5" customHeight="1"/>
    <row r="2112" ht="13.5" customHeight="1"/>
    <row r="2113" ht="13.5" customHeight="1"/>
    <row r="2114" ht="13.5" customHeight="1"/>
    <row r="2115" ht="13.5" customHeight="1"/>
    <row r="2116" ht="13.5" customHeight="1"/>
    <row r="2117" ht="13.5" customHeight="1"/>
    <row r="2118" ht="13.5" customHeight="1"/>
    <row r="2119" ht="13.5" customHeight="1"/>
    <row r="2120" ht="13.5" customHeight="1"/>
    <row r="2121" ht="13.5" customHeight="1"/>
    <row r="2122" ht="13.5" customHeight="1"/>
    <row r="2123" ht="13.5" customHeight="1"/>
    <row r="2124" ht="13.5" customHeight="1"/>
    <row r="2125" ht="13.5" customHeight="1"/>
    <row r="2126" ht="13.5" customHeight="1"/>
    <row r="2127" ht="13.5" customHeight="1"/>
    <row r="2128" ht="13.5" customHeight="1"/>
    <row r="2129" ht="13.5" customHeight="1"/>
    <row r="2130" ht="13.5" customHeight="1"/>
    <row r="2131" ht="13.5" customHeight="1"/>
    <row r="2132" ht="13.5" customHeight="1"/>
    <row r="2133" ht="13.5" customHeight="1"/>
    <row r="2134" ht="13.5" customHeight="1"/>
    <row r="2135" ht="13.5" customHeight="1"/>
    <row r="2136" ht="13.5" customHeight="1"/>
    <row r="2137" ht="13.5" customHeight="1"/>
    <row r="2138" ht="13.5" customHeight="1"/>
    <row r="2139" ht="13.5" customHeight="1"/>
    <row r="2140" ht="13.5" customHeight="1"/>
    <row r="2141" ht="13.5" customHeight="1"/>
    <row r="2142" ht="13.5" customHeight="1"/>
    <row r="2143" ht="13.5" customHeight="1"/>
    <row r="2144" ht="13.5" customHeight="1"/>
    <row r="2145" ht="13.5" customHeight="1"/>
    <row r="2146" ht="13.5" customHeight="1"/>
    <row r="2147" ht="13.5" customHeight="1"/>
    <row r="2148" ht="13.5" customHeight="1"/>
    <row r="2149" ht="13.5" customHeight="1"/>
    <row r="2150" ht="13.5" customHeight="1"/>
    <row r="2151" ht="13.5" customHeight="1"/>
    <row r="2152" ht="13.5" customHeight="1"/>
    <row r="2153" ht="13.5" customHeight="1"/>
    <row r="2154" ht="13.5" customHeight="1"/>
    <row r="2155" ht="13.5" customHeight="1"/>
    <row r="2156" ht="13.5" customHeight="1"/>
    <row r="2157" ht="13.5" customHeight="1"/>
    <row r="2158" ht="13.5" customHeight="1"/>
    <row r="2159" ht="13.5" customHeight="1"/>
    <row r="2160" ht="13.5" customHeight="1"/>
    <row r="2161" ht="13.5" customHeight="1"/>
    <row r="2162" ht="13.5" customHeight="1"/>
    <row r="2163" ht="13.5" customHeight="1"/>
    <row r="2164" ht="13.5" customHeight="1"/>
    <row r="2165" ht="13.5" customHeight="1"/>
    <row r="2166" ht="13.5" customHeight="1"/>
    <row r="2167" ht="13.5" customHeight="1"/>
    <row r="2168" ht="13.5" customHeight="1"/>
    <row r="2169" ht="13.5" customHeight="1"/>
    <row r="2170" ht="13.5" customHeight="1"/>
    <row r="2171" ht="13.5" customHeight="1"/>
    <row r="2172" ht="13.5" customHeight="1"/>
    <row r="2173" ht="13.5" customHeight="1"/>
    <row r="2174" ht="13.5" customHeight="1"/>
    <row r="2175" ht="13.5" customHeight="1"/>
    <row r="2176" ht="13.5" customHeight="1"/>
    <row r="2177" ht="13.5" customHeight="1"/>
    <row r="2178" ht="13.5" customHeight="1"/>
    <row r="2179" ht="13.5" customHeight="1"/>
    <row r="2180" ht="13.5" customHeight="1"/>
    <row r="2181" ht="13.5" customHeight="1"/>
    <row r="2182" ht="13.5" customHeight="1"/>
    <row r="2183" ht="13.5" customHeight="1"/>
    <row r="2184" ht="13.5" customHeight="1"/>
    <row r="2185" ht="13.5" customHeight="1"/>
    <row r="2186" ht="13.5" customHeight="1"/>
    <row r="2187" ht="13.5" customHeight="1"/>
    <row r="2188" ht="13.5" customHeight="1"/>
    <row r="2189" ht="13.5" customHeight="1"/>
    <row r="2190" ht="13.5" customHeight="1"/>
    <row r="2191" ht="13.5" customHeight="1"/>
    <row r="2192" ht="13.5" customHeight="1"/>
    <row r="2193" ht="13.5" customHeight="1"/>
    <row r="2194" ht="13.5" customHeight="1"/>
    <row r="2195" ht="13.5" customHeight="1"/>
    <row r="2196" ht="13.5" customHeight="1"/>
    <row r="2197" ht="13.5" customHeight="1"/>
    <row r="2198" ht="13.5" customHeight="1"/>
    <row r="2199" ht="13.5" customHeight="1"/>
    <row r="2200" ht="13.5" customHeight="1"/>
    <row r="2201" ht="13.5" customHeight="1"/>
    <row r="2202" ht="13.5" customHeight="1"/>
    <row r="2203" ht="13.5" customHeight="1"/>
    <row r="2204" ht="13.5" customHeight="1"/>
    <row r="2205" ht="13.5" customHeight="1"/>
    <row r="2206" ht="13.5" customHeight="1"/>
    <row r="2207" ht="13.5" customHeight="1"/>
    <row r="2208" ht="13.5" customHeight="1"/>
    <row r="2209" ht="13.5" customHeight="1"/>
    <row r="2210" ht="13.5" customHeight="1"/>
    <row r="2211" ht="13.5" customHeight="1"/>
    <row r="2212" ht="13.5" customHeight="1"/>
    <row r="2213" ht="13.5" customHeight="1"/>
    <row r="2214" ht="13.5" customHeight="1"/>
    <row r="2215" ht="13.5" customHeight="1"/>
    <row r="2216" ht="13.5" customHeight="1"/>
    <row r="2217" ht="13.5" customHeight="1"/>
    <row r="2218" ht="13.5" customHeight="1"/>
    <row r="2219" ht="13.5" customHeight="1"/>
    <row r="2220" ht="13.5" customHeight="1"/>
    <row r="2221" ht="13.5" customHeight="1"/>
    <row r="2222" ht="13.5" customHeight="1"/>
    <row r="2223" ht="13.5" customHeight="1"/>
    <row r="2224" ht="13.5" customHeight="1"/>
    <row r="2225" ht="13.5" customHeight="1"/>
    <row r="2226" ht="13.5" customHeight="1"/>
    <row r="2227" ht="13.5" customHeight="1"/>
    <row r="2228" ht="13.5" customHeight="1"/>
    <row r="2229" ht="13.5" customHeight="1"/>
    <row r="2230" ht="13.5" customHeight="1"/>
    <row r="2231" ht="13.5" customHeight="1"/>
    <row r="2232" ht="13.5" customHeight="1"/>
    <row r="2233" ht="13.5" customHeight="1"/>
    <row r="2234" ht="13.5" customHeight="1"/>
    <row r="2235" ht="13.5" customHeight="1"/>
    <row r="2236" ht="13.5" customHeight="1"/>
    <row r="2237" ht="13.5" customHeight="1"/>
    <row r="2238" ht="13.5" customHeight="1"/>
    <row r="2239" ht="13.5" customHeight="1"/>
    <row r="2240" ht="13.5" customHeight="1"/>
    <row r="2241" ht="13.5" customHeight="1"/>
    <row r="2242" ht="13.5" customHeight="1"/>
    <row r="2243" ht="13.5" customHeight="1"/>
    <row r="2244" ht="13.5" customHeight="1"/>
    <row r="2245" ht="13.5" customHeight="1"/>
    <row r="2246" ht="13.5" customHeight="1"/>
    <row r="2247" ht="13.5" customHeight="1"/>
    <row r="2248" ht="13.5" customHeight="1"/>
    <row r="2249" ht="13.5" customHeight="1"/>
    <row r="2250" ht="13.5" customHeight="1"/>
    <row r="2251" ht="13.5" customHeight="1"/>
    <row r="2252" ht="13.5" customHeight="1"/>
    <row r="2253" ht="13.5" customHeight="1"/>
    <row r="2254" ht="13.5" customHeight="1"/>
    <row r="2255" ht="13.5" customHeight="1"/>
    <row r="2256" ht="13.5" customHeight="1"/>
    <row r="2257" ht="13.5" customHeight="1"/>
    <row r="2258" ht="13.5" customHeight="1"/>
    <row r="2259" ht="13.5" customHeight="1"/>
    <row r="2260" ht="13.5" customHeight="1"/>
    <row r="2261" ht="13.5" customHeight="1"/>
    <row r="2262" ht="13.5" customHeight="1"/>
    <row r="2263" ht="13.5" customHeight="1"/>
    <row r="2264" ht="13.5" customHeight="1"/>
    <row r="2265" ht="13.5" customHeight="1"/>
    <row r="2266" ht="13.5" customHeight="1"/>
    <row r="2267" ht="13.5" customHeight="1"/>
    <row r="2268" ht="13.5" customHeight="1"/>
    <row r="2269" ht="13.5" customHeight="1"/>
    <row r="2270" ht="13.5" customHeight="1"/>
    <row r="2271" ht="13.5" customHeight="1"/>
    <row r="2272" ht="13.5" customHeight="1"/>
    <row r="2273" ht="13.5" customHeight="1"/>
    <row r="2274" ht="13.5" customHeight="1"/>
    <row r="2275" ht="13.5" customHeight="1"/>
    <row r="2276" ht="13.5" customHeight="1"/>
    <row r="2277" ht="13.5" customHeight="1"/>
    <row r="2278" ht="13.5" customHeight="1"/>
    <row r="2279" ht="13.5" customHeight="1"/>
    <row r="2280" ht="13.5" customHeight="1"/>
    <row r="2281" ht="13.5" customHeight="1"/>
    <row r="2282" ht="13.5" customHeight="1"/>
    <row r="2283" ht="13.5" customHeight="1"/>
    <row r="2284" ht="13.5" customHeight="1"/>
    <row r="2285" ht="13.5" customHeight="1"/>
    <row r="2286" ht="13.5" customHeight="1"/>
    <row r="2287" ht="13.5" customHeight="1"/>
    <row r="2288" ht="13.5" customHeight="1"/>
    <row r="2289" ht="13.5" customHeight="1"/>
    <row r="2290" ht="13.5" customHeight="1"/>
    <row r="2291" ht="13.5" customHeight="1"/>
    <row r="2292" ht="13.5" customHeight="1"/>
    <row r="2293" ht="13.5" customHeight="1"/>
    <row r="2294" ht="13.5" customHeight="1"/>
    <row r="2295" ht="13.5" customHeight="1"/>
    <row r="2296" ht="13.5" customHeight="1"/>
    <row r="2297" ht="13.5" customHeight="1"/>
    <row r="2298" ht="13.5" customHeight="1"/>
    <row r="2299" ht="13.5" customHeight="1"/>
    <row r="2300" ht="13.5" customHeight="1"/>
    <row r="2301" ht="13.5" customHeight="1"/>
    <row r="2302" ht="13.5" customHeight="1"/>
    <row r="2303" ht="13.5" customHeight="1"/>
    <row r="2304" ht="13.5" customHeight="1"/>
    <row r="2305" ht="13.5" customHeight="1"/>
    <row r="2306" ht="13.5" customHeight="1"/>
    <row r="2307" ht="13.5" customHeight="1"/>
    <row r="2308" ht="13.5" customHeight="1"/>
    <row r="2309" ht="13.5" customHeight="1"/>
    <row r="2310" ht="13.5" customHeight="1"/>
    <row r="2311" ht="13.5" customHeight="1"/>
    <row r="2312" ht="13.5" customHeight="1"/>
    <row r="2313" ht="13.5" customHeight="1"/>
    <row r="2314" ht="13.5" customHeight="1"/>
    <row r="2315" ht="13.5" customHeight="1"/>
    <row r="2316" ht="13.5" customHeight="1"/>
    <row r="2317" ht="13.5" customHeight="1"/>
    <row r="2318" ht="13.5" customHeight="1"/>
    <row r="2319" ht="13.5" customHeight="1"/>
    <row r="2320" ht="13.5" customHeight="1"/>
    <row r="2321" ht="13.5" customHeight="1"/>
    <row r="2322" ht="13.5" customHeight="1"/>
    <row r="2323" ht="13.5" customHeight="1"/>
    <row r="2324" ht="13.5" customHeight="1"/>
    <row r="2325" ht="13.5" customHeight="1"/>
    <row r="2326" ht="13.5" customHeight="1"/>
    <row r="2327" ht="13.5" customHeight="1"/>
    <row r="2328" ht="13.5" customHeight="1"/>
    <row r="2329" ht="13.5" customHeight="1"/>
    <row r="2330" ht="13.5" customHeight="1"/>
    <row r="2331" ht="13.5" customHeight="1"/>
    <row r="2332" ht="13.5" customHeight="1"/>
    <row r="2333" ht="13.5" customHeight="1"/>
    <row r="2334" ht="13.5" customHeight="1"/>
    <row r="2335" ht="13.5" customHeight="1"/>
    <row r="2336" ht="13.5" customHeight="1"/>
    <row r="2337" ht="13.5" customHeight="1"/>
    <row r="2338" ht="13.5" customHeight="1"/>
    <row r="2339" ht="13.5" customHeight="1"/>
    <row r="2340" ht="13.5" customHeight="1"/>
    <row r="2341" ht="13.5" customHeight="1"/>
    <row r="2342" ht="13.5" customHeight="1"/>
    <row r="2343" ht="13.5" customHeight="1"/>
    <row r="2344" ht="13.5" customHeight="1"/>
    <row r="2345" ht="13.5" customHeight="1"/>
    <row r="2346" ht="13.5" customHeight="1"/>
    <row r="2347" ht="13.5" customHeight="1"/>
    <row r="2348" ht="13.5" customHeight="1"/>
    <row r="2349" ht="13.5" customHeight="1"/>
    <row r="2350" ht="13.5" customHeight="1"/>
    <row r="2351" ht="13.5" customHeight="1"/>
    <row r="2352" ht="13.5" customHeight="1"/>
    <row r="2353" ht="13.5" customHeight="1"/>
    <row r="2354" ht="13.5" customHeight="1"/>
    <row r="2355" ht="13.5" customHeight="1"/>
    <row r="2356" ht="13.5" customHeight="1"/>
    <row r="2357" ht="13.5" customHeight="1"/>
    <row r="2358" ht="13.5" customHeight="1"/>
    <row r="2359" ht="13.5" customHeight="1"/>
    <row r="2360" ht="13.5" customHeight="1"/>
    <row r="2361" ht="13.5" customHeight="1"/>
    <row r="2362" ht="13.5" customHeight="1"/>
    <row r="2363" ht="13.5" customHeight="1"/>
    <row r="2364" ht="13.5" customHeight="1"/>
    <row r="2365" ht="13.5" customHeight="1"/>
    <row r="2366" ht="13.5" customHeight="1"/>
    <row r="2367" ht="13.5" customHeight="1"/>
    <row r="2368" ht="13.5" customHeight="1"/>
    <row r="2369" ht="13.5" customHeight="1"/>
    <row r="2370" ht="13.5" customHeight="1"/>
    <row r="2371" ht="13.5" customHeight="1"/>
    <row r="2372" ht="13.5" customHeight="1"/>
    <row r="2373" ht="13.5" customHeight="1"/>
    <row r="2374" ht="13.5" customHeight="1"/>
    <row r="2375" ht="13.5" customHeight="1"/>
    <row r="2376" ht="13.5" customHeight="1"/>
    <row r="2377" ht="13.5" customHeight="1"/>
    <row r="2378" ht="13.5" customHeight="1"/>
    <row r="2379" ht="13.5" customHeight="1"/>
    <row r="2380" ht="13.5" customHeight="1"/>
    <row r="2381" ht="13.5" customHeight="1"/>
    <row r="2382" ht="13.5" customHeight="1"/>
    <row r="2383" ht="13.5" customHeight="1"/>
    <row r="2384" ht="13.5" customHeight="1"/>
    <row r="2385" ht="13.5" customHeight="1"/>
    <row r="2386" ht="13.5" customHeight="1"/>
    <row r="2387" ht="13.5" customHeight="1"/>
    <row r="2388" ht="13.5" customHeight="1"/>
    <row r="2389" ht="13.5" customHeight="1"/>
    <row r="2390" ht="13.5" customHeight="1"/>
    <row r="2391" ht="13.5" customHeight="1"/>
    <row r="2392" ht="13.5" customHeight="1"/>
    <row r="2393" ht="13.5" customHeight="1"/>
    <row r="2394" ht="13.5" customHeight="1"/>
    <row r="2395" ht="13.5" customHeight="1"/>
    <row r="2396" ht="13.5" customHeight="1"/>
    <row r="2397" ht="13.5" customHeight="1"/>
    <row r="2398" ht="13.5" customHeight="1"/>
    <row r="2399" ht="13.5" customHeight="1"/>
    <row r="2400" ht="13.5" customHeight="1"/>
    <row r="2401" ht="13.5" customHeight="1"/>
    <row r="2402" ht="13.5" customHeight="1"/>
    <row r="2403" ht="13.5" customHeight="1"/>
    <row r="2404" ht="13.5" customHeight="1"/>
    <row r="2405" ht="13.5" customHeight="1"/>
    <row r="2406" ht="13.5" customHeight="1"/>
    <row r="2407" ht="13.5" customHeight="1"/>
    <row r="2408" ht="13.5" customHeight="1"/>
    <row r="2409" ht="13.5" customHeight="1"/>
    <row r="2410" ht="13.5" customHeight="1"/>
    <row r="2411" ht="13.5" customHeight="1"/>
    <row r="2412" ht="13.5" customHeight="1"/>
    <row r="2413" ht="13.5" customHeight="1"/>
    <row r="2414" ht="13.5" customHeight="1"/>
    <row r="2415" ht="13.5" customHeight="1"/>
    <row r="2416" ht="13.5" customHeight="1"/>
    <row r="2417" ht="13.5" customHeight="1"/>
    <row r="2418" ht="13.5" customHeight="1"/>
    <row r="2419" ht="13.5" customHeight="1"/>
    <row r="2420" ht="13.5" customHeight="1"/>
    <row r="2421" ht="13.5" customHeight="1"/>
    <row r="2422" ht="13.5" customHeight="1"/>
    <row r="2423" ht="13.5" customHeight="1"/>
    <row r="2424" ht="13.5" customHeight="1"/>
    <row r="2425" ht="13.5" customHeight="1"/>
    <row r="2426" ht="13.5" customHeight="1"/>
    <row r="2427" ht="13.5" customHeight="1"/>
    <row r="2428" ht="13.5" customHeight="1"/>
    <row r="2429" ht="13.5" customHeight="1"/>
    <row r="2430" ht="13.5" customHeight="1"/>
    <row r="2431" ht="13.5" customHeight="1"/>
    <row r="2432" ht="13.5" customHeight="1"/>
    <row r="2433" ht="13.5" customHeight="1"/>
    <row r="2434" ht="13.5" customHeight="1"/>
    <row r="2435" ht="13.5" customHeight="1"/>
    <row r="2436" ht="13.5" customHeight="1"/>
    <row r="2437" ht="13.5" customHeight="1"/>
    <row r="2438" ht="13.5" customHeight="1"/>
    <row r="2439" ht="13.5" customHeight="1"/>
    <row r="2440" ht="13.5" customHeight="1"/>
    <row r="2441" ht="13.5" customHeight="1"/>
    <row r="2442" ht="13.5" customHeight="1"/>
    <row r="2443" ht="13.5" customHeight="1"/>
    <row r="2444" ht="13.5" customHeight="1"/>
    <row r="2445" ht="13.5" customHeight="1"/>
    <row r="2446" ht="13.5" customHeight="1"/>
    <row r="2447" ht="13.5" customHeight="1"/>
    <row r="2448" ht="13.5" customHeight="1"/>
    <row r="2449" ht="13.5" customHeight="1"/>
    <row r="2450" ht="13.5" customHeight="1"/>
    <row r="2451" ht="13.5" customHeight="1"/>
    <row r="2452" ht="13.5" customHeight="1"/>
    <row r="2453" ht="13.5" customHeight="1"/>
    <row r="2454" ht="13.5" customHeight="1"/>
    <row r="2455" ht="13.5" customHeight="1"/>
    <row r="2456" ht="13.5" customHeight="1"/>
    <row r="2457" ht="13.5" customHeight="1"/>
    <row r="2458" ht="13.5" customHeight="1"/>
    <row r="2459" ht="13.5" customHeight="1"/>
    <row r="2460" ht="13.5" customHeight="1"/>
    <row r="2461" ht="13.5" customHeight="1"/>
    <row r="2462" ht="13.5" customHeight="1"/>
    <row r="2463" ht="13.5" customHeight="1"/>
    <row r="2464" ht="13.5" customHeight="1"/>
    <row r="2465" ht="13.5" customHeight="1"/>
    <row r="2466" ht="13.5" customHeight="1"/>
    <row r="2467" ht="13.5" customHeight="1"/>
    <row r="2468" ht="13.5" customHeight="1"/>
    <row r="2469" ht="13.5" customHeight="1"/>
    <row r="2470" ht="13.5" customHeight="1"/>
    <row r="2471" ht="13.5" customHeight="1"/>
    <row r="2472" ht="13.5" customHeight="1"/>
    <row r="2473" ht="13.5" customHeight="1"/>
    <row r="2474" ht="13.5" customHeight="1"/>
    <row r="2475" ht="13.5" customHeight="1"/>
    <row r="2476" ht="13.5" customHeight="1"/>
    <row r="2477" ht="13.5" customHeight="1"/>
    <row r="2478" ht="13.5" customHeight="1"/>
    <row r="2479" ht="13.5" customHeight="1"/>
    <row r="2480" ht="13.5" customHeight="1"/>
    <row r="2481" ht="13.5" customHeight="1"/>
    <row r="2482" ht="13.5" customHeight="1"/>
    <row r="2483" ht="13.5" customHeight="1"/>
    <row r="2484" ht="13.5" customHeight="1"/>
    <row r="2485" ht="13.5" customHeight="1"/>
    <row r="2486" ht="13.5" customHeight="1"/>
    <row r="2487" ht="13.5" customHeight="1"/>
    <row r="2488" ht="13.5" customHeight="1"/>
    <row r="2489" ht="13.5" customHeight="1"/>
    <row r="2490" ht="13.5" customHeight="1"/>
    <row r="2491" ht="13.5" customHeight="1"/>
    <row r="2492" ht="13.5" customHeight="1"/>
    <row r="2493" ht="13.5" customHeight="1"/>
    <row r="2494" ht="13.5" customHeight="1"/>
    <row r="2495" ht="13.5" customHeight="1"/>
    <row r="2496" ht="13.5" customHeight="1"/>
    <row r="2497" ht="13.5" customHeight="1"/>
    <row r="2498" ht="13.5" customHeight="1"/>
    <row r="2499" ht="13.5" customHeight="1"/>
    <row r="2500" ht="13.5" customHeight="1"/>
    <row r="2501" ht="13.5" customHeight="1"/>
    <row r="2502" ht="13.5" customHeight="1"/>
    <row r="2503" ht="13.5" customHeight="1"/>
    <row r="2504" ht="13.5" customHeight="1"/>
    <row r="2505" ht="13.5" customHeight="1"/>
    <row r="2506" ht="13.5" customHeight="1"/>
    <row r="2507" ht="13.5" customHeight="1"/>
    <row r="2508" ht="13.5" customHeight="1"/>
    <row r="2509" ht="13.5" customHeight="1"/>
    <row r="2510" ht="13.5" customHeight="1"/>
    <row r="2511" ht="13.5" customHeight="1"/>
    <row r="2512" ht="13.5" customHeight="1"/>
    <row r="2513" ht="13.5" customHeight="1"/>
    <row r="2514" ht="13.5" customHeight="1"/>
    <row r="2515" ht="13.5" customHeight="1"/>
    <row r="2516" ht="13.5" customHeight="1"/>
    <row r="2517" ht="13.5" customHeight="1"/>
    <row r="2518" ht="13.5" customHeight="1"/>
    <row r="2519" ht="13.5" customHeight="1"/>
    <row r="2520" ht="13.5" customHeight="1"/>
    <row r="2521" ht="13.5" customHeight="1"/>
    <row r="2522" ht="13.5" customHeight="1"/>
    <row r="2523" ht="13.5" customHeight="1"/>
    <row r="2524" ht="13.5" customHeight="1"/>
    <row r="2525" ht="13.5" customHeight="1"/>
    <row r="2526" ht="13.5" customHeight="1"/>
    <row r="2527" ht="13.5" customHeight="1"/>
    <row r="2528" ht="13.5" customHeight="1"/>
    <row r="2529" ht="13.5" customHeight="1"/>
    <row r="2530" ht="13.5" customHeight="1"/>
    <row r="2531" ht="13.5" customHeight="1"/>
    <row r="2532" ht="13.5" customHeight="1"/>
    <row r="2533" ht="13.5" customHeight="1"/>
    <row r="2534" ht="13.5" customHeight="1"/>
    <row r="2535" ht="13.5" customHeight="1"/>
    <row r="2536" ht="13.5" customHeight="1"/>
    <row r="2537" ht="13.5" customHeight="1"/>
    <row r="2538" ht="13.5" customHeight="1"/>
    <row r="2539" ht="13.5" customHeight="1"/>
    <row r="2540" ht="13.5" customHeight="1"/>
    <row r="2541" ht="13.5" customHeight="1"/>
    <row r="2542" ht="13.5" customHeight="1"/>
    <row r="2543" ht="13.5" customHeight="1"/>
    <row r="2544" ht="13.5" customHeight="1"/>
    <row r="2545" ht="13.5" customHeight="1"/>
    <row r="2546" ht="13.5" customHeight="1"/>
    <row r="2547" ht="13.5" customHeight="1"/>
    <row r="2548" ht="13.5" customHeight="1"/>
    <row r="2549" ht="13.5" customHeight="1"/>
    <row r="2550" ht="13.5" customHeight="1"/>
    <row r="2551" ht="13.5" customHeight="1"/>
    <row r="2552" ht="13.5" customHeight="1"/>
    <row r="2553" ht="13.5" customHeight="1"/>
    <row r="2554" ht="13.5" customHeight="1"/>
    <row r="2555" ht="13.5" customHeight="1"/>
    <row r="2556" ht="13.5" customHeight="1"/>
    <row r="2557" ht="13.5" customHeight="1"/>
    <row r="2558" ht="13.5" customHeight="1"/>
    <row r="2559" ht="13.5" customHeight="1"/>
    <row r="2560" ht="13.5" customHeight="1"/>
    <row r="2561" ht="13.5" customHeight="1"/>
    <row r="2562" ht="13.5" customHeight="1"/>
    <row r="2563" ht="13.5" customHeight="1"/>
    <row r="2564" ht="13.5" customHeight="1"/>
    <row r="2565" ht="13.5" customHeight="1"/>
    <row r="2566" ht="13.5" customHeight="1"/>
    <row r="2567" ht="13.5" customHeight="1"/>
    <row r="2568" ht="13.5" customHeight="1"/>
    <row r="2569" ht="13.5" customHeight="1"/>
    <row r="2570" ht="13.5" customHeight="1"/>
    <row r="2571" ht="13.5" customHeight="1"/>
    <row r="2572" ht="13.5" customHeight="1"/>
    <row r="2573" ht="13.5" customHeight="1"/>
    <row r="2574" ht="13.5" customHeight="1"/>
    <row r="2575" ht="13.5" customHeight="1"/>
    <row r="2576" ht="13.5" customHeight="1"/>
    <row r="2577" ht="13.5" customHeight="1"/>
    <row r="2578" ht="13.5" customHeight="1"/>
    <row r="2579" ht="13.5" customHeight="1"/>
    <row r="2580" ht="13.5" customHeight="1"/>
    <row r="2581" ht="13.5" customHeight="1"/>
    <row r="2582" ht="13.5" customHeight="1"/>
    <row r="2583" ht="13.5" customHeight="1"/>
    <row r="2584" ht="13.5" customHeight="1"/>
    <row r="2585" ht="13.5" customHeight="1"/>
    <row r="2586" ht="13.5" customHeight="1"/>
    <row r="2587" ht="13.5" customHeight="1"/>
    <row r="2588" ht="13.5" customHeight="1"/>
    <row r="2589" ht="13.5" customHeight="1"/>
    <row r="2590" ht="13.5" customHeight="1"/>
    <row r="2591" ht="13.5" customHeight="1"/>
    <row r="2592" ht="13.5" customHeight="1"/>
    <row r="2593" ht="13.5" customHeight="1"/>
    <row r="2594" ht="13.5" customHeight="1"/>
    <row r="2595" ht="13.5" customHeight="1"/>
    <row r="2596" ht="13.5" customHeight="1"/>
    <row r="2597" ht="13.5" customHeight="1"/>
    <row r="2598" ht="13.5" customHeight="1"/>
    <row r="2599" ht="13.5" customHeight="1"/>
    <row r="2600" ht="13.5" customHeight="1"/>
    <row r="2601" ht="13.5" customHeight="1"/>
    <row r="2602" ht="13.5" customHeight="1"/>
    <row r="2603" ht="13.5" customHeight="1"/>
    <row r="2604" ht="13.5" customHeight="1"/>
    <row r="2605" ht="13.5" customHeight="1"/>
    <row r="2606" ht="13.5" customHeight="1"/>
    <row r="2607" ht="13.5" customHeight="1"/>
    <row r="2608" ht="13.5" customHeight="1"/>
    <row r="2609" ht="13.5" customHeight="1"/>
    <row r="2610" ht="13.5" customHeight="1"/>
    <row r="2611" ht="13.5" customHeight="1"/>
    <row r="2612" ht="13.5" customHeight="1"/>
    <row r="2613" ht="13.5" customHeight="1"/>
    <row r="2614" ht="13.5" customHeight="1"/>
    <row r="2615" ht="13.5" customHeight="1"/>
    <row r="2616" ht="13.5" customHeight="1"/>
    <row r="2617" ht="13.5" customHeight="1"/>
    <row r="2618" ht="13.5" customHeight="1"/>
    <row r="2619" ht="13.5" customHeight="1"/>
    <row r="2620" ht="13.5" customHeight="1"/>
    <row r="2621" ht="13.5" customHeight="1"/>
    <row r="2622" ht="13.5" customHeight="1"/>
    <row r="2623" ht="13.5" customHeight="1"/>
    <row r="2624" ht="13.5" customHeight="1"/>
    <row r="2625" ht="13.5" customHeight="1"/>
    <row r="2626" ht="13.5" customHeight="1"/>
    <row r="2627" ht="13.5" customHeight="1"/>
    <row r="2628" ht="13.5" customHeight="1"/>
    <row r="2629" ht="13.5" customHeight="1"/>
    <row r="2630" ht="13.5" customHeight="1"/>
    <row r="2631" ht="13.5" customHeight="1"/>
    <row r="2632" ht="13.5" customHeight="1"/>
    <row r="2633" ht="13.5" customHeight="1"/>
    <row r="2634" ht="13.5" customHeight="1"/>
    <row r="2635" ht="13.5" customHeight="1"/>
    <row r="2636" ht="13.5" customHeight="1"/>
    <row r="2637" ht="13.5" customHeight="1"/>
    <row r="2638" ht="13.5" customHeight="1"/>
    <row r="2639" ht="13.5" customHeight="1"/>
    <row r="2640" ht="13.5" customHeight="1"/>
    <row r="2641" ht="13.5" customHeight="1"/>
    <row r="2642" ht="13.5" customHeight="1"/>
    <row r="2643" ht="13.5" customHeight="1"/>
    <row r="2644" ht="13.5" customHeight="1"/>
    <row r="2645" ht="13.5" customHeight="1"/>
    <row r="2646" ht="13.5" customHeight="1"/>
    <row r="2647" ht="13.5" customHeight="1"/>
    <row r="2648" ht="13.5" customHeight="1"/>
    <row r="2649" ht="13.5" customHeight="1"/>
    <row r="2650" ht="13.5" customHeight="1"/>
    <row r="2651" ht="13.5" customHeight="1"/>
    <row r="2652" ht="13.5" customHeight="1"/>
    <row r="2653" ht="13.5" customHeight="1"/>
    <row r="2654" ht="13.5" customHeight="1"/>
    <row r="2655" ht="13.5" customHeight="1"/>
    <row r="2656" ht="13.5" customHeight="1"/>
    <row r="2657" ht="13.5" customHeight="1"/>
    <row r="2658" ht="13.5" customHeight="1"/>
    <row r="2659" ht="13.5" customHeight="1"/>
    <row r="2660" ht="13.5" customHeight="1"/>
    <row r="2661" ht="13.5" customHeight="1"/>
    <row r="2662" ht="13.5" customHeight="1"/>
    <row r="2663" ht="13.5" customHeight="1"/>
    <row r="2664" ht="13.5" customHeight="1"/>
    <row r="2665" ht="13.5" customHeight="1"/>
    <row r="2666" ht="13.5" customHeight="1"/>
    <row r="2667" ht="13.5" customHeight="1"/>
    <row r="2668" ht="13.5" customHeight="1"/>
    <row r="2669" ht="13.5" customHeight="1"/>
    <row r="2670" ht="13.5" customHeight="1"/>
    <row r="2671" ht="13.5" customHeight="1"/>
    <row r="2672" ht="13.5" customHeight="1"/>
    <row r="2673" ht="13.5" customHeight="1"/>
    <row r="2674" ht="13.5" customHeight="1"/>
    <row r="2675" ht="13.5" customHeight="1"/>
    <row r="2676" ht="13.5" customHeight="1"/>
    <row r="2677" ht="13.5" customHeight="1"/>
    <row r="2678" ht="13.5" customHeight="1"/>
    <row r="2679" ht="13.5" customHeight="1"/>
    <row r="2680" ht="13.5" customHeight="1"/>
    <row r="2681" ht="13.5" customHeight="1"/>
    <row r="2682" ht="13.5" customHeight="1"/>
    <row r="2683" ht="13.5" customHeight="1"/>
    <row r="2684" ht="13.5" customHeight="1"/>
    <row r="2685" ht="13.5" customHeight="1"/>
    <row r="2686" ht="13.5" customHeight="1"/>
    <row r="2687" ht="13.5" customHeight="1"/>
    <row r="2688" ht="13.5" customHeight="1"/>
    <row r="2689" ht="13.5" customHeight="1"/>
    <row r="2690" ht="13.5" customHeight="1"/>
    <row r="2691" ht="13.5" customHeight="1"/>
    <row r="2692" ht="13.5" customHeight="1"/>
    <row r="2693" ht="13.5" customHeight="1"/>
    <row r="2694" ht="13.5" customHeight="1"/>
    <row r="2695" ht="13.5" customHeight="1"/>
    <row r="2696" ht="13.5" customHeight="1"/>
    <row r="2697" ht="13.5" customHeight="1"/>
    <row r="2698" ht="13.5" customHeight="1"/>
    <row r="2699" ht="13.5" customHeight="1"/>
    <row r="2700" ht="13.5" customHeight="1"/>
    <row r="2701" ht="13.5" customHeight="1"/>
    <row r="2702" ht="13.5" customHeight="1"/>
    <row r="2703" ht="13.5" customHeight="1"/>
    <row r="2704" ht="13.5" customHeight="1"/>
    <row r="2705" ht="13.5" customHeight="1"/>
    <row r="2706" ht="13.5" customHeight="1"/>
    <row r="2707" ht="13.5" customHeight="1"/>
    <row r="2708" ht="13.5" customHeight="1"/>
    <row r="2709" ht="13.5" customHeight="1"/>
    <row r="2710" ht="13.5" customHeight="1"/>
    <row r="2711" ht="13.5" customHeight="1"/>
    <row r="2712" ht="13.5" customHeight="1"/>
    <row r="2713" ht="13.5" customHeight="1"/>
    <row r="2714" ht="13.5" customHeight="1"/>
    <row r="2715" ht="13.5" customHeight="1"/>
    <row r="2716" ht="13.5" customHeight="1"/>
    <row r="2717" ht="13.5" customHeight="1"/>
    <row r="2718" ht="13.5" customHeight="1"/>
    <row r="2719" ht="13.5" customHeight="1"/>
    <row r="2720" ht="13.5" customHeight="1"/>
    <row r="2721" ht="13.5" customHeight="1"/>
    <row r="2722" ht="13.5" customHeight="1"/>
    <row r="2723" ht="13.5" customHeight="1"/>
    <row r="2724" ht="13.5" customHeight="1"/>
    <row r="2725" ht="13.5" customHeight="1"/>
    <row r="2726" ht="13.5" customHeight="1"/>
    <row r="2727" ht="13.5" customHeight="1"/>
    <row r="2728" ht="13.5" customHeight="1"/>
    <row r="2729" ht="13.5" customHeight="1"/>
    <row r="2730" ht="13.5" customHeight="1"/>
    <row r="2731" ht="13.5" customHeight="1"/>
    <row r="2732" ht="13.5" customHeight="1"/>
    <row r="2733" ht="13.5" customHeight="1"/>
    <row r="2734" ht="13.5" customHeight="1"/>
    <row r="2735" ht="13.5" customHeight="1"/>
    <row r="2736" ht="13.5" customHeight="1"/>
    <row r="2737" ht="13.5" customHeight="1"/>
    <row r="2738" ht="13.5" customHeight="1"/>
    <row r="2739" ht="13.5" customHeight="1"/>
    <row r="2740" ht="13.5" customHeight="1"/>
    <row r="2741" ht="13.5" customHeight="1"/>
    <row r="2742" ht="13.5" customHeight="1"/>
    <row r="2743" ht="13.5" customHeight="1"/>
    <row r="2744" ht="13.5" customHeight="1"/>
    <row r="2745" ht="13.5" customHeight="1"/>
    <row r="2746" ht="13.5" customHeight="1"/>
    <row r="2747" ht="13.5" customHeight="1"/>
    <row r="2748" ht="13.5" customHeight="1"/>
    <row r="2749" ht="13.5" customHeight="1"/>
    <row r="2750" ht="13.5" customHeight="1"/>
    <row r="2751" ht="13.5" customHeight="1"/>
    <row r="2752" ht="13.5" customHeight="1"/>
    <row r="2753" ht="13.5" customHeight="1"/>
    <row r="2754" ht="13.5" customHeight="1"/>
    <row r="2755" ht="13.5" customHeight="1"/>
    <row r="2756" ht="13.5" customHeight="1"/>
    <row r="2757" ht="13.5" customHeight="1"/>
    <row r="2758" ht="13.5" customHeight="1"/>
    <row r="2759" ht="13.5" customHeight="1"/>
    <row r="2760" ht="13.5" customHeight="1"/>
    <row r="2761" ht="13.5" customHeight="1"/>
    <row r="2762" ht="13.5" customHeight="1"/>
    <row r="2763" ht="13.5" customHeight="1"/>
    <row r="2764" ht="13.5" customHeight="1"/>
    <row r="2765" ht="13.5" customHeight="1"/>
    <row r="2766" ht="13.5" customHeight="1"/>
    <row r="2767" ht="13.5" customHeight="1"/>
    <row r="2768" ht="13.5" customHeight="1"/>
    <row r="2769" ht="13.5" customHeight="1"/>
    <row r="2770" ht="13.5" customHeight="1"/>
    <row r="2771" ht="13.5" customHeight="1"/>
    <row r="2772" ht="13.5" customHeight="1"/>
    <row r="2773" ht="13.5" customHeight="1"/>
    <row r="2774" ht="13.5" customHeight="1"/>
    <row r="2775" ht="13.5" customHeight="1"/>
    <row r="2776" ht="13.5" customHeight="1"/>
    <row r="2777" ht="13.5" customHeight="1"/>
    <row r="2778" ht="13.5" customHeight="1"/>
    <row r="2779" ht="13.5" customHeight="1"/>
    <row r="2780" ht="13.5" customHeight="1"/>
    <row r="2781" ht="13.5" customHeight="1"/>
    <row r="2782" ht="13.5" customHeight="1"/>
    <row r="2783" ht="13.5" customHeight="1"/>
    <row r="2784" ht="13.5" customHeight="1"/>
    <row r="2785" ht="13.5" customHeight="1"/>
    <row r="2786" ht="13.5" customHeight="1"/>
    <row r="2787" ht="13.5" customHeight="1"/>
    <row r="2788" ht="13.5" customHeight="1"/>
    <row r="2789" ht="13.5" customHeight="1"/>
    <row r="2790" ht="13.5" customHeight="1"/>
    <row r="2791" ht="13.5" customHeight="1"/>
    <row r="2792" ht="13.5" customHeight="1"/>
    <row r="2793" ht="13.5" customHeight="1"/>
    <row r="2794" ht="13.5" customHeight="1"/>
    <row r="2795" ht="13.5" customHeight="1"/>
    <row r="2796" ht="13.5" customHeight="1"/>
    <row r="2797" ht="13.5" customHeight="1"/>
    <row r="2798" ht="13.5" customHeight="1"/>
    <row r="2799" ht="13.5" customHeight="1"/>
    <row r="2800" ht="13.5" customHeight="1"/>
    <row r="2801" ht="13.5" customHeight="1"/>
    <row r="2802" ht="13.5" customHeight="1"/>
    <row r="2803" ht="13.5" customHeight="1"/>
    <row r="2804" ht="13.5" customHeight="1"/>
    <row r="2805" ht="13.5" customHeight="1"/>
    <row r="2806" ht="13.5" customHeight="1"/>
    <row r="2807" ht="13.5" customHeight="1"/>
    <row r="2808" ht="13.5" customHeight="1"/>
    <row r="2809" ht="13.5" customHeight="1"/>
    <row r="2810" ht="13.5" customHeight="1"/>
    <row r="2811" ht="13.5" customHeight="1"/>
    <row r="2812" ht="13.5" customHeight="1"/>
    <row r="2813" ht="13.5" customHeight="1"/>
    <row r="2814" ht="13.5" customHeight="1"/>
    <row r="2815" ht="13.5" customHeight="1"/>
    <row r="2816" ht="13.5" customHeight="1"/>
    <row r="2817" ht="13.5" customHeight="1"/>
    <row r="2818" ht="13.5" customHeight="1"/>
    <row r="2819" ht="13.5" customHeight="1"/>
    <row r="2820" ht="13.5" customHeight="1"/>
    <row r="2821" ht="13.5" customHeight="1"/>
    <row r="2822" ht="13.5" customHeight="1"/>
    <row r="2823" ht="13.5" customHeight="1"/>
    <row r="2824" ht="13.5" customHeight="1"/>
    <row r="2825" ht="13.5" customHeight="1"/>
    <row r="2826" ht="13.5" customHeight="1"/>
    <row r="2827" ht="13.5" customHeight="1"/>
    <row r="2828" ht="13.5" customHeight="1"/>
    <row r="2829" ht="13.5" customHeight="1"/>
    <row r="2830" ht="13.5" customHeight="1"/>
    <row r="2831" ht="13.5" customHeight="1"/>
    <row r="2832" ht="13.5" customHeight="1"/>
    <row r="2833" ht="13.5" customHeight="1"/>
    <row r="2834" ht="13.5" customHeight="1"/>
    <row r="2835" ht="13.5" customHeight="1"/>
    <row r="2836" ht="13.5" customHeight="1"/>
    <row r="2837" ht="13.5" customHeight="1"/>
    <row r="2838" ht="13.5" customHeight="1"/>
    <row r="2839" ht="13.5" customHeight="1"/>
    <row r="2840" ht="13.5" customHeight="1"/>
    <row r="2841" ht="13.5" customHeight="1"/>
    <row r="2842" ht="13.5" customHeight="1"/>
    <row r="2843" ht="13.5" customHeight="1"/>
    <row r="2844" ht="13.5" customHeight="1"/>
    <row r="2845" ht="13.5" customHeight="1"/>
    <row r="2846" ht="13.5" customHeight="1"/>
    <row r="2847" ht="13.5" customHeight="1"/>
    <row r="2848" ht="13.5" customHeight="1"/>
    <row r="2849" ht="13.5" customHeight="1"/>
    <row r="2850" ht="13.5" customHeight="1"/>
    <row r="2851" ht="13.5" customHeight="1"/>
    <row r="2852" ht="13.5" customHeight="1"/>
    <row r="2853" ht="13.5" customHeight="1"/>
    <row r="2854" ht="13.5" customHeight="1"/>
    <row r="2855" ht="13.5" customHeight="1"/>
    <row r="2856" ht="13.5" customHeight="1"/>
    <row r="2857" ht="13.5" customHeight="1"/>
    <row r="2858" ht="13.5" customHeight="1"/>
    <row r="2859" ht="13.5" customHeight="1"/>
    <row r="2860" ht="13.5" customHeight="1"/>
    <row r="2861" ht="13.5" customHeight="1"/>
    <row r="2862" ht="13.5" customHeight="1"/>
    <row r="2863" ht="13.5" customHeight="1"/>
    <row r="2864" ht="13.5" customHeight="1"/>
    <row r="2865" ht="13.5" customHeight="1"/>
    <row r="2866" ht="13.5" customHeight="1"/>
    <row r="2867" ht="13.5" customHeight="1"/>
    <row r="2868" ht="13.5" customHeight="1"/>
    <row r="2869" ht="13.5" customHeight="1"/>
    <row r="2870" ht="13.5" customHeight="1"/>
    <row r="2871" ht="13.5" customHeight="1"/>
    <row r="2872" ht="13.5" customHeight="1"/>
    <row r="2873" ht="13.5" customHeight="1"/>
    <row r="2874" ht="13.5" customHeight="1"/>
    <row r="2875" ht="13.5" customHeight="1"/>
    <row r="2876" ht="13.5" customHeight="1"/>
    <row r="2877" ht="13.5" customHeight="1"/>
    <row r="2878" ht="13.5" customHeight="1"/>
    <row r="2879" ht="13.5" customHeight="1"/>
    <row r="2880" ht="13.5" customHeight="1"/>
    <row r="2881" ht="13.5" customHeight="1"/>
    <row r="2882" ht="13.5" customHeight="1"/>
    <row r="2883" ht="13.5" customHeight="1"/>
    <row r="2884" ht="13.5" customHeight="1"/>
    <row r="2885" ht="13.5" customHeight="1"/>
    <row r="2886" ht="13.5" customHeight="1"/>
    <row r="2887" ht="13.5" customHeight="1"/>
    <row r="2888" ht="13.5" customHeight="1"/>
    <row r="2889" ht="13.5" customHeight="1"/>
    <row r="2890" ht="13.5" customHeight="1"/>
    <row r="2891" ht="13.5" customHeight="1"/>
    <row r="2892" ht="13.5" customHeight="1"/>
    <row r="2893" ht="13.5" customHeight="1"/>
    <row r="2894" ht="13.5" customHeight="1"/>
    <row r="2895" ht="13.5" customHeight="1"/>
    <row r="2896" ht="13.5" customHeight="1"/>
    <row r="2897" ht="13.5" customHeight="1"/>
    <row r="2898" ht="13.5" customHeight="1"/>
    <row r="2899" ht="13.5" customHeight="1"/>
    <row r="2900" ht="13.5" customHeight="1"/>
    <row r="2901" ht="13.5" customHeight="1"/>
    <row r="2902" ht="13.5" customHeight="1"/>
    <row r="2903" ht="13.5" customHeight="1"/>
    <row r="2904" ht="13.5" customHeight="1"/>
    <row r="2905" ht="13.5" customHeight="1"/>
    <row r="2906" ht="13.5" customHeight="1"/>
    <row r="2907" ht="13.5" customHeight="1"/>
    <row r="2908" ht="13.5" customHeight="1"/>
    <row r="2909" ht="13.5" customHeight="1"/>
    <row r="2910" ht="13.5" customHeight="1"/>
    <row r="2911" ht="13.5" customHeight="1"/>
    <row r="2912" ht="13.5" customHeight="1"/>
    <row r="2913" ht="13.5" customHeight="1"/>
    <row r="2914" ht="13.5" customHeight="1"/>
    <row r="2915" ht="13.5" customHeight="1"/>
    <row r="2916" ht="13.5" customHeight="1"/>
    <row r="2917" ht="13.5" customHeight="1"/>
    <row r="2918" ht="13.5" customHeight="1"/>
    <row r="2919" ht="13.5" customHeight="1"/>
    <row r="2920" ht="13.5" customHeight="1"/>
    <row r="2921" ht="13.5" customHeight="1"/>
    <row r="2922" ht="13.5" customHeight="1"/>
    <row r="2923" ht="13.5" customHeight="1"/>
    <row r="2924" ht="13.5" customHeight="1"/>
    <row r="2925" ht="13.5" customHeight="1"/>
    <row r="2926" ht="13.5" customHeight="1"/>
    <row r="2927" ht="13.5" customHeight="1"/>
    <row r="2928" ht="13.5" customHeight="1"/>
    <row r="2929" ht="13.5" customHeight="1"/>
    <row r="2930" ht="13.5" customHeight="1"/>
    <row r="2931" ht="13.5" customHeight="1"/>
    <row r="2932" ht="13.5" customHeight="1"/>
    <row r="2933" ht="13.5" customHeight="1"/>
    <row r="2934" ht="13.5" customHeight="1"/>
    <row r="2935" ht="13.5" customHeight="1"/>
    <row r="2936" ht="13.5" customHeight="1"/>
    <row r="2937" ht="13.5" customHeight="1"/>
    <row r="2938" ht="13.5" customHeight="1"/>
    <row r="2939" ht="13.5" customHeight="1"/>
    <row r="2940" ht="13.5" customHeight="1"/>
    <row r="2941" ht="13.5" customHeight="1"/>
    <row r="2942" ht="13.5" customHeight="1"/>
    <row r="2943" ht="13.5" customHeight="1"/>
    <row r="2944" ht="13.5" customHeight="1"/>
    <row r="2945" ht="13.5" customHeight="1"/>
    <row r="2946" ht="13.5" customHeight="1"/>
    <row r="2947" ht="13.5" customHeight="1"/>
    <row r="2948" ht="13.5" customHeight="1"/>
    <row r="2949" ht="13.5" customHeight="1"/>
    <row r="2950" ht="13.5" customHeight="1"/>
    <row r="2951" ht="13.5" customHeight="1"/>
    <row r="2952" ht="13.5" customHeight="1"/>
    <row r="2953" ht="13.5" customHeight="1"/>
    <row r="2954" ht="13.5" customHeight="1"/>
    <row r="2955" ht="13.5" customHeight="1"/>
    <row r="2956" ht="13.5" customHeight="1"/>
    <row r="2957" ht="13.5" customHeight="1"/>
    <row r="2958" ht="13.5" customHeight="1"/>
    <row r="2959" ht="13.5" customHeight="1"/>
    <row r="2960" ht="13.5" customHeight="1"/>
    <row r="2961" ht="13.5" customHeight="1"/>
    <row r="2962" ht="13.5" customHeight="1"/>
    <row r="2963" ht="13.5" customHeight="1"/>
    <row r="2964" ht="13.5" customHeight="1"/>
    <row r="2965" ht="13.5" customHeight="1"/>
    <row r="2966" ht="13.5" customHeight="1"/>
    <row r="2967" ht="13.5" customHeight="1"/>
    <row r="2968" ht="13.5" customHeight="1"/>
  </sheetData>
  <phoneticPr fontId="25" type="noConversion"/>
  <pageMargins left="0.59055118110236227" right="0.51181102362204722" top="0.51181102362204722" bottom="0.51181102362204722" header="0.15748031496062992" footer="0.23622047244094491"/>
  <pageSetup paperSize="9" orientation="portrait" r:id="rId1"/>
  <headerFooter alignWithMargins="0">
    <oddFooter>&amp;L&amp;9Public Library Statistics 2011/12&amp;C&amp;9&amp;P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O622"/>
  <sheetViews>
    <sheetView zoomScaleNormal="100" workbookViewId="0">
      <pane ySplit="5" topLeftCell="A24" activePane="bottomLeft" state="frozen"/>
      <selection activeCell="D14" sqref="D14"/>
      <selection pane="bottomLeft" activeCell="J42" sqref="J42"/>
    </sheetView>
  </sheetViews>
  <sheetFormatPr defaultColWidth="8.85546875" defaultRowHeight="12.75"/>
  <cols>
    <col min="1" max="1" width="14.42578125" customWidth="1"/>
    <col min="2" max="2" width="11.28515625" style="388" bestFit="1" customWidth="1"/>
    <col min="3" max="3" width="17.140625" style="342" customWidth="1"/>
    <col min="4" max="4" width="3.5703125" style="342" customWidth="1"/>
    <col min="5" max="5" width="6.85546875" style="205" bestFit="1" customWidth="1"/>
    <col min="6" max="6" width="11.42578125" style="171" customWidth="1"/>
    <col min="7" max="7" width="14.140625" style="171" customWidth="1"/>
    <col min="8" max="8" width="15" style="395" customWidth="1"/>
    <col min="9" max="9" width="7" style="22" customWidth="1"/>
    <col min="10" max="10" width="13.28515625" style="338" customWidth="1"/>
    <col min="11" max="11" width="21.7109375" style="341" bestFit="1" customWidth="1"/>
    <col min="12" max="12" width="8.7109375" style="208" customWidth="1"/>
    <col min="13" max="13" width="9.42578125" bestFit="1" customWidth="1"/>
    <col min="14" max="14" width="11.7109375" bestFit="1" customWidth="1"/>
    <col min="15" max="15" width="9.42578125" bestFit="1" customWidth="1"/>
  </cols>
  <sheetData>
    <row r="1" spans="1:15" ht="15">
      <c r="A1" s="13" t="s">
        <v>36</v>
      </c>
      <c r="B1" s="386"/>
    </row>
    <row r="2" spans="1:15">
      <c r="A2" s="5" t="s">
        <v>599</v>
      </c>
      <c r="B2" s="387"/>
    </row>
    <row r="3" spans="1:15" ht="12" customHeight="1">
      <c r="E3" s="171"/>
    </row>
    <row r="4" spans="1:15" s="413" customFormat="1" ht="40.5" customHeight="1">
      <c r="B4" s="696" t="s">
        <v>600</v>
      </c>
      <c r="C4" s="675" t="s">
        <v>601</v>
      </c>
      <c r="D4" s="503"/>
      <c r="E4" s="420" t="s">
        <v>375</v>
      </c>
      <c r="F4" s="675" t="s">
        <v>602</v>
      </c>
      <c r="G4" s="675" t="s">
        <v>603</v>
      </c>
      <c r="H4" s="697" t="s">
        <v>604</v>
      </c>
      <c r="I4" s="415"/>
      <c r="J4" s="416"/>
      <c r="K4" s="539"/>
      <c r="L4" s="539"/>
      <c r="M4"/>
      <c r="N4"/>
      <c r="O4" s="540"/>
    </row>
    <row r="5" spans="1:15">
      <c r="B5" s="355"/>
      <c r="C5" s="504" t="s">
        <v>408</v>
      </c>
      <c r="D5" s="504"/>
      <c r="E5" s="276" t="s">
        <v>408</v>
      </c>
      <c r="F5" s="289" t="s">
        <v>408</v>
      </c>
      <c r="G5" s="289" t="s">
        <v>408</v>
      </c>
      <c r="H5" s="289" t="s">
        <v>408</v>
      </c>
      <c r="I5" s="234"/>
      <c r="J5" s="339"/>
      <c r="K5" s="541"/>
      <c r="L5" s="537"/>
      <c r="O5" s="542"/>
    </row>
    <row r="6" spans="1:15">
      <c r="A6" s="4" t="s">
        <v>484</v>
      </c>
      <c r="B6" s="702">
        <v>51359</v>
      </c>
      <c r="C6" s="412">
        <v>2556844</v>
      </c>
      <c r="D6" s="70"/>
      <c r="E6" s="389">
        <f t="shared" ref="E6:E47" si="0">SUM(C6/B6)</f>
        <v>49.783757471913397</v>
      </c>
      <c r="F6" s="265">
        <v>95014</v>
      </c>
      <c r="G6" s="595">
        <v>41658</v>
      </c>
      <c r="H6" s="342">
        <f t="shared" ref="H6:H37" si="1">SUM(F6:G6)</f>
        <v>136672</v>
      </c>
      <c r="I6" s="234"/>
      <c r="J6" s="94"/>
      <c r="K6" s="541"/>
      <c r="L6" s="537"/>
      <c r="O6" s="542"/>
    </row>
    <row r="7" spans="1:15">
      <c r="A7" s="4" t="s">
        <v>203</v>
      </c>
      <c r="B7" s="702">
        <v>26005</v>
      </c>
      <c r="C7" s="412">
        <v>1129661.2</v>
      </c>
      <c r="D7" s="70"/>
      <c r="E7" s="389">
        <f t="shared" si="0"/>
        <v>43.440153816573734</v>
      </c>
      <c r="F7" s="265">
        <v>48109</v>
      </c>
      <c r="G7" s="595">
        <v>39507</v>
      </c>
      <c r="H7" s="342">
        <f t="shared" si="1"/>
        <v>87616</v>
      </c>
      <c r="I7" s="234"/>
      <c r="J7" s="94"/>
      <c r="K7" s="541"/>
      <c r="L7" s="537"/>
      <c r="O7" s="542"/>
    </row>
    <row r="8" spans="1:15">
      <c r="A8" s="8" t="s">
        <v>423</v>
      </c>
      <c r="B8" s="702">
        <v>43152</v>
      </c>
      <c r="C8" s="412">
        <v>2080014</v>
      </c>
      <c r="D8" s="70"/>
      <c r="E8" s="389">
        <f t="shared" si="0"/>
        <v>48.202030033370413</v>
      </c>
      <c r="F8" s="265">
        <v>79831</v>
      </c>
      <c r="G8" s="595">
        <v>34513</v>
      </c>
      <c r="H8" s="342">
        <f t="shared" si="1"/>
        <v>114344</v>
      </c>
      <c r="I8" s="234"/>
      <c r="J8" s="94"/>
      <c r="K8" s="541"/>
      <c r="L8" s="537"/>
      <c r="O8" s="542"/>
    </row>
    <row r="9" spans="1:15">
      <c r="A9" s="8" t="s">
        <v>424</v>
      </c>
      <c r="B9" s="702">
        <v>80352</v>
      </c>
      <c r="C9" s="412">
        <v>2523500</v>
      </c>
      <c r="D9" s="70"/>
      <c r="E9" s="389">
        <f t="shared" si="0"/>
        <v>31.405565511748307</v>
      </c>
      <c r="F9" s="265">
        <v>180599</v>
      </c>
      <c r="G9" s="595">
        <v>30000</v>
      </c>
      <c r="H9" s="342">
        <f t="shared" si="1"/>
        <v>210599</v>
      </c>
      <c r="I9" s="234"/>
      <c r="J9" s="94"/>
      <c r="K9" s="541"/>
      <c r="L9" s="537"/>
      <c r="O9" s="542"/>
    </row>
    <row r="10" spans="1:15">
      <c r="A10" s="4" t="s">
        <v>485</v>
      </c>
      <c r="B10" s="702">
        <v>42922</v>
      </c>
      <c r="C10" s="412">
        <v>1494300</v>
      </c>
      <c r="D10" s="70"/>
      <c r="E10" s="389">
        <f t="shared" si="0"/>
        <v>34.814314337635714</v>
      </c>
      <c r="F10" s="265">
        <v>79405</v>
      </c>
      <c r="G10" s="595">
        <v>36206</v>
      </c>
      <c r="H10" s="342">
        <f t="shared" si="1"/>
        <v>115611</v>
      </c>
      <c r="I10" s="234"/>
      <c r="J10" s="94"/>
      <c r="K10" s="541"/>
      <c r="L10" s="537"/>
      <c r="O10" s="542"/>
    </row>
    <row r="11" spans="1:15">
      <c r="A11" s="4" t="s">
        <v>487</v>
      </c>
      <c r="B11" s="702">
        <v>2438</v>
      </c>
      <c r="C11" s="412">
        <v>68600</v>
      </c>
      <c r="D11" s="70"/>
      <c r="E11" s="389">
        <f t="shared" si="0"/>
        <v>28.137817883511076</v>
      </c>
      <c r="F11" s="265">
        <v>15095</v>
      </c>
      <c r="G11" s="595">
        <v>4537</v>
      </c>
      <c r="H11" s="342">
        <f t="shared" si="1"/>
        <v>19632</v>
      </c>
      <c r="I11" s="234"/>
      <c r="J11" s="94"/>
      <c r="K11" s="541"/>
      <c r="L11" s="537"/>
      <c r="O11" s="542"/>
    </row>
    <row r="12" spans="1:15">
      <c r="A12" s="8" t="s">
        <v>426</v>
      </c>
      <c r="B12" s="702">
        <v>191460</v>
      </c>
      <c r="C12" s="412">
        <v>29691153</v>
      </c>
      <c r="D12" s="4" t="s">
        <v>657</v>
      </c>
      <c r="E12" s="718">
        <f t="shared" si="0"/>
        <v>155.07757756189281</v>
      </c>
      <c r="F12" s="265">
        <v>354201</v>
      </c>
      <c r="G12" s="595">
        <v>116423</v>
      </c>
      <c r="H12" s="342">
        <f t="shared" si="1"/>
        <v>470624</v>
      </c>
      <c r="I12" s="234"/>
      <c r="J12" s="94"/>
      <c r="K12" s="541"/>
      <c r="L12" s="537"/>
      <c r="O12" s="542"/>
    </row>
    <row r="13" spans="1:15">
      <c r="A13" s="4" t="s">
        <v>488</v>
      </c>
      <c r="B13" s="702">
        <v>40187</v>
      </c>
      <c r="C13" s="412">
        <v>1497727</v>
      </c>
      <c r="D13" s="70"/>
      <c r="E13" s="389">
        <f t="shared" si="0"/>
        <v>37.268942692910642</v>
      </c>
      <c r="F13" s="265">
        <v>74346</v>
      </c>
      <c r="G13" s="595">
        <v>45813</v>
      </c>
      <c r="H13" s="342">
        <f t="shared" si="1"/>
        <v>120159</v>
      </c>
      <c r="I13" s="234"/>
      <c r="J13" s="94"/>
      <c r="K13" s="541"/>
      <c r="L13" s="537"/>
      <c r="O13" s="542"/>
    </row>
    <row r="14" spans="1:15">
      <c r="A14" s="4" t="s">
        <v>489</v>
      </c>
      <c r="B14" s="702">
        <v>34035</v>
      </c>
      <c r="C14" s="342">
        <v>979587</v>
      </c>
      <c r="D14" s="70"/>
      <c r="E14" s="389">
        <f t="shared" si="0"/>
        <v>28.781754076685765</v>
      </c>
      <c r="F14" s="265">
        <v>62965</v>
      </c>
      <c r="G14" s="595">
        <v>42923</v>
      </c>
      <c r="H14" s="342">
        <f t="shared" si="1"/>
        <v>105888</v>
      </c>
      <c r="I14" s="234"/>
      <c r="J14" s="94"/>
      <c r="K14" s="541"/>
      <c r="L14" s="537"/>
      <c r="O14" s="542"/>
    </row>
    <row r="15" spans="1:15">
      <c r="A15" s="4" t="s">
        <v>490</v>
      </c>
      <c r="B15" s="702">
        <v>13490</v>
      </c>
      <c r="C15" s="412">
        <v>631483</v>
      </c>
      <c r="D15" s="70"/>
      <c r="E15" s="389">
        <f t="shared" si="0"/>
        <v>46.811193476649372</v>
      </c>
      <c r="F15" s="265">
        <v>43283</v>
      </c>
      <c r="G15" s="595">
        <v>7854</v>
      </c>
      <c r="H15" s="342">
        <f t="shared" si="1"/>
        <v>51137</v>
      </c>
      <c r="I15" s="234"/>
      <c r="J15" s="94"/>
      <c r="K15" s="541"/>
      <c r="L15" s="537"/>
      <c r="O15" s="542"/>
    </row>
    <row r="16" spans="1:15">
      <c r="A16" s="4" t="s">
        <v>492</v>
      </c>
      <c r="B16" s="702">
        <v>8618</v>
      </c>
      <c r="C16" s="412">
        <v>588507</v>
      </c>
      <c r="D16" s="70"/>
      <c r="E16" s="389">
        <f t="shared" si="0"/>
        <v>68.288117892782552</v>
      </c>
      <c r="F16" s="265">
        <v>31521</v>
      </c>
      <c r="G16" s="595">
        <v>7789</v>
      </c>
      <c r="H16" s="342">
        <f t="shared" si="1"/>
        <v>39310</v>
      </c>
      <c r="I16" s="234"/>
      <c r="J16" s="94"/>
      <c r="K16" s="541"/>
      <c r="L16" s="537"/>
      <c r="O16" s="542"/>
    </row>
    <row r="17" spans="1:15">
      <c r="A17" s="8" t="s">
        <v>429</v>
      </c>
      <c r="B17" s="702">
        <v>313057</v>
      </c>
      <c r="C17" s="412">
        <v>9087159</v>
      </c>
      <c r="D17" s="70"/>
      <c r="E17" s="389">
        <f t="shared" si="0"/>
        <v>29.027170770818095</v>
      </c>
      <c r="F17" s="265">
        <v>718522</v>
      </c>
      <c r="G17" s="595">
        <v>59729</v>
      </c>
      <c r="H17" s="342">
        <f t="shared" si="1"/>
        <v>778251</v>
      </c>
      <c r="I17" s="234"/>
      <c r="J17" s="94"/>
      <c r="K17" s="541"/>
      <c r="L17" s="537"/>
      <c r="O17" s="542"/>
    </row>
    <row r="18" spans="1:15">
      <c r="A18" s="4" t="s">
        <v>493</v>
      </c>
      <c r="B18" s="702">
        <v>6432</v>
      </c>
      <c r="C18" s="412">
        <v>322612</v>
      </c>
      <c r="D18" s="70"/>
      <c r="E18" s="389">
        <f t="shared" si="0"/>
        <v>50.15733830845771</v>
      </c>
      <c r="F18" s="265">
        <v>26727</v>
      </c>
      <c r="G18" s="595">
        <v>7000</v>
      </c>
      <c r="H18" s="342">
        <f t="shared" si="1"/>
        <v>33727</v>
      </c>
      <c r="I18" s="234"/>
      <c r="J18" s="94"/>
      <c r="K18" s="541"/>
      <c r="L18" s="537"/>
      <c r="O18" s="542"/>
    </row>
    <row r="19" spans="1:15">
      <c r="A19" s="4" t="s">
        <v>494</v>
      </c>
      <c r="B19" s="702">
        <v>7322</v>
      </c>
      <c r="C19" s="412">
        <v>148905</v>
      </c>
      <c r="D19" s="70"/>
      <c r="E19" s="389">
        <f t="shared" si="0"/>
        <v>20.3366566511882</v>
      </c>
      <c r="F19" s="265">
        <v>26971</v>
      </c>
      <c r="G19" s="595">
        <v>5754</v>
      </c>
      <c r="H19" s="342">
        <f t="shared" si="1"/>
        <v>32725</v>
      </c>
      <c r="I19" s="26"/>
      <c r="J19" s="94"/>
      <c r="K19" s="541"/>
      <c r="L19" s="537"/>
      <c r="O19" s="542"/>
    </row>
    <row r="20" spans="1:15">
      <c r="A20" s="8" t="s">
        <v>431</v>
      </c>
      <c r="B20" s="702">
        <v>78060</v>
      </c>
      <c r="C20" s="412">
        <v>2267318</v>
      </c>
      <c r="D20" s="70"/>
      <c r="E20" s="389">
        <f t="shared" si="0"/>
        <v>29.04583653599795</v>
      </c>
      <c r="F20" s="265">
        <v>144411</v>
      </c>
      <c r="G20" s="595">
        <v>57042</v>
      </c>
      <c r="H20" s="342">
        <f t="shared" si="1"/>
        <v>201453</v>
      </c>
      <c r="I20" s="26"/>
      <c r="J20" s="94"/>
      <c r="K20" s="541"/>
      <c r="L20" s="537"/>
      <c r="O20" s="542"/>
    </row>
    <row r="21" spans="1:15">
      <c r="A21" s="4" t="s">
        <v>495</v>
      </c>
      <c r="B21" s="702">
        <v>2995</v>
      </c>
      <c r="C21" s="603">
        <v>183273</v>
      </c>
      <c r="D21" s="70"/>
      <c r="E21" s="389">
        <f t="shared" si="0"/>
        <v>61.192988313856425</v>
      </c>
      <c r="F21" s="265">
        <v>17053</v>
      </c>
      <c r="G21" s="595">
        <v>4934</v>
      </c>
      <c r="H21" s="342">
        <f t="shared" si="1"/>
        <v>21987</v>
      </c>
      <c r="I21" s="26"/>
      <c r="J21" s="94"/>
      <c r="K21" s="541"/>
      <c r="L21" s="537"/>
      <c r="O21" s="542"/>
    </row>
    <row r="22" spans="1:15">
      <c r="A22" s="4" t="s">
        <v>496</v>
      </c>
      <c r="B22" s="702">
        <v>2612</v>
      </c>
      <c r="C22" s="412">
        <v>89303</v>
      </c>
      <c r="D22" s="70"/>
      <c r="E22" s="389">
        <f t="shared" si="0"/>
        <v>34.189509954058195</v>
      </c>
      <c r="F22" s="265">
        <v>16484</v>
      </c>
      <c r="G22" s="595">
        <v>4993</v>
      </c>
      <c r="H22" s="342">
        <f t="shared" si="1"/>
        <v>21477</v>
      </c>
      <c r="I22" s="234"/>
      <c r="J22" s="94"/>
      <c r="K22" s="541"/>
      <c r="L22" s="537"/>
      <c r="O22" s="542"/>
    </row>
    <row r="23" spans="1:15">
      <c r="A23" s="4" t="s">
        <v>497</v>
      </c>
      <c r="B23" s="702">
        <v>2482</v>
      </c>
      <c r="C23" s="412">
        <v>56179</v>
      </c>
      <c r="D23" s="70"/>
      <c r="E23" s="389">
        <f t="shared" si="0"/>
        <v>22.634568896051572</v>
      </c>
      <c r="F23" s="265">
        <v>15498</v>
      </c>
      <c r="G23" s="595">
        <v>4674</v>
      </c>
      <c r="H23" s="342">
        <f t="shared" si="1"/>
        <v>20172</v>
      </c>
      <c r="I23" s="26"/>
      <c r="J23" s="94"/>
      <c r="K23" s="541"/>
      <c r="L23" s="537"/>
      <c r="O23" s="542"/>
    </row>
    <row r="24" spans="1:15">
      <c r="A24" s="8" t="s">
        <v>184</v>
      </c>
      <c r="B24" s="702">
        <v>40871</v>
      </c>
      <c r="C24" s="412">
        <v>1449000</v>
      </c>
      <c r="D24" s="70"/>
      <c r="E24" s="389">
        <f t="shared" si="0"/>
        <v>35.453010692177827</v>
      </c>
      <c r="F24" s="265">
        <v>99125</v>
      </c>
      <c r="G24" s="595">
        <v>10077</v>
      </c>
      <c r="H24" s="342">
        <f t="shared" si="1"/>
        <v>109202</v>
      </c>
      <c r="I24" s="234"/>
      <c r="J24" s="94"/>
      <c r="K24" s="541"/>
      <c r="L24" s="537"/>
      <c r="O24" s="542"/>
    </row>
    <row r="25" spans="1:15">
      <c r="A25" s="4" t="s">
        <v>498</v>
      </c>
      <c r="B25" s="702">
        <v>3096</v>
      </c>
      <c r="C25" s="412">
        <v>264308</v>
      </c>
      <c r="D25" s="70"/>
      <c r="E25" s="389">
        <f t="shared" si="0"/>
        <v>85.370801033591732</v>
      </c>
      <c r="F25" s="265">
        <v>17066</v>
      </c>
      <c r="G25" s="595">
        <v>5500</v>
      </c>
      <c r="H25" s="342">
        <f t="shared" si="1"/>
        <v>22566</v>
      </c>
      <c r="I25" s="234"/>
      <c r="J25" s="94"/>
      <c r="K25" s="541"/>
      <c r="L25" s="537"/>
      <c r="O25" s="542"/>
    </row>
    <row r="26" spans="1:15">
      <c r="A26" s="4" t="s">
        <v>499</v>
      </c>
      <c r="B26" s="702">
        <v>1911</v>
      </c>
      <c r="C26" s="603">
        <v>57632</v>
      </c>
      <c r="D26" s="70"/>
      <c r="E26" s="389">
        <f t="shared" si="0"/>
        <v>30.15803244374673</v>
      </c>
      <c r="F26" s="265">
        <v>14633</v>
      </c>
      <c r="G26" s="595">
        <v>5000</v>
      </c>
      <c r="H26" s="342">
        <f t="shared" si="1"/>
        <v>19633</v>
      </c>
      <c r="I26" s="234"/>
      <c r="J26" s="94"/>
      <c r="K26" s="541"/>
      <c r="L26" s="537"/>
      <c r="O26" s="542"/>
    </row>
    <row r="27" spans="1:15">
      <c r="A27" s="4" t="s">
        <v>500</v>
      </c>
      <c r="B27" s="702">
        <v>19703</v>
      </c>
      <c r="C27" s="412">
        <v>818153</v>
      </c>
      <c r="D27" s="70"/>
      <c r="E27" s="389">
        <f t="shared" si="0"/>
        <v>41.524285641780438</v>
      </c>
      <c r="F27" s="265">
        <v>47451</v>
      </c>
      <c r="G27" s="595">
        <v>20000</v>
      </c>
      <c r="H27" s="342">
        <f t="shared" si="1"/>
        <v>67451</v>
      </c>
      <c r="I27" s="234"/>
      <c r="J27" s="94"/>
      <c r="K27" s="541"/>
      <c r="L27" s="537"/>
      <c r="O27" s="542"/>
    </row>
    <row r="28" spans="1:15">
      <c r="A28" s="8" t="s">
        <v>434</v>
      </c>
      <c r="B28" s="702">
        <v>34079</v>
      </c>
      <c r="C28" s="412">
        <v>1977715</v>
      </c>
      <c r="D28" s="70"/>
      <c r="E28" s="389">
        <f t="shared" si="0"/>
        <v>58.033246280700723</v>
      </c>
      <c r="F28" s="265">
        <v>63047</v>
      </c>
      <c r="G28" s="595">
        <v>31256</v>
      </c>
      <c r="H28" s="342">
        <f t="shared" si="1"/>
        <v>94303</v>
      </c>
      <c r="I28" s="234"/>
      <c r="J28" s="94"/>
      <c r="K28" s="541"/>
      <c r="L28" s="537"/>
      <c r="O28" s="542"/>
    </row>
    <row r="29" spans="1:15">
      <c r="A29" s="4" t="s">
        <v>501</v>
      </c>
      <c r="B29" s="702">
        <v>32661</v>
      </c>
      <c r="C29" s="603">
        <v>1133000</v>
      </c>
      <c r="D29" s="70"/>
      <c r="E29" s="389">
        <f t="shared" si="0"/>
        <v>34.689691068858885</v>
      </c>
      <c r="F29" s="265">
        <v>60423</v>
      </c>
      <c r="G29" s="595">
        <v>31590</v>
      </c>
      <c r="H29" s="342">
        <f t="shared" si="1"/>
        <v>92013</v>
      </c>
      <c r="I29" s="234"/>
      <c r="J29" s="94"/>
      <c r="K29" s="541"/>
      <c r="L29" s="537"/>
      <c r="O29" s="542"/>
    </row>
    <row r="30" spans="1:15">
      <c r="A30" s="4" t="s">
        <v>503</v>
      </c>
      <c r="B30" s="702">
        <v>13446</v>
      </c>
      <c r="C30" s="603">
        <v>271891</v>
      </c>
      <c r="D30" s="70"/>
      <c r="E30" s="389">
        <f t="shared" si="0"/>
        <v>20.22095790569686</v>
      </c>
      <c r="F30" s="265">
        <v>41101</v>
      </c>
      <c r="G30" s="595">
        <v>6955</v>
      </c>
      <c r="H30" s="342">
        <f t="shared" si="1"/>
        <v>48056</v>
      </c>
      <c r="I30" s="234"/>
      <c r="J30" s="94"/>
      <c r="K30" s="541"/>
      <c r="L30" s="537"/>
      <c r="O30" s="542"/>
    </row>
    <row r="31" spans="1:15">
      <c r="A31" s="8" t="s">
        <v>435</v>
      </c>
      <c r="B31" s="702">
        <v>58306</v>
      </c>
      <c r="C31" s="412">
        <v>2391800</v>
      </c>
      <c r="D31" s="70"/>
      <c r="E31" s="389">
        <f t="shared" si="0"/>
        <v>41.021507220526189</v>
      </c>
      <c r="F31" s="265">
        <v>107866</v>
      </c>
      <c r="G31" s="595">
        <v>46397</v>
      </c>
      <c r="H31" s="342">
        <f t="shared" si="1"/>
        <v>154263</v>
      </c>
      <c r="I31" s="234"/>
      <c r="J31" s="94"/>
      <c r="K31" s="541"/>
      <c r="L31" s="537"/>
      <c r="O31" s="542"/>
    </row>
    <row r="32" spans="1:15">
      <c r="A32" s="8" t="s">
        <v>436</v>
      </c>
      <c r="B32" s="702">
        <v>154551</v>
      </c>
      <c r="C32" s="412">
        <v>4071880</v>
      </c>
      <c r="D32" s="70"/>
      <c r="E32" s="389">
        <f t="shared" si="0"/>
        <v>26.346513448635079</v>
      </c>
      <c r="F32" s="265">
        <v>352055</v>
      </c>
      <c r="G32" s="595">
        <v>28344</v>
      </c>
      <c r="H32" s="342">
        <f t="shared" si="1"/>
        <v>380399</v>
      </c>
      <c r="I32" s="234"/>
      <c r="J32" s="94"/>
      <c r="K32" s="541"/>
      <c r="L32" s="537"/>
      <c r="O32" s="542"/>
    </row>
    <row r="33" spans="1:15">
      <c r="A33" s="8" t="s">
        <v>208</v>
      </c>
      <c r="B33" s="702">
        <v>80954</v>
      </c>
      <c r="C33" s="412">
        <v>3049263.32</v>
      </c>
      <c r="D33" s="70"/>
      <c r="E33" s="389">
        <f t="shared" si="0"/>
        <v>37.666617091187589</v>
      </c>
      <c r="F33" s="265">
        <v>179913</v>
      </c>
      <c r="G33" s="595">
        <v>40938</v>
      </c>
      <c r="H33" s="342">
        <f t="shared" si="1"/>
        <v>220851</v>
      </c>
      <c r="I33" s="234"/>
      <c r="J33" s="94"/>
      <c r="K33" s="541"/>
      <c r="L33" s="537"/>
      <c r="O33" s="542"/>
    </row>
    <row r="34" spans="1:15">
      <c r="A34" s="8" t="s">
        <v>437</v>
      </c>
      <c r="B34" s="702">
        <v>146930</v>
      </c>
      <c r="C34" s="412">
        <v>3993310</v>
      </c>
      <c r="D34" s="70"/>
      <c r="E34" s="389">
        <f t="shared" si="0"/>
        <v>27.178316204995575</v>
      </c>
      <c r="F34" s="265">
        <v>271990</v>
      </c>
      <c r="G34" s="595">
        <v>95000</v>
      </c>
      <c r="H34" s="342">
        <f t="shared" si="1"/>
        <v>366990</v>
      </c>
      <c r="I34" s="234"/>
      <c r="J34" s="94"/>
      <c r="K34" s="541"/>
      <c r="L34" s="537"/>
      <c r="O34" s="542"/>
    </row>
    <row r="35" spans="1:15">
      <c r="A35" s="4" t="s">
        <v>504</v>
      </c>
      <c r="B35" s="702">
        <v>2938</v>
      </c>
      <c r="C35" s="412">
        <v>266607</v>
      </c>
      <c r="D35" s="70"/>
      <c r="E35" s="389">
        <f t="shared" si="0"/>
        <v>90.74438393464942</v>
      </c>
      <c r="F35" s="265">
        <v>5436</v>
      </c>
      <c r="G35" s="595">
        <v>16714</v>
      </c>
      <c r="H35" s="342">
        <f t="shared" si="1"/>
        <v>22150</v>
      </c>
      <c r="I35" s="234"/>
      <c r="J35" s="94"/>
      <c r="K35" s="541"/>
      <c r="L35" s="537"/>
      <c r="O35" s="542"/>
    </row>
    <row r="36" spans="1:15">
      <c r="A36" s="8" t="s">
        <v>439</v>
      </c>
      <c r="B36" s="702">
        <v>52610</v>
      </c>
      <c r="C36" s="412">
        <v>1225242</v>
      </c>
      <c r="D36" s="70"/>
      <c r="E36" s="389">
        <f t="shared" si="0"/>
        <v>23.289146550085537</v>
      </c>
      <c r="F36" s="265">
        <v>97329</v>
      </c>
      <c r="G36" s="595">
        <v>43416</v>
      </c>
      <c r="H36" s="342">
        <f t="shared" si="1"/>
        <v>140745</v>
      </c>
      <c r="I36" s="234"/>
      <c r="J36" s="94"/>
      <c r="K36" s="541"/>
      <c r="L36" s="537"/>
      <c r="O36" s="542"/>
    </row>
    <row r="37" spans="1:15">
      <c r="A37" s="8" t="s">
        <v>167</v>
      </c>
      <c r="B37" s="702">
        <v>52816</v>
      </c>
      <c r="C37" s="412">
        <v>779452</v>
      </c>
      <c r="D37" s="70"/>
      <c r="E37" s="389">
        <f t="shared" si="0"/>
        <v>14.757876401090579</v>
      </c>
      <c r="F37" s="265">
        <v>155342</v>
      </c>
      <c r="G37" s="595">
        <v>50000</v>
      </c>
      <c r="H37" s="342">
        <f t="shared" si="1"/>
        <v>205342</v>
      </c>
      <c r="I37" s="234"/>
      <c r="J37" s="94"/>
      <c r="K37" s="541"/>
      <c r="L37" s="537"/>
      <c r="O37" s="542"/>
    </row>
    <row r="38" spans="1:15">
      <c r="A38" s="4" t="s">
        <v>506</v>
      </c>
      <c r="B38" s="702">
        <v>5145</v>
      </c>
      <c r="C38" s="412">
        <v>316000</v>
      </c>
      <c r="D38" s="70"/>
      <c r="E38" s="389">
        <f t="shared" si="0"/>
        <v>61.418853255587948</v>
      </c>
      <c r="F38" s="265">
        <v>24626</v>
      </c>
      <c r="G38" s="595">
        <v>7500</v>
      </c>
      <c r="H38" s="342">
        <f t="shared" ref="H38:H58" si="2">SUM(F38:G38)</f>
        <v>32126</v>
      </c>
      <c r="I38" s="234"/>
      <c r="J38" s="94"/>
      <c r="K38" s="541"/>
      <c r="L38" s="537"/>
      <c r="O38" s="542"/>
    </row>
    <row r="39" spans="1:15">
      <c r="A39" s="4" t="s">
        <v>507</v>
      </c>
      <c r="B39" s="702">
        <v>73296</v>
      </c>
      <c r="C39" s="412">
        <v>1804802</v>
      </c>
      <c r="D39" s="70"/>
      <c r="E39" s="389">
        <f t="shared" si="0"/>
        <v>24.623471949356034</v>
      </c>
      <c r="F39" s="265">
        <v>135598</v>
      </c>
      <c r="G39" s="595">
        <v>51218</v>
      </c>
      <c r="H39" s="342">
        <f t="shared" si="2"/>
        <v>186816</v>
      </c>
      <c r="I39" s="234"/>
      <c r="J39" s="94"/>
      <c r="K39" s="541"/>
      <c r="L39" s="537"/>
      <c r="O39" s="542"/>
    </row>
    <row r="40" spans="1:15">
      <c r="A40" s="4" t="s">
        <v>509</v>
      </c>
      <c r="B40" s="702">
        <v>1678</v>
      </c>
      <c r="C40" s="412">
        <v>69580</v>
      </c>
      <c r="D40" s="70"/>
      <c r="E40" s="389">
        <f t="shared" si="0"/>
        <v>41.466030989272944</v>
      </c>
      <c r="F40" s="265">
        <v>21472</v>
      </c>
      <c r="G40" s="595">
        <v>8000</v>
      </c>
      <c r="H40" s="342">
        <f t="shared" si="2"/>
        <v>29472</v>
      </c>
      <c r="I40" s="234"/>
      <c r="J40" s="94"/>
      <c r="K40" s="541"/>
      <c r="L40" s="537"/>
      <c r="O40" s="542"/>
    </row>
    <row r="41" spans="1:15">
      <c r="A41" s="4" t="s">
        <v>511</v>
      </c>
      <c r="B41" s="702">
        <v>4211</v>
      </c>
      <c r="C41" s="412">
        <v>160030</v>
      </c>
      <c r="D41" s="70"/>
      <c r="E41" s="389">
        <f t="shared" si="0"/>
        <v>38.002849679411064</v>
      </c>
      <c r="F41" s="265">
        <v>19579</v>
      </c>
      <c r="G41" s="595">
        <v>5053</v>
      </c>
      <c r="H41" s="342">
        <f t="shared" si="2"/>
        <v>24632</v>
      </c>
      <c r="I41" s="234"/>
      <c r="J41" s="94"/>
      <c r="K41" s="541"/>
      <c r="L41" s="537"/>
      <c r="O41" s="542"/>
    </row>
    <row r="42" spans="1:15">
      <c r="A42" s="4" t="s">
        <v>512</v>
      </c>
      <c r="B42" s="702">
        <v>10524</v>
      </c>
      <c r="C42" s="412">
        <v>202474</v>
      </c>
      <c r="D42" s="70"/>
      <c r="E42" s="389">
        <f t="shared" si="0"/>
        <v>19.23926263778031</v>
      </c>
      <c r="F42" s="265">
        <v>35746</v>
      </c>
      <c r="G42" s="595">
        <v>6975</v>
      </c>
      <c r="H42" s="342">
        <f t="shared" si="2"/>
        <v>42721</v>
      </c>
      <c r="I42" s="234"/>
      <c r="J42" s="94"/>
      <c r="K42" s="541"/>
      <c r="L42" s="537"/>
      <c r="O42" s="542"/>
    </row>
    <row r="43" spans="1:15">
      <c r="A43" s="4" t="s">
        <v>513</v>
      </c>
      <c r="B43" s="702">
        <v>4291</v>
      </c>
      <c r="C43" s="412">
        <v>218420</v>
      </c>
      <c r="D43" s="70"/>
      <c r="E43" s="389">
        <f t="shared" si="0"/>
        <v>50.901887671871357</v>
      </c>
      <c r="F43" s="265">
        <v>20186</v>
      </c>
      <c r="G43" s="595">
        <v>5250</v>
      </c>
      <c r="H43" s="342">
        <f t="shared" si="2"/>
        <v>25436</v>
      </c>
      <c r="I43" s="234"/>
      <c r="J43" s="94"/>
      <c r="K43" s="541"/>
      <c r="L43" s="537"/>
      <c r="O43" s="542"/>
    </row>
    <row r="44" spans="1:15">
      <c r="A44" s="4" t="s">
        <v>514</v>
      </c>
      <c r="B44" s="702">
        <v>7782</v>
      </c>
      <c r="C44" s="412">
        <v>326700</v>
      </c>
      <c r="D44" s="70"/>
      <c r="E44" s="389">
        <f t="shared" si="0"/>
        <v>41.981495759444876</v>
      </c>
      <c r="F44" s="265">
        <v>27597</v>
      </c>
      <c r="G44" s="595">
        <v>6800</v>
      </c>
      <c r="H44" s="342">
        <f t="shared" si="2"/>
        <v>34397</v>
      </c>
      <c r="I44" s="234"/>
      <c r="J44" s="94"/>
      <c r="K44" s="541"/>
      <c r="L44" s="537"/>
      <c r="O44" s="542"/>
    </row>
    <row r="45" spans="1:15">
      <c r="A45" s="4" t="s">
        <v>515</v>
      </c>
      <c r="B45" s="702">
        <v>11818</v>
      </c>
      <c r="C45" s="603">
        <v>346187.22</v>
      </c>
      <c r="D45" s="70"/>
      <c r="E45" s="389">
        <f t="shared" si="0"/>
        <v>29.293215434083599</v>
      </c>
      <c r="F45" s="265">
        <v>41227</v>
      </c>
      <c r="G45" s="595">
        <v>8300</v>
      </c>
      <c r="H45" s="342">
        <f t="shared" si="2"/>
        <v>49527</v>
      </c>
      <c r="I45" s="234"/>
      <c r="J45" s="94"/>
      <c r="K45" s="541"/>
      <c r="L45" s="537"/>
      <c r="O45" s="542"/>
    </row>
    <row r="46" spans="1:15">
      <c r="A46" s="4" t="s">
        <v>516</v>
      </c>
      <c r="B46" s="702">
        <v>12940</v>
      </c>
      <c r="C46" s="412">
        <v>318899</v>
      </c>
      <c r="D46" s="70"/>
      <c r="E46" s="389">
        <f t="shared" si="0"/>
        <v>24.644435857805256</v>
      </c>
      <c r="F46" s="265">
        <v>39385</v>
      </c>
      <c r="G46" s="595">
        <v>6620</v>
      </c>
      <c r="H46" s="342">
        <f t="shared" si="2"/>
        <v>46005</v>
      </c>
      <c r="I46" s="234"/>
      <c r="J46" s="94"/>
      <c r="K46" s="541"/>
      <c r="L46" s="537"/>
      <c r="O46" s="542"/>
    </row>
    <row r="47" spans="1:15">
      <c r="A47" s="4" t="s">
        <v>517</v>
      </c>
      <c r="B47" s="702">
        <v>7591</v>
      </c>
      <c r="C47" s="412">
        <v>525612</v>
      </c>
      <c r="D47" s="70"/>
      <c r="E47" s="389">
        <f t="shared" si="0"/>
        <v>69.241470162033991</v>
      </c>
      <c r="F47" s="265">
        <v>28261</v>
      </c>
      <c r="G47" s="595">
        <v>6093</v>
      </c>
      <c r="H47" s="342">
        <f t="shared" si="2"/>
        <v>34354</v>
      </c>
      <c r="I47" s="234"/>
      <c r="J47" s="94"/>
      <c r="K47" s="541"/>
      <c r="L47" s="537"/>
      <c r="O47" s="542"/>
    </row>
    <row r="48" spans="1:15">
      <c r="A48" s="4" t="s">
        <v>518</v>
      </c>
      <c r="B48" s="702">
        <v>42108</v>
      </c>
      <c r="C48" s="412">
        <v>1723233</v>
      </c>
      <c r="D48" s="70"/>
      <c r="E48" s="389">
        <f t="shared" ref="E48:E58" si="3">SUM(C48/B48)</f>
        <v>40.924123681960673</v>
      </c>
      <c r="F48" s="265">
        <v>91542</v>
      </c>
      <c r="G48" s="595">
        <v>22227</v>
      </c>
      <c r="H48" s="342">
        <f t="shared" si="2"/>
        <v>113769</v>
      </c>
      <c r="I48" s="26"/>
      <c r="J48" s="94"/>
      <c r="K48" s="541"/>
      <c r="L48" s="537"/>
      <c r="O48" s="542"/>
    </row>
    <row r="49" spans="1:15">
      <c r="A49" s="4" t="s">
        <v>519</v>
      </c>
      <c r="B49" s="702">
        <v>8762</v>
      </c>
      <c r="C49" s="412">
        <v>193338</v>
      </c>
      <c r="D49" s="70"/>
      <c r="E49" s="389">
        <f t="shared" si="3"/>
        <v>22.065510157498288</v>
      </c>
      <c r="F49" s="265">
        <v>29710</v>
      </c>
      <c r="G49" s="595">
        <v>6000</v>
      </c>
      <c r="H49" s="342">
        <f t="shared" si="2"/>
        <v>35710</v>
      </c>
      <c r="I49" s="19"/>
      <c r="J49" s="94"/>
      <c r="K49" s="541"/>
      <c r="L49" s="537"/>
      <c r="O49" s="542"/>
    </row>
    <row r="50" spans="1:15">
      <c r="A50" s="4" t="s">
        <v>520</v>
      </c>
      <c r="B50" s="702">
        <v>37846</v>
      </c>
      <c r="C50" s="412">
        <v>1647906.5</v>
      </c>
      <c r="D50" s="70"/>
      <c r="E50" s="389">
        <f t="shared" si="3"/>
        <v>43.542421920414313</v>
      </c>
      <c r="F50" s="265">
        <v>100340</v>
      </c>
      <c r="G50" s="595">
        <v>13000</v>
      </c>
      <c r="H50" s="342">
        <f t="shared" si="2"/>
        <v>113340</v>
      </c>
      <c r="I50" s="234"/>
      <c r="J50" s="94"/>
      <c r="K50" s="541"/>
      <c r="L50" s="537"/>
      <c r="O50" s="542"/>
    </row>
    <row r="51" spans="1:15">
      <c r="A51" s="8" t="s">
        <v>440</v>
      </c>
      <c r="B51" s="702">
        <v>197749</v>
      </c>
      <c r="C51" s="412">
        <v>5485572</v>
      </c>
      <c r="D51" s="70"/>
      <c r="E51" s="389">
        <f t="shared" si="3"/>
        <v>27.740074538935723</v>
      </c>
      <c r="F51" s="265">
        <v>446153</v>
      </c>
      <c r="G51" s="595">
        <v>45700</v>
      </c>
      <c r="H51" s="342">
        <f t="shared" si="2"/>
        <v>491853</v>
      </c>
      <c r="I51" s="234"/>
      <c r="J51" s="94"/>
      <c r="K51" s="541"/>
      <c r="L51" s="537"/>
      <c r="O51" s="542"/>
    </row>
    <row r="52" spans="1:15">
      <c r="A52" s="4" t="s">
        <v>521</v>
      </c>
      <c r="B52" s="702">
        <v>9818</v>
      </c>
      <c r="C52" s="412">
        <v>263828</v>
      </c>
      <c r="D52" s="70"/>
      <c r="E52" s="389">
        <f t="shared" si="3"/>
        <v>26.871867997555512</v>
      </c>
      <c r="F52" s="265">
        <v>32650</v>
      </c>
      <c r="G52" s="595">
        <v>6209</v>
      </c>
      <c r="H52" s="342">
        <f t="shared" si="2"/>
        <v>38859</v>
      </c>
      <c r="I52" s="4"/>
      <c r="J52" s="94"/>
      <c r="K52" s="541"/>
      <c r="L52" s="537"/>
      <c r="O52" s="542"/>
    </row>
    <row r="53" spans="1:15">
      <c r="A53" s="4" t="s">
        <v>522</v>
      </c>
      <c r="B53" s="702">
        <v>4680</v>
      </c>
      <c r="C53" s="412">
        <v>284967</v>
      </c>
      <c r="D53" s="70"/>
      <c r="E53" s="389">
        <f t="shared" si="3"/>
        <v>60.890384615384619</v>
      </c>
      <c r="F53" s="265">
        <v>18800</v>
      </c>
      <c r="G53" s="595">
        <v>6507</v>
      </c>
      <c r="H53" s="342">
        <f t="shared" si="2"/>
        <v>25307</v>
      </c>
      <c r="I53" s="234"/>
      <c r="J53" s="94"/>
      <c r="K53" s="541"/>
      <c r="L53" s="537"/>
      <c r="O53" s="542"/>
    </row>
    <row r="54" spans="1:15">
      <c r="A54" s="4" t="s">
        <v>166</v>
      </c>
      <c r="B54" s="702">
        <v>9306</v>
      </c>
      <c r="C54" s="412">
        <v>753868</v>
      </c>
      <c r="D54" s="70"/>
      <c r="E54" s="389">
        <f t="shared" si="3"/>
        <v>81.008811519449822</v>
      </c>
      <c r="F54" s="265">
        <v>30815</v>
      </c>
      <c r="G54" s="595">
        <v>23000</v>
      </c>
      <c r="H54" s="342">
        <f t="shared" si="2"/>
        <v>53815</v>
      </c>
      <c r="I54" s="234"/>
      <c r="J54" s="94"/>
      <c r="K54" s="541"/>
      <c r="L54" s="537"/>
      <c r="O54" s="542"/>
    </row>
    <row r="55" spans="1:15">
      <c r="A55" s="4" t="s">
        <v>523</v>
      </c>
      <c r="B55" s="702">
        <v>5272</v>
      </c>
      <c r="C55" s="412">
        <v>159186</v>
      </c>
      <c r="D55" s="70"/>
      <c r="E55" s="389">
        <f t="shared" si="3"/>
        <v>30.194613050075873</v>
      </c>
      <c r="F55" s="265">
        <v>22653</v>
      </c>
      <c r="G55" s="595">
        <v>6000</v>
      </c>
      <c r="H55" s="342">
        <f t="shared" si="2"/>
        <v>28653</v>
      </c>
      <c r="I55" s="234"/>
      <c r="J55" s="94"/>
      <c r="K55" s="541"/>
      <c r="L55" s="537"/>
      <c r="O55" s="542"/>
    </row>
    <row r="56" spans="1:15">
      <c r="A56" s="8" t="s">
        <v>441</v>
      </c>
      <c r="B56" s="702">
        <v>168787</v>
      </c>
      <c r="C56" s="412">
        <v>5755666</v>
      </c>
      <c r="D56" s="70"/>
      <c r="E56" s="389">
        <f t="shared" si="3"/>
        <v>34.100173591568073</v>
      </c>
      <c r="F56" s="265">
        <v>365655</v>
      </c>
      <c r="G56" s="595">
        <v>53399</v>
      </c>
      <c r="H56" s="342">
        <f t="shared" si="2"/>
        <v>419054</v>
      </c>
      <c r="I56" s="4"/>
      <c r="J56" s="94"/>
      <c r="K56" s="543"/>
      <c r="L56" s="537"/>
      <c r="O56" s="542"/>
    </row>
    <row r="57" spans="1:15">
      <c r="A57" s="4" t="s">
        <v>171</v>
      </c>
      <c r="B57" s="702">
        <v>28924</v>
      </c>
      <c r="C57" s="412">
        <v>1586626</v>
      </c>
      <c r="D57" s="70"/>
      <c r="E57" s="389">
        <f t="shared" si="3"/>
        <v>54.854999308532705</v>
      </c>
      <c r="F57" s="265">
        <v>80286</v>
      </c>
      <c r="G57" s="595">
        <v>11476</v>
      </c>
      <c r="H57" s="342">
        <f t="shared" si="2"/>
        <v>91762</v>
      </c>
      <c r="I57" s="4"/>
      <c r="J57" s="94"/>
      <c r="K57" s="541"/>
      <c r="L57" s="537"/>
      <c r="O57" s="542"/>
    </row>
    <row r="58" spans="1:15">
      <c r="A58" s="4" t="s">
        <v>524</v>
      </c>
      <c r="B58" s="702">
        <v>36171</v>
      </c>
      <c r="C58" s="412">
        <v>1235930</v>
      </c>
      <c r="D58" s="70"/>
      <c r="E58" s="389">
        <f t="shared" si="3"/>
        <v>34.169085731663486</v>
      </c>
      <c r="F58" s="265">
        <v>75245</v>
      </c>
      <c r="G58" s="595">
        <v>33911</v>
      </c>
      <c r="H58" s="342">
        <f t="shared" si="2"/>
        <v>109156</v>
      </c>
      <c r="I58" s="234"/>
      <c r="J58" s="94"/>
      <c r="K58" s="541"/>
      <c r="L58" s="537"/>
      <c r="O58" s="542"/>
    </row>
    <row r="59" spans="1:15">
      <c r="A59" s="4"/>
      <c r="B59" s="16"/>
      <c r="C59" s="403"/>
      <c r="D59" s="502"/>
      <c r="E59" s="389"/>
      <c r="F59" s="265"/>
      <c r="G59" s="265"/>
      <c r="H59" s="408"/>
      <c r="I59" s="234"/>
      <c r="K59" s="541"/>
      <c r="L59" s="537"/>
      <c r="O59" s="542"/>
    </row>
    <row r="60" spans="1:15">
      <c r="B60" s="94"/>
      <c r="C60" s="403"/>
      <c r="D60" s="502"/>
      <c r="E60" s="277"/>
      <c r="I60" s="234"/>
      <c r="K60" s="541"/>
      <c r="L60" s="537"/>
      <c r="O60" s="542"/>
    </row>
    <row r="61" spans="1:15">
      <c r="B61" s="94"/>
      <c r="C61" s="403"/>
      <c r="D61" s="502"/>
      <c r="E61" s="277"/>
      <c r="I61" s="234"/>
      <c r="K61" s="541"/>
      <c r="L61" s="537"/>
      <c r="O61" s="542"/>
    </row>
    <row r="62" spans="1:15">
      <c r="B62" s="94"/>
      <c r="C62" s="403"/>
      <c r="D62" s="502"/>
      <c r="E62" s="277"/>
      <c r="I62" s="234"/>
      <c r="K62" s="541"/>
      <c r="L62" s="537"/>
      <c r="O62" s="542"/>
    </row>
    <row r="63" spans="1:15">
      <c r="A63" s="4"/>
      <c r="B63" s="94"/>
      <c r="C63" s="403"/>
      <c r="D63" s="502"/>
      <c r="E63" s="277"/>
      <c r="I63" s="234"/>
      <c r="K63" s="541"/>
      <c r="L63" s="537"/>
      <c r="O63" s="542"/>
    </row>
    <row r="64" spans="1:15">
      <c r="A64" s="4"/>
      <c r="B64" s="94"/>
      <c r="C64" s="403"/>
      <c r="D64" s="502"/>
      <c r="E64" s="277"/>
      <c r="I64" s="234"/>
      <c r="K64" s="541"/>
      <c r="L64" s="537"/>
      <c r="O64" s="542"/>
    </row>
    <row r="65" spans="1:15">
      <c r="A65" s="4"/>
      <c r="B65" s="94"/>
      <c r="C65" s="403"/>
      <c r="D65" s="502"/>
      <c r="E65" s="277"/>
      <c r="I65" s="234"/>
      <c r="K65" s="541"/>
      <c r="L65" s="537"/>
      <c r="O65" s="542"/>
    </row>
    <row r="66" spans="1:15">
      <c r="A66" s="4"/>
      <c r="B66" s="94"/>
      <c r="C66" s="403"/>
      <c r="D66" s="502"/>
      <c r="E66" s="277"/>
      <c r="I66" s="4"/>
      <c r="K66" s="541"/>
      <c r="L66" s="537"/>
      <c r="O66" s="542"/>
    </row>
    <row r="67" spans="1:15">
      <c r="A67" s="4"/>
      <c r="B67" s="94"/>
      <c r="C67" s="403"/>
      <c r="D67" s="502"/>
      <c r="E67" s="277"/>
      <c r="I67" s="4"/>
      <c r="K67" s="541"/>
      <c r="L67" s="537"/>
      <c r="O67" s="542"/>
    </row>
    <row r="68" spans="1:15">
      <c r="A68" s="4"/>
      <c r="B68" s="94"/>
      <c r="C68" s="502"/>
      <c r="D68" s="502"/>
      <c r="E68" s="277"/>
      <c r="I68" s="4"/>
      <c r="K68" s="541"/>
      <c r="L68" s="537"/>
      <c r="O68" s="542"/>
    </row>
    <row r="69" spans="1:15">
      <c r="A69" s="8"/>
      <c r="B69" s="94"/>
      <c r="C69" s="502"/>
      <c r="D69" s="502"/>
      <c r="E69" s="277"/>
      <c r="I69" s="234"/>
      <c r="K69" s="541"/>
      <c r="L69" s="537"/>
      <c r="O69" s="542"/>
    </row>
    <row r="70" spans="1:15">
      <c r="A70" s="4"/>
      <c r="B70" s="94"/>
      <c r="C70" s="502"/>
      <c r="D70" s="502"/>
      <c r="E70" s="277"/>
      <c r="I70" s="234"/>
      <c r="K70" s="541"/>
      <c r="L70" s="537"/>
      <c r="O70" s="542"/>
    </row>
    <row r="71" spans="1:15">
      <c r="A71" s="4"/>
      <c r="B71" s="94"/>
      <c r="C71" s="502"/>
      <c r="D71" s="502"/>
      <c r="E71" s="277"/>
      <c r="I71" s="234"/>
      <c r="K71" s="541"/>
      <c r="L71" s="537"/>
      <c r="O71" s="542"/>
    </row>
    <row r="72" spans="1:15">
      <c r="A72" s="8"/>
      <c r="B72" s="94"/>
      <c r="C72" s="502"/>
      <c r="D72" s="502"/>
      <c r="E72" s="277"/>
      <c r="I72" s="234"/>
      <c r="K72" s="541"/>
      <c r="L72" s="537"/>
      <c r="O72" s="542"/>
    </row>
    <row r="73" spans="1:15">
      <c r="A73" s="8"/>
      <c r="B73" s="94"/>
      <c r="C73" s="502"/>
      <c r="D73" s="502"/>
      <c r="E73" s="277"/>
      <c r="I73" s="234"/>
      <c r="K73" s="541"/>
      <c r="L73" s="537"/>
      <c r="O73" s="542"/>
    </row>
    <row r="74" spans="1:15">
      <c r="A74" s="4"/>
      <c r="B74" s="94"/>
      <c r="C74" s="502"/>
      <c r="D74" s="502"/>
      <c r="E74" s="277"/>
      <c r="I74" s="234"/>
      <c r="K74" s="541"/>
      <c r="L74" s="537"/>
      <c r="O74" s="542"/>
    </row>
    <row r="75" spans="1:15">
      <c r="A75" s="8"/>
      <c r="B75" s="94"/>
      <c r="C75" s="502"/>
      <c r="D75" s="502"/>
      <c r="E75" s="277"/>
      <c r="I75" s="4"/>
      <c r="K75" s="541"/>
      <c r="L75" s="537"/>
      <c r="O75" s="542"/>
    </row>
    <row r="76" spans="1:15">
      <c r="A76" s="8"/>
      <c r="B76" s="94"/>
      <c r="C76" s="502"/>
      <c r="D76" s="502"/>
      <c r="E76" s="277"/>
      <c r="I76" s="4"/>
      <c r="K76" s="541"/>
      <c r="L76" s="537"/>
      <c r="O76" s="542"/>
    </row>
    <row r="77" spans="1:15">
      <c r="A77" s="4"/>
      <c r="B77" s="94"/>
      <c r="C77" s="502"/>
      <c r="D77" s="502"/>
      <c r="E77" s="277"/>
      <c r="I77" s="234"/>
      <c r="K77" s="541"/>
      <c r="L77" s="537"/>
      <c r="O77" s="542"/>
    </row>
    <row r="78" spans="1:15">
      <c r="A78" s="4"/>
      <c r="B78" s="94"/>
      <c r="C78" s="502"/>
      <c r="D78" s="502"/>
      <c r="E78" s="277"/>
      <c r="I78" s="234"/>
      <c r="K78" s="541"/>
      <c r="L78" s="537"/>
      <c r="O78" s="542"/>
    </row>
    <row r="79" spans="1:15">
      <c r="A79" s="4"/>
      <c r="B79" s="94"/>
      <c r="C79" s="502"/>
      <c r="D79" s="502"/>
      <c r="E79" s="277"/>
      <c r="I79" s="234"/>
      <c r="K79" s="541"/>
      <c r="L79" s="537"/>
      <c r="O79" s="542"/>
    </row>
    <row r="80" spans="1:15">
      <c r="A80" s="4"/>
      <c r="B80" s="94"/>
      <c r="C80" s="502"/>
      <c r="D80" s="502"/>
      <c r="E80" s="277"/>
      <c r="I80" s="234"/>
      <c r="K80" s="541"/>
      <c r="L80" s="537"/>
      <c r="O80" s="542"/>
    </row>
    <row r="81" spans="1:15">
      <c r="A81" s="8"/>
      <c r="B81" s="94"/>
      <c r="C81" s="502"/>
      <c r="D81" s="502"/>
      <c r="E81" s="277"/>
      <c r="I81" s="4"/>
      <c r="K81" s="541"/>
      <c r="L81" s="537"/>
      <c r="O81" s="542"/>
    </row>
    <row r="82" spans="1:15">
      <c r="A82" s="8"/>
      <c r="B82" s="94"/>
      <c r="C82" s="502"/>
      <c r="D82" s="502"/>
      <c r="E82" s="277"/>
      <c r="I82" s="4"/>
      <c r="K82" s="541"/>
      <c r="L82" s="537"/>
      <c r="O82" s="542"/>
    </row>
    <row r="83" spans="1:15">
      <c r="A83" s="8"/>
      <c r="B83" s="94"/>
      <c r="C83" s="502"/>
      <c r="D83" s="502"/>
      <c r="E83" s="277"/>
      <c r="I83" s="234"/>
      <c r="K83" s="541"/>
      <c r="L83" s="537"/>
      <c r="O83" s="542"/>
    </row>
    <row r="84" spans="1:15">
      <c r="A84" s="4"/>
      <c r="B84" s="94"/>
      <c r="C84" s="502"/>
      <c r="D84" s="502"/>
      <c r="E84" s="277"/>
      <c r="I84" s="234"/>
      <c r="K84" s="541"/>
      <c r="L84" s="537"/>
      <c r="O84" s="542"/>
    </row>
    <row r="85" spans="1:15">
      <c r="A85" s="4"/>
      <c r="B85" s="94"/>
      <c r="C85" s="502"/>
      <c r="D85" s="502"/>
      <c r="E85" s="277"/>
      <c r="I85" s="234"/>
      <c r="K85" s="541"/>
      <c r="L85" s="537"/>
      <c r="O85" s="542"/>
    </row>
    <row r="86" spans="1:15">
      <c r="A86" s="8"/>
      <c r="B86" s="94"/>
      <c r="C86" s="502"/>
      <c r="D86" s="502"/>
      <c r="E86" s="277"/>
      <c r="I86" s="234"/>
      <c r="K86" s="541"/>
      <c r="L86" s="537"/>
      <c r="O86" s="542"/>
    </row>
    <row r="87" spans="1:15">
      <c r="A87" s="8"/>
      <c r="B87" s="94"/>
      <c r="C87" s="502"/>
      <c r="D87" s="502"/>
      <c r="E87" s="277"/>
      <c r="I87" s="4"/>
      <c r="K87" s="541"/>
      <c r="L87" s="537"/>
      <c r="O87" s="542"/>
    </row>
    <row r="88" spans="1:15">
      <c r="A88" s="4"/>
      <c r="B88" s="94"/>
      <c r="C88" s="502"/>
      <c r="D88" s="502"/>
      <c r="E88" s="277"/>
      <c r="I88" s="234"/>
      <c r="K88" s="541"/>
      <c r="L88" s="537"/>
      <c r="O88" s="542"/>
    </row>
    <row r="89" spans="1:15">
      <c r="A89" s="8"/>
      <c r="B89" s="94"/>
      <c r="C89" s="502"/>
      <c r="D89" s="502"/>
      <c r="E89" s="277"/>
      <c r="I89" s="234"/>
      <c r="K89" s="541"/>
      <c r="L89" s="537"/>
      <c r="O89" s="542"/>
    </row>
    <row r="90" spans="1:15">
      <c r="A90" s="4"/>
      <c r="B90" s="94"/>
      <c r="C90" s="502"/>
      <c r="D90" s="502"/>
      <c r="E90" s="277"/>
      <c r="I90" s="234"/>
      <c r="K90" s="541"/>
      <c r="L90" s="537"/>
      <c r="O90" s="542"/>
    </row>
    <row r="91" spans="1:15">
      <c r="A91" s="4"/>
      <c r="B91" s="94"/>
      <c r="C91" s="502"/>
      <c r="D91" s="502"/>
      <c r="E91" s="277"/>
      <c r="I91" s="234"/>
      <c r="K91" s="541"/>
      <c r="L91" s="537"/>
      <c r="O91" s="542"/>
    </row>
    <row r="92" spans="1:15">
      <c r="A92" s="8"/>
      <c r="B92" s="94"/>
      <c r="C92" s="502"/>
      <c r="D92" s="502"/>
      <c r="E92" s="277"/>
      <c r="I92" s="234"/>
      <c r="K92" s="541"/>
      <c r="L92" s="537"/>
      <c r="O92" s="542"/>
    </row>
    <row r="93" spans="1:15">
      <c r="A93" s="4"/>
      <c r="B93" s="94"/>
      <c r="C93" s="502"/>
      <c r="D93" s="502"/>
      <c r="E93" s="277"/>
      <c r="I93" s="234"/>
      <c r="K93" s="541"/>
      <c r="L93" s="537"/>
      <c r="O93" s="542"/>
    </row>
    <row r="94" spans="1:15" ht="15">
      <c r="A94" s="4"/>
      <c r="B94" s="94"/>
      <c r="C94" s="502"/>
      <c r="D94" s="502"/>
      <c r="E94" s="277"/>
      <c r="I94" s="39"/>
      <c r="K94" s="541"/>
      <c r="L94" s="537"/>
      <c r="O94" s="542"/>
    </row>
    <row r="95" spans="1:15">
      <c r="A95" s="8"/>
      <c r="B95" s="94"/>
      <c r="C95" s="502"/>
      <c r="D95" s="502"/>
      <c r="E95" s="277"/>
      <c r="I95" s="51"/>
      <c r="K95" s="541"/>
      <c r="L95" s="537"/>
      <c r="O95" s="542"/>
    </row>
    <row r="96" spans="1:15" ht="15">
      <c r="A96" s="4"/>
      <c r="B96" s="94"/>
      <c r="C96" s="502"/>
      <c r="D96" s="502"/>
      <c r="E96" s="221"/>
      <c r="I96" s="39"/>
      <c r="K96" s="541"/>
      <c r="L96" s="537"/>
      <c r="O96" s="542"/>
    </row>
    <row r="97" spans="1:15" ht="15">
      <c r="A97" s="8"/>
      <c r="B97" s="94"/>
      <c r="C97" s="502"/>
      <c r="D97" s="502"/>
      <c r="E97" s="221"/>
      <c r="I97" s="39"/>
      <c r="K97" s="541"/>
      <c r="L97" s="537"/>
      <c r="O97" s="542"/>
    </row>
    <row r="98" spans="1:15">
      <c r="A98" s="8"/>
      <c r="B98" s="94"/>
      <c r="C98" s="502"/>
      <c r="D98" s="502"/>
      <c r="E98" s="221"/>
      <c r="K98" s="541"/>
      <c r="L98" s="537"/>
      <c r="O98" s="542"/>
    </row>
    <row r="99" spans="1:15">
      <c r="A99" s="4"/>
      <c r="B99" s="94"/>
      <c r="C99" s="502"/>
      <c r="D99" s="502"/>
      <c r="E99" s="221"/>
      <c r="K99" s="541"/>
      <c r="L99" s="537"/>
      <c r="O99" s="542"/>
    </row>
    <row r="100" spans="1:15">
      <c r="A100" s="4"/>
      <c r="B100" s="94"/>
      <c r="C100" s="502"/>
      <c r="D100" s="502"/>
      <c r="E100" s="221"/>
      <c r="I100" s="28"/>
      <c r="K100" s="541"/>
      <c r="L100" s="537"/>
      <c r="O100" s="542"/>
    </row>
    <row r="101" spans="1:15">
      <c r="A101" s="8"/>
      <c r="B101" s="94"/>
      <c r="C101" s="502"/>
      <c r="D101" s="502"/>
      <c r="E101" s="221"/>
      <c r="I101" s="28"/>
      <c r="K101" s="541"/>
      <c r="L101" s="537"/>
      <c r="O101" s="542"/>
    </row>
    <row r="102" spans="1:15">
      <c r="A102" s="4"/>
      <c r="B102" s="94"/>
      <c r="C102" s="502"/>
      <c r="D102" s="502"/>
      <c r="E102" s="221"/>
      <c r="I102" s="28"/>
      <c r="K102" s="541"/>
      <c r="L102" s="537"/>
      <c r="O102" s="542"/>
    </row>
    <row r="103" spans="1:15">
      <c r="A103" s="4"/>
      <c r="B103" s="94"/>
      <c r="C103" s="502"/>
      <c r="D103" s="502"/>
      <c r="E103" s="221"/>
      <c r="I103" s="28"/>
      <c r="K103" s="541"/>
      <c r="L103" s="537"/>
      <c r="O103" s="542"/>
    </row>
    <row r="104" spans="1:15">
      <c r="A104" s="4"/>
      <c r="B104" s="94"/>
      <c r="C104" s="502"/>
      <c r="D104" s="502"/>
      <c r="E104" s="221"/>
      <c r="K104" s="541"/>
      <c r="L104" s="537"/>
      <c r="O104" s="542"/>
    </row>
    <row r="105" spans="1:15">
      <c r="A105" s="4"/>
      <c r="B105" s="94"/>
      <c r="C105" s="502"/>
      <c r="D105" s="502"/>
      <c r="E105" s="221"/>
      <c r="K105" s="541"/>
      <c r="L105" s="537"/>
      <c r="O105" s="542"/>
    </row>
    <row r="106" spans="1:15">
      <c r="A106" s="4"/>
      <c r="B106" s="94"/>
      <c r="C106" s="502"/>
      <c r="D106" s="502"/>
      <c r="E106" s="221"/>
      <c r="K106" s="541"/>
      <c r="L106" s="537"/>
      <c r="O106" s="542"/>
    </row>
    <row r="107" spans="1:15">
      <c r="A107" s="4"/>
      <c r="B107" s="94"/>
      <c r="C107" s="502"/>
      <c r="D107" s="502"/>
      <c r="E107" s="221"/>
      <c r="K107" s="543"/>
      <c r="L107" s="537"/>
      <c r="O107" s="542"/>
    </row>
    <row r="108" spans="1:15">
      <c r="A108" s="4"/>
      <c r="B108" s="94"/>
      <c r="C108" s="502"/>
      <c r="D108" s="502"/>
      <c r="E108" s="221"/>
      <c r="K108" s="541"/>
      <c r="L108" s="537"/>
      <c r="O108" s="542"/>
    </row>
    <row r="109" spans="1:15">
      <c r="A109" s="4"/>
      <c r="B109" s="94"/>
      <c r="C109" s="502"/>
      <c r="D109" s="502"/>
      <c r="E109" s="221"/>
      <c r="K109" s="541"/>
      <c r="L109" s="537"/>
      <c r="O109" s="542"/>
    </row>
    <row r="110" spans="1:15">
      <c r="A110" s="4"/>
      <c r="B110" s="94"/>
      <c r="C110" s="502"/>
      <c r="D110" s="502"/>
      <c r="E110" s="221"/>
      <c r="K110" s="541"/>
      <c r="L110" s="537"/>
      <c r="O110" s="542"/>
    </row>
    <row r="111" spans="1:15">
      <c r="A111" s="4"/>
      <c r="B111" s="94"/>
      <c r="C111" s="502"/>
      <c r="D111" s="502"/>
      <c r="E111" s="221"/>
      <c r="K111" s="541"/>
      <c r="L111" s="537"/>
      <c r="O111" s="542"/>
    </row>
    <row r="112" spans="1:15">
      <c r="A112" s="8"/>
      <c r="B112" s="94"/>
      <c r="C112" s="502"/>
      <c r="D112" s="502"/>
      <c r="E112" s="221"/>
      <c r="K112" s="541"/>
      <c r="L112" s="537"/>
      <c r="O112" s="542"/>
    </row>
    <row r="113" spans="1:15">
      <c r="A113" s="8"/>
      <c r="B113" s="94"/>
      <c r="C113" s="502"/>
      <c r="D113" s="502"/>
      <c r="E113" s="221"/>
      <c r="K113" s="541"/>
      <c r="L113" s="537"/>
      <c r="O113" s="542"/>
    </row>
    <row r="114" spans="1:15">
      <c r="A114" s="4"/>
      <c r="B114" s="94"/>
      <c r="C114" s="502"/>
      <c r="D114" s="502"/>
      <c r="E114" s="221"/>
      <c r="K114" s="541"/>
      <c r="L114" s="537"/>
      <c r="O114" s="542"/>
    </row>
    <row r="115" spans="1:15">
      <c r="A115" s="4"/>
      <c r="B115" s="94"/>
      <c r="C115" s="502"/>
      <c r="D115" s="502"/>
      <c r="E115" s="221"/>
      <c r="K115" s="541"/>
      <c r="L115" s="537"/>
      <c r="O115" s="542"/>
    </row>
    <row r="116" spans="1:15">
      <c r="A116" s="4"/>
      <c r="B116" s="94"/>
      <c r="C116" s="502"/>
      <c r="D116" s="502"/>
      <c r="E116" s="221"/>
      <c r="K116" s="541"/>
      <c r="L116" s="537"/>
      <c r="O116" s="542"/>
    </row>
    <row r="117" spans="1:15">
      <c r="A117" s="4"/>
      <c r="B117" s="94"/>
      <c r="C117" s="502"/>
      <c r="D117" s="502"/>
      <c r="E117" s="221"/>
      <c r="K117" s="541"/>
      <c r="L117" s="537"/>
      <c r="O117" s="542"/>
    </row>
    <row r="118" spans="1:15">
      <c r="A118" s="8"/>
      <c r="B118" s="94"/>
      <c r="C118" s="502"/>
      <c r="D118" s="502"/>
      <c r="E118" s="221"/>
      <c r="K118" s="541"/>
      <c r="L118" s="537"/>
      <c r="O118" s="542"/>
    </row>
    <row r="119" spans="1:15">
      <c r="A119" s="4"/>
      <c r="B119" s="94"/>
      <c r="C119" s="502"/>
      <c r="D119" s="502"/>
      <c r="E119" s="221"/>
      <c r="K119" s="541"/>
      <c r="L119" s="537"/>
      <c r="O119" s="542"/>
    </row>
    <row r="120" spans="1:15">
      <c r="A120" s="8"/>
      <c r="B120" s="94"/>
      <c r="C120" s="502"/>
      <c r="D120" s="502"/>
      <c r="E120" s="221"/>
      <c r="K120" s="541"/>
      <c r="L120" s="537"/>
      <c r="O120" s="542"/>
    </row>
    <row r="121" spans="1:15">
      <c r="A121" s="8"/>
      <c r="B121" s="94"/>
      <c r="C121" s="502"/>
      <c r="D121" s="502"/>
      <c r="E121" s="221"/>
      <c r="K121" s="541"/>
      <c r="L121" s="537"/>
      <c r="O121" s="542"/>
    </row>
    <row r="122" spans="1:15">
      <c r="A122" s="4"/>
      <c r="B122" s="94"/>
      <c r="C122" s="502"/>
      <c r="D122" s="502"/>
      <c r="E122" s="221"/>
      <c r="K122" s="541"/>
      <c r="L122" s="537"/>
      <c r="O122" s="542"/>
    </row>
    <row r="123" spans="1:15">
      <c r="A123" s="4"/>
      <c r="B123" s="94"/>
      <c r="C123" s="502"/>
      <c r="D123" s="502"/>
      <c r="E123" s="221"/>
      <c r="K123" s="541"/>
      <c r="L123" s="537"/>
      <c r="O123" s="542"/>
    </row>
    <row r="124" spans="1:15">
      <c r="A124" s="8"/>
      <c r="B124" s="94"/>
      <c r="C124" s="502"/>
      <c r="D124" s="502"/>
      <c r="E124" s="221"/>
      <c r="K124" s="541"/>
      <c r="L124" s="537"/>
      <c r="O124" s="542"/>
    </row>
    <row r="125" spans="1:15">
      <c r="A125" s="4"/>
      <c r="B125" s="94"/>
      <c r="C125" s="502"/>
      <c r="D125" s="502"/>
      <c r="E125" s="221"/>
      <c r="K125" s="541"/>
      <c r="L125" s="537"/>
      <c r="O125" s="542"/>
    </row>
    <row r="126" spans="1:15">
      <c r="A126" s="8"/>
      <c r="B126" s="94"/>
      <c r="C126" s="502"/>
      <c r="D126" s="502"/>
      <c r="E126" s="221"/>
      <c r="K126" s="541"/>
      <c r="L126" s="537"/>
      <c r="O126" s="542"/>
    </row>
    <row r="127" spans="1:15">
      <c r="A127" s="4"/>
      <c r="B127" s="94"/>
      <c r="C127" s="502"/>
      <c r="D127" s="502"/>
      <c r="E127" s="221"/>
      <c r="K127" s="541"/>
      <c r="L127" s="537"/>
      <c r="O127" s="542"/>
    </row>
    <row r="128" spans="1:15">
      <c r="A128" s="8"/>
      <c r="B128" s="94"/>
      <c r="C128" s="502"/>
      <c r="D128" s="502"/>
      <c r="E128" s="221"/>
      <c r="K128" s="541"/>
      <c r="L128" s="537"/>
      <c r="O128" s="542"/>
    </row>
    <row r="129" spans="1:15">
      <c r="A129" s="8"/>
      <c r="B129" s="94"/>
      <c r="C129" s="502"/>
      <c r="D129" s="502"/>
      <c r="E129" s="221"/>
      <c r="K129" s="541"/>
      <c r="L129" s="537"/>
      <c r="O129" s="542"/>
    </row>
    <row r="130" spans="1:15">
      <c r="A130" s="4"/>
      <c r="B130" s="94"/>
      <c r="C130" s="502"/>
      <c r="D130" s="502"/>
      <c r="E130" s="221"/>
      <c r="K130" s="541"/>
      <c r="L130" s="537"/>
      <c r="O130" s="542"/>
    </row>
    <row r="131" spans="1:15">
      <c r="A131" s="4"/>
      <c r="B131" s="94"/>
      <c r="C131" s="502"/>
      <c r="D131" s="502"/>
      <c r="E131" s="221"/>
      <c r="K131" s="541"/>
      <c r="L131" s="537"/>
      <c r="O131" s="542"/>
    </row>
    <row r="132" spans="1:15">
      <c r="A132" s="4"/>
      <c r="B132" s="94"/>
      <c r="C132" s="502"/>
      <c r="D132" s="502"/>
      <c r="E132" s="221"/>
      <c r="K132" s="541"/>
      <c r="L132" s="537"/>
      <c r="O132" s="542"/>
    </row>
    <row r="133" spans="1:15">
      <c r="A133" s="8"/>
      <c r="B133" s="94"/>
      <c r="C133" s="502"/>
      <c r="D133" s="502"/>
      <c r="E133" s="221"/>
      <c r="K133" s="541"/>
      <c r="L133" s="537"/>
      <c r="O133" s="542"/>
    </row>
    <row r="134" spans="1:15">
      <c r="A134" s="4"/>
      <c r="B134" s="94"/>
      <c r="C134" s="502"/>
      <c r="D134" s="502"/>
      <c r="E134" s="221"/>
      <c r="K134" s="541"/>
      <c r="L134" s="537"/>
      <c r="O134" s="542"/>
    </row>
    <row r="135" spans="1:15">
      <c r="A135" s="4"/>
      <c r="B135" s="94"/>
      <c r="C135" s="502"/>
      <c r="D135" s="502"/>
      <c r="E135" s="221"/>
      <c r="K135" s="541"/>
      <c r="L135" s="537"/>
      <c r="O135" s="542"/>
    </row>
    <row r="136" spans="1:15">
      <c r="A136" s="4"/>
      <c r="B136" s="94"/>
      <c r="C136" s="502"/>
      <c r="D136" s="502"/>
      <c r="E136" s="221"/>
      <c r="K136" s="541"/>
      <c r="L136" s="537"/>
      <c r="O136" s="542"/>
    </row>
    <row r="137" spans="1:15">
      <c r="A137" s="8"/>
      <c r="B137" s="94"/>
      <c r="C137" s="502"/>
      <c r="D137" s="502"/>
      <c r="E137" s="221"/>
      <c r="K137" s="541"/>
      <c r="L137" s="537"/>
      <c r="O137" s="542"/>
    </row>
    <row r="138" spans="1:15">
      <c r="A138" s="8"/>
      <c r="B138" s="94"/>
      <c r="C138" s="502"/>
      <c r="D138" s="502"/>
      <c r="E138" s="221"/>
      <c r="K138" s="541"/>
      <c r="L138" s="537"/>
      <c r="O138" s="542"/>
    </row>
    <row r="139" spans="1:15">
      <c r="A139" s="8"/>
      <c r="B139" s="94"/>
      <c r="C139" s="502"/>
      <c r="D139" s="502"/>
      <c r="E139" s="221"/>
      <c r="K139" s="541"/>
      <c r="L139" s="537"/>
      <c r="O139" s="542"/>
    </row>
    <row r="140" spans="1:15">
      <c r="A140" s="8"/>
      <c r="B140" s="94"/>
      <c r="C140" s="502"/>
      <c r="D140" s="502"/>
      <c r="E140" s="221"/>
      <c r="K140" s="541"/>
      <c r="L140" s="537"/>
      <c r="O140" s="542"/>
    </row>
    <row r="141" spans="1:15">
      <c r="A141" s="4"/>
      <c r="B141" s="94"/>
      <c r="C141" s="502"/>
      <c r="D141" s="502"/>
      <c r="E141" s="221"/>
      <c r="K141" s="541"/>
      <c r="L141" s="537"/>
      <c r="O141" s="542"/>
    </row>
    <row r="142" spans="1:15">
      <c r="A142" s="4"/>
      <c r="B142" s="94"/>
      <c r="C142" s="502"/>
      <c r="D142" s="502"/>
      <c r="E142" s="221"/>
      <c r="K142" s="541"/>
      <c r="L142" s="537"/>
      <c r="O142" s="542"/>
    </row>
    <row r="143" spans="1:15">
      <c r="A143" s="4"/>
      <c r="B143" s="94"/>
      <c r="C143" s="502"/>
      <c r="D143" s="502"/>
      <c r="E143" s="221"/>
      <c r="K143" s="541"/>
      <c r="L143" s="537"/>
      <c r="O143" s="542"/>
    </row>
    <row r="144" spans="1:15">
      <c r="A144" s="4"/>
      <c r="B144" s="94"/>
      <c r="C144" s="502"/>
      <c r="D144" s="502"/>
      <c r="E144" s="221"/>
      <c r="K144" s="541"/>
      <c r="L144" s="537"/>
      <c r="O144" s="542"/>
    </row>
    <row r="145" spans="1:15">
      <c r="A145" s="4"/>
      <c r="B145" s="94"/>
      <c r="C145" s="502"/>
      <c r="D145" s="502"/>
      <c r="E145" s="221"/>
      <c r="K145" s="541"/>
      <c r="L145" s="537"/>
      <c r="O145" s="542"/>
    </row>
    <row r="146" spans="1:15">
      <c r="A146" s="4"/>
      <c r="B146" s="94"/>
      <c r="C146" s="502"/>
      <c r="D146" s="502"/>
      <c r="E146" s="221"/>
      <c r="K146" s="541"/>
      <c r="L146" s="537"/>
      <c r="O146" s="542"/>
    </row>
    <row r="147" spans="1:15">
      <c r="A147" s="4"/>
      <c r="B147" s="94"/>
      <c r="C147" s="502"/>
      <c r="D147" s="502"/>
      <c r="E147" s="221"/>
      <c r="K147" s="541"/>
      <c r="L147" s="537"/>
      <c r="O147" s="542"/>
    </row>
    <row r="148" spans="1:15">
      <c r="A148" s="4"/>
      <c r="B148" s="94"/>
      <c r="C148" s="502"/>
      <c r="D148" s="502"/>
      <c r="E148" s="221"/>
      <c r="K148" s="541"/>
      <c r="L148" s="537"/>
      <c r="O148" s="542"/>
    </row>
    <row r="149" spans="1:15">
      <c r="A149" s="4"/>
      <c r="B149" s="94"/>
      <c r="C149" s="502"/>
      <c r="D149" s="502"/>
      <c r="E149" s="221"/>
      <c r="K149" s="541"/>
      <c r="L149" s="537"/>
      <c r="O149" s="542"/>
    </row>
    <row r="150" spans="1:15">
      <c r="A150" s="4"/>
      <c r="B150" s="94"/>
      <c r="C150" s="502"/>
      <c r="D150" s="502"/>
      <c r="E150" s="221"/>
      <c r="K150" s="541"/>
      <c r="L150" s="537"/>
      <c r="O150" s="542"/>
    </row>
    <row r="151" spans="1:15">
      <c r="A151" s="4"/>
      <c r="B151" s="94"/>
      <c r="C151" s="502"/>
      <c r="D151" s="502"/>
      <c r="E151" s="221"/>
      <c r="K151" s="541"/>
      <c r="L151" s="537"/>
      <c r="O151" s="542"/>
    </row>
    <row r="152" spans="1:15">
      <c r="A152" s="4"/>
      <c r="B152" s="94"/>
      <c r="C152" s="502"/>
      <c r="D152" s="502"/>
      <c r="E152" s="221"/>
      <c r="K152" s="541"/>
      <c r="L152" s="537"/>
      <c r="O152" s="542"/>
    </row>
    <row r="153" spans="1:15">
      <c r="A153" s="4"/>
      <c r="B153" s="94"/>
      <c r="C153" s="502"/>
      <c r="D153" s="502"/>
      <c r="E153" s="221"/>
      <c r="K153" s="541"/>
      <c r="L153" s="537"/>
      <c r="O153" s="542"/>
    </row>
    <row r="154" spans="1:15">
      <c r="A154" s="4"/>
      <c r="B154" s="94"/>
      <c r="C154" s="502"/>
      <c r="D154" s="502"/>
      <c r="E154" s="221"/>
      <c r="K154" s="541"/>
      <c r="L154" s="538"/>
      <c r="O154" s="542"/>
    </row>
    <row r="155" spans="1:15">
      <c r="A155" s="8"/>
      <c r="B155" s="94"/>
      <c r="C155" s="502"/>
      <c r="D155" s="502"/>
      <c r="E155" s="221"/>
      <c r="L155" s="346"/>
    </row>
    <row r="156" spans="1:15">
      <c r="A156" s="8"/>
      <c r="B156" s="94"/>
      <c r="C156" s="502"/>
      <c r="D156" s="502"/>
      <c r="E156" s="221"/>
      <c r="L156" s="346"/>
    </row>
    <row r="157" spans="1:15">
      <c r="A157" s="4"/>
      <c r="B157" s="94"/>
      <c r="C157" s="502"/>
      <c r="D157" s="502"/>
      <c r="E157" s="221"/>
      <c r="L157" s="346"/>
    </row>
    <row r="158" spans="1:15">
      <c r="A158" s="4"/>
      <c r="B158" s="94"/>
      <c r="C158" s="502"/>
      <c r="D158" s="502"/>
      <c r="E158" s="221"/>
      <c r="L158" s="346"/>
    </row>
    <row r="159" spans="1:15">
      <c r="A159" s="4"/>
      <c r="B159" s="94"/>
      <c r="C159" s="502"/>
      <c r="D159" s="502"/>
      <c r="E159" s="221"/>
      <c r="L159" s="346"/>
    </row>
    <row r="160" spans="1:15">
      <c r="A160" s="8"/>
      <c r="B160" s="94"/>
      <c r="C160" s="502"/>
      <c r="D160" s="502"/>
      <c r="E160" s="221"/>
      <c r="L160" s="346"/>
    </row>
    <row r="161" spans="1:12">
      <c r="A161" s="4"/>
      <c r="B161" s="94"/>
      <c r="C161" s="502"/>
      <c r="D161" s="502"/>
      <c r="E161" s="221"/>
      <c r="L161" s="346"/>
    </row>
    <row r="162" spans="1:12">
      <c r="A162" s="8"/>
      <c r="B162" s="94"/>
      <c r="C162" s="502"/>
      <c r="D162" s="502"/>
      <c r="E162" s="221"/>
      <c r="L162" s="346"/>
    </row>
    <row r="163" spans="1:12">
      <c r="A163" s="8"/>
      <c r="B163" s="94"/>
      <c r="C163" s="502"/>
      <c r="D163" s="502"/>
      <c r="E163" s="221"/>
      <c r="L163" s="346"/>
    </row>
    <row r="164" spans="1:12">
      <c r="A164" s="8"/>
      <c r="B164" s="94"/>
      <c r="C164" s="502"/>
      <c r="D164" s="502"/>
      <c r="E164" s="221"/>
      <c r="L164" s="346"/>
    </row>
    <row r="165" spans="1:12">
      <c r="A165" s="8"/>
      <c r="B165" s="94"/>
      <c r="C165" s="502"/>
      <c r="D165" s="502"/>
      <c r="E165" s="221"/>
      <c r="L165" s="346"/>
    </row>
    <row r="166" spans="1:12">
      <c r="A166" s="4"/>
      <c r="B166" s="94"/>
      <c r="C166" s="502"/>
      <c r="D166" s="502"/>
      <c r="E166" s="221"/>
      <c r="L166" s="346"/>
    </row>
    <row r="167" spans="1:12">
      <c r="A167" s="4"/>
      <c r="B167" s="94"/>
      <c r="C167" s="502"/>
      <c r="D167" s="502"/>
      <c r="E167" s="221"/>
      <c r="L167" s="346"/>
    </row>
    <row r="168" spans="1:12">
      <c r="A168" s="4"/>
      <c r="B168" s="94"/>
      <c r="C168" s="502"/>
      <c r="D168" s="502"/>
      <c r="E168" s="221"/>
      <c r="L168" s="346"/>
    </row>
    <row r="169" spans="1:12">
      <c r="A169" s="4"/>
      <c r="B169" s="94"/>
      <c r="C169" s="502"/>
      <c r="D169" s="502"/>
      <c r="E169" s="221"/>
      <c r="L169" s="346"/>
    </row>
    <row r="170" spans="1:12">
      <c r="A170" s="10"/>
      <c r="B170" s="92"/>
      <c r="C170" s="505"/>
      <c r="D170" s="505"/>
      <c r="E170" s="293"/>
      <c r="F170" s="292"/>
      <c r="G170" s="292"/>
      <c r="K170" s="347"/>
      <c r="L170" s="346"/>
    </row>
    <row r="171" spans="1:12">
      <c r="A171" s="10"/>
      <c r="B171" s="92"/>
      <c r="C171" s="505"/>
      <c r="D171" s="505"/>
      <c r="E171" s="294"/>
      <c r="F171" s="292"/>
      <c r="G171" s="292"/>
      <c r="J171" s="14"/>
      <c r="K171" s="348"/>
      <c r="L171" s="346"/>
    </row>
    <row r="172" spans="1:12">
      <c r="A172" s="10"/>
      <c r="B172" s="92"/>
      <c r="C172" s="505"/>
      <c r="D172" s="505"/>
      <c r="E172" s="294"/>
      <c r="F172" s="292"/>
      <c r="G172" s="292"/>
      <c r="J172" s="14"/>
      <c r="K172" s="347"/>
      <c r="L172" s="346"/>
    </row>
    <row r="173" spans="1:12">
      <c r="A173" s="10"/>
      <c r="B173" s="92"/>
      <c r="C173" s="505"/>
      <c r="D173" s="505"/>
      <c r="E173" s="294"/>
      <c r="F173" s="292"/>
      <c r="G173" s="292"/>
      <c r="J173" s="14"/>
      <c r="K173" s="347"/>
      <c r="L173" s="346"/>
    </row>
    <row r="174" spans="1:12">
      <c r="A174" s="10"/>
      <c r="B174" s="92"/>
      <c r="C174" s="505"/>
      <c r="D174" s="505"/>
      <c r="E174" s="294"/>
      <c r="F174" s="292"/>
      <c r="G174" s="292"/>
      <c r="J174" s="14"/>
      <c r="K174" s="347"/>
    </row>
    <row r="175" spans="1:12">
      <c r="J175" s="14"/>
      <c r="K175" s="347"/>
    </row>
    <row r="176" spans="1:12">
      <c r="K176" s="347"/>
    </row>
    <row r="177" spans="10:11">
      <c r="J177" s="349"/>
      <c r="K177" s="347"/>
    </row>
    <row r="178" spans="10:11">
      <c r="J178" s="349"/>
      <c r="K178" s="347"/>
    </row>
    <row r="179" spans="10:11">
      <c r="J179" s="349"/>
      <c r="K179" s="347"/>
    </row>
    <row r="180" spans="10:11">
      <c r="J180" s="349"/>
      <c r="K180" s="347"/>
    </row>
    <row r="181" spans="10:11">
      <c r="K181" s="347"/>
    </row>
    <row r="182" spans="10:11">
      <c r="J182" s="349"/>
      <c r="K182" s="347"/>
    </row>
    <row r="183" spans="10:11">
      <c r="J183" s="349"/>
      <c r="K183" s="347"/>
    </row>
    <row r="184" spans="10:11">
      <c r="J184" s="349"/>
      <c r="K184" s="347"/>
    </row>
    <row r="185" spans="10:11">
      <c r="J185" s="349"/>
      <c r="K185" s="347"/>
    </row>
    <row r="186" spans="10:11">
      <c r="J186" s="349"/>
      <c r="K186" s="347"/>
    </row>
    <row r="187" spans="10:11">
      <c r="K187" s="347"/>
    </row>
    <row r="188" spans="10:11">
      <c r="K188" s="347"/>
    </row>
    <row r="189" spans="10:11">
      <c r="K189" s="347"/>
    </row>
    <row r="190" spans="10:11">
      <c r="K190" s="347"/>
    </row>
    <row r="191" spans="10:11">
      <c r="K191" s="347"/>
    </row>
    <row r="192" spans="10:11">
      <c r="K192" s="347"/>
    </row>
    <row r="193" spans="6:11">
      <c r="K193" s="347"/>
    </row>
    <row r="194" spans="6:11">
      <c r="K194" s="347"/>
    </row>
    <row r="195" spans="6:11">
      <c r="K195" s="347"/>
    </row>
    <row r="196" spans="6:11">
      <c r="K196" s="347"/>
    </row>
    <row r="197" spans="6:11">
      <c r="K197" s="347"/>
    </row>
    <row r="198" spans="6:11">
      <c r="K198" s="347"/>
    </row>
    <row r="199" spans="6:11">
      <c r="K199" s="347"/>
    </row>
    <row r="200" spans="6:11">
      <c r="K200" s="347"/>
    </row>
    <row r="201" spans="6:11">
      <c r="K201" s="347"/>
    </row>
    <row r="202" spans="6:11">
      <c r="K202" s="347"/>
    </row>
    <row r="203" spans="6:11">
      <c r="K203" s="347"/>
    </row>
    <row r="204" spans="6:11">
      <c r="K204" s="347"/>
    </row>
    <row r="205" spans="6:11">
      <c r="K205" s="347"/>
    </row>
    <row r="206" spans="6:11">
      <c r="K206" s="347"/>
    </row>
    <row r="207" spans="6:11">
      <c r="F207" s="265"/>
      <c r="G207" s="265"/>
      <c r="K207" s="347"/>
    </row>
    <row r="208" spans="6:11">
      <c r="F208" s="265"/>
      <c r="G208" s="265"/>
      <c r="K208" s="347"/>
    </row>
    <row r="209" spans="6:11">
      <c r="F209" s="265"/>
      <c r="G209" s="265"/>
      <c r="K209" s="347"/>
    </row>
    <row r="210" spans="6:11">
      <c r="F210" s="265"/>
      <c r="G210" s="265"/>
      <c r="K210" s="347"/>
    </row>
    <row r="211" spans="6:11">
      <c r="F211" s="265"/>
      <c r="G211" s="265"/>
      <c r="K211" s="347"/>
    </row>
    <row r="212" spans="6:11">
      <c r="F212" s="265"/>
      <c r="G212" s="265"/>
      <c r="K212" s="347"/>
    </row>
    <row r="213" spans="6:11">
      <c r="F213" s="265"/>
      <c r="G213" s="265"/>
      <c r="K213" s="347"/>
    </row>
    <row r="214" spans="6:11">
      <c r="F214" s="265"/>
      <c r="G214" s="265"/>
      <c r="K214" s="347"/>
    </row>
    <row r="215" spans="6:11">
      <c r="F215" s="265"/>
      <c r="G215" s="265"/>
      <c r="K215" s="347"/>
    </row>
    <row r="216" spans="6:11">
      <c r="F216" s="265"/>
      <c r="G216" s="265"/>
      <c r="K216" s="347"/>
    </row>
    <row r="217" spans="6:11">
      <c r="F217" s="265"/>
      <c r="G217" s="265"/>
      <c r="K217" s="347"/>
    </row>
    <row r="218" spans="6:11">
      <c r="F218" s="265"/>
      <c r="G218" s="265"/>
      <c r="K218" s="347"/>
    </row>
    <row r="219" spans="6:11">
      <c r="F219" s="265"/>
      <c r="G219" s="265"/>
      <c r="K219" s="347"/>
    </row>
    <row r="220" spans="6:11">
      <c r="F220" s="265"/>
      <c r="G220" s="265"/>
      <c r="K220" s="347"/>
    </row>
    <row r="221" spans="6:11">
      <c r="F221" s="265"/>
      <c r="G221" s="265"/>
      <c r="K221" s="347"/>
    </row>
    <row r="222" spans="6:11">
      <c r="F222" s="265"/>
      <c r="G222" s="265"/>
      <c r="K222" s="347"/>
    </row>
    <row r="223" spans="6:11">
      <c r="F223" s="265"/>
      <c r="G223" s="265"/>
      <c r="K223" s="347"/>
    </row>
    <row r="224" spans="6:11">
      <c r="F224" s="265"/>
      <c r="G224" s="265"/>
      <c r="K224" s="347"/>
    </row>
    <row r="225" spans="6:11">
      <c r="F225" s="265"/>
      <c r="G225" s="265"/>
      <c r="K225" s="347"/>
    </row>
    <row r="226" spans="6:11">
      <c r="F226" s="265"/>
      <c r="G226" s="265"/>
      <c r="K226" s="347"/>
    </row>
    <row r="227" spans="6:11">
      <c r="F227" s="265"/>
      <c r="G227" s="265"/>
      <c r="K227" s="347"/>
    </row>
    <row r="228" spans="6:11">
      <c r="F228" s="265"/>
      <c r="G228" s="265"/>
      <c r="K228" s="347"/>
    </row>
    <row r="229" spans="6:11">
      <c r="F229" s="265"/>
      <c r="G229" s="265"/>
      <c r="K229" s="347"/>
    </row>
    <row r="230" spans="6:11">
      <c r="F230" s="265"/>
      <c r="G230" s="265"/>
      <c r="K230" s="347"/>
    </row>
    <row r="231" spans="6:11">
      <c r="F231" s="265"/>
      <c r="G231" s="265"/>
      <c r="K231" s="347"/>
    </row>
    <row r="232" spans="6:11">
      <c r="F232" s="265"/>
      <c r="G232" s="265"/>
      <c r="K232" s="347"/>
    </row>
    <row r="233" spans="6:11">
      <c r="F233" s="265"/>
      <c r="G233" s="265"/>
      <c r="K233" s="347"/>
    </row>
    <row r="234" spans="6:11">
      <c r="F234" s="265"/>
      <c r="G234" s="265"/>
      <c r="K234" s="347"/>
    </row>
    <row r="235" spans="6:11">
      <c r="F235" s="265"/>
      <c r="G235" s="265"/>
      <c r="K235" s="347"/>
    </row>
    <row r="236" spans="6:11">
      <c r="F236" s="265"/>
      <c r="G236" s="265"/>
      <c r="K236" s="347"/>
    </row>
    <row r="237" spans="6:11">
      <c r="F237" s="265"/>
      <c r="G237" s="265"/>
      <c r="K237" s="347"/>
    </row>
    <row r="238" spans="6:11">
      <c r="F238" s="265"/>
      <c r="G238" s="265"/>
      <c r="K238" s="347"/>
    </row>
    <row r="239" spans="6:11">
      <c r="F239" s="265"/>
      <c r="G239" s="265"/>
      <c r="K239" s="347"/>
    </row>
    <row r="240" spans="6:11">
      <c r="F240" s="265"/>
      <c r="G240" s="265"/>
      <c r="K240" s="347"/>
    </row>
    <row r="241" spans="6:11">
      <c r="F241" s="265"/>
      <c r="G241" s="265"/>
      <c r="K241" s="347"/>
    </row>
    <row r="242" spans="6:11">
      <c r="F242" s="265"/>
      <c r="G242" s="265"/>
      <c r="K242" s="347"/>
    </row>
    <row r="243" spans="6:11">
      <c r="F243" s="265"/>
      <c r="G243" s="265"/>
      <c r="K243" s="347"/>
    </row>
    <row r="244" spans="6:11">
      <c r="F244" s="265"/>
      <c r="G244" s="265"/>
      <c r="K244" s="347"/>
    </row>
    <row r="245" spans="6:11">
      <c r="F245" s="265"/>
      <c r="G245" s="265"/>
      <c r="K245" s="347"/>
    </row>
    <row r="246" spans="6:11">
      <c r="F246" s="265"/>
      <c r="G246" s="265"/>
      <c r="K246" s="347"/>
    </row>
    <row r="247" spans="6:11">
      <c r="F247" s="265"/>
      <c r="G247" s="265"/>
      <c r="K247" s="347"/>
    </row>
    <row r="248" spans="6:11">
      <c r="F248" s="265"/>
      <c r="G248" s="265"/>
      <c r="K248" s="347"/>
    </row>
    <row r="249" spans="6:11">
      <c r="F249" s="265"/>
      <c r="G249" s="265"/>
      <c r="K249" s="347"/>
    </row>
    <row r="250" spans="6:11">
      <c r="F250" s="265"/>
      <c r="G250" s="265"/>
      <c r="K250" s="347"/>
    </row>
    <row r="251" spans="6:11">
      <c r="F251" s="265"/>
      <c r="G251" s="265"/>
      <c r="K251" s="347"/>
    </row>
    <row r="252" spans="6:11">
      <c r="F252" s="265"/>
      <c r="G252" s="265"/>
      <c r="K252" s="347"/>
    </row>
    <row r="253" spans="6:11">
      <c r="F253" s="265"/>
      <c r="G253" s="265"/>
      <c r="K253" s="347"/>
    </row>
    <row r="254" spans="6:11">
      <c r="F254" s="265"/>
      <c r="G254" s="265"/>
      <c r="K254" s="347"/>
    </row>
    <row r="255" spans="6:11">
      <c r="F255" s="265"/>
      <c r="G255" s="265"/>
      <c r="K255" s="347"/>
    </row>
    <row r="256" spans="6:11">
      <c r="F256" s="265"/>
      <c r="G256" s="265"/>
      <c r="K256" s="347"/>
    </row>
    <row r="257" spans="6:11">
      <c r="F257" s="265"/>
      <c r="G257" s="265"/>
      <c r="K257" s="347"/>
    </row>
    <row r="258" spans="6:11">
      <c r="F258" s="265"/>
      <c r="G258" s="265"/>
      <c r="K258" s="347"/>
    </row>
    <row r="259" spans="6:11">
      <c r="F259" s="265"/>
      <c r="G259" s="265"/>
      <c r="K259" s="347"/>
    </row>
    <row r="260" spans="6:11">
      <c r="F260" s="265"/>
      <c r="G260" s="265"/>
      <c r="K260" s="347"/>
    </row>
    <row r="261" spans="6:11">
      <c r="F261" s="265"/>
      <c r="G261" s="265"/>
      <c r="K261" s="347"/>
    </row>
    <row r="262" spans="6:11">
      <c r="F262" s="265"/>
      <c r="G262" s="265"/>
      <c r="K262" s="347"/>
    </row>
    <row r="263" spans="6:11">
      <c r="F263" s="265"/>
      <c r="G263" s="265"/>
      <c r="K263" s="347"/>
    </row>
    <row r="264" spans="6:11">
      <c r="F264" s="265"/>
      <c r="G264" s="265"/>
      <c r="K264" s="347"/>
    </row>
    <row r="265" spans="6:11">
      <c r="F265" s="265"/>
      <c r="G265" s="265"/>
      <c r="K265" s="347"/>
    </row>
    <row r="266" spans="6:11">
      <c r="F266" s="265"/>
      <c r="G266" s="265"/>
      <c r="K266" s="347"/>
    </row>
    <row r="267" spans="6:11">
      <c r="F267" s="265"/>
      <c r="G267" s="265"/>
      <c r="K267" s="347"/>
    </row>
    <row r="268" spans="6:11">
      <c r="F268" s="265"/>
      <c r="G268" s="265"/>
      <c r="K268" s="347"/>
    </row>
    <row r="269" spans="6:11">
      <c r="F269" s="265"/>
      <c r="G269" s="265"/>
      <c r="K269" s="347"/>
    </row>
    <row r="270" spans="6:11">
      <c r="F270" s="265"/>
      <c r="G270" s="265"/>
      <c r="K270" s="347"/>
    </row>
    <row r="271" spans="6:11">
      <c r="F271" s="265"/>
      <c r="G271" s="265"/>
      <c r="K271" s="347"/>
    </row>
    <row r="272" spans="6:11">
      <c r="F272" s="265"/>
      <c r="G272" s="265"/>
      <c r="K272" s="347"/>
    </row>
    <row r="273" spans="6:11">
      <c r="F273" s="265"/>
      <c r="G273" s="265"/>
      <c r="K273" s="347"/>
    </row>
    <row r="274" spans="6:11">
      <c r="F274" s="265"/>
      <c r="G274" s="265"/>
      <c r="K274" s="347"/>
    </row>
    <row r="275" spans="6:11">
      <c r="F275" s="265"/>
      <c r="G275" s="265"/>
      <c r="K275" s="347"/>
    </row>
    <row r="276" spans="6:11">
      <c r="F276" s="265"/>
      <c r="G276" s="265"/>
      <c r="K276" s="347"/>
    </row>
    <row r="277" spans="6:11">
      <c r="F277" s="265"/>
      <c r="G277" s="265"/>
      <c r="K277" s="347"/>
    </row>
    <row r="278" spans="6:11">
      <c r="F278" s="265"/>
      <c r="G278" s="265"/>
      <c r="K278" s="347"/>
    </row>
    <row r="279" spans="6:11">
      <c r="F279" s="265"/>
      <c r="G279" s="265"/>
      <c r="K279" s="347"/>
    </row>
    <row r="280" spans="6:11">
      <c r="F280" s="265"/>
      <c r="G280" s="265"/>
      <c r="K280" s="347"/>
    </row>
    <row r="281" spans="6:11">
      <c r="F281" s="265"/>
      <c r="G281" s="265"/>
      <c r="K281" s="347"/>
    </row>
    <row r="282" spans="6:11">
      <c r="F282" s="265"/>
      <c r="G282" s="265"/>
      <c r="K282" s="347"/>
    </row>
    <row r="283" spans="6:11">
      <c r="F283" s="265"/>
      <c r="G283" s="265"/>
      <c r="K283" s="347"/>
    </row>
    <row r="284" spans="6:11">
      <c r="F284" s="265"/>
      <c r="G284" s="265"/>
      <c r="K284" s="347"/>
    </row>
    <row r="285" spans="6:11">
      <c r="F285" s="265"/>
      <c r="G285" s="265"/>
      <c r="K285" s="347"/>
    </row>
    <row r="286" spans="6:11">
      <c r="F286" s="265"/>
      <c r="G286" s="265"/>
      <c r="K286" s="347"/>
    </row>
    <row r="287" spans="6:11">
      <c r="F287" s="265"/>
      <c r="G287" s="265"/>
      <c r="K287" s="347"/>
    </row>
    <row r="288" spans="6:11">
      <c r="F288" s="265"/>
      <c r="G288" s="265"/>
      <c r="K288" s="347"/>
    </row>
    <row r="289" spans="6:11">
      <c r="F289" s="265"/>
      <c r="G289" s="265"/>
      <c r="K289" s="347"/>
    </row>
    <row r="290" spans="6:11">
      <c r="F290" s="265"/>
      <c r="G290" s="265"/>
      <c r="K290" s="347"/>
    </row>
    <row r="291" spans="6:11">
      <c r="F291" s="265"/>
      <c r="G291" s="265"/>
      <c r="K291" s="347"/>
    </row>
    <row r="292" spans="6:11">
      <c r="F292" s="265"/>
      <c r="G292" s="265"/>
      <c r="K292" s="347"/>
    </row>
    <row r="293" spans="6:11">
      <c r="F293" s="265"/>
      <c r="G293" s="265"/>
      <c r="K293" s="347"/>
    </row>
    <row r="294" spans="6:11">
      <c r="F294" s="265"/>
      <c r="G294" s="265"/>
      <c r="K294" s="347"/>
    </row>
    <row r="295" spans="6:11">
      <c r="F295" s="265"/>
      <c r="G295" s="265"/>
      <c r="K295" s="347"/>
    </row>
    <row r="296" spans="6:11">
      <c r="F296" s="265"/>
      <c r="G296" s="265"/>
      <c r="K296" s="347"/>
    </row>
    <row r="297" spans="6:11">
      <c r="F297" s="265"/>
      <c r="G297" s="265"/>
      <c r="K297" s="347"/>
    </row>
    <row r="298" spans="6:11">
      <c r="F298" s="265"/>
      <c r="G298" s="265"/>
      <c r="K298" s="347"/>
    </row>
    <row r="299" spans="6:11">
      <c r="F299" s="265"/>
      <c r="G299" s="265"/>
      <c r="K299" s="347"/>
    </row>
    <row r="300" spans="6:11">
      <c r="F300" s="265"/>
      <c r="G300" s="265"/>
      <c r="K300" s="347"/>
    </row>
    <row r="301" spans="6:11">
      <c r="F301" s="265"/>
      <c r="G301" s="265"/>
      <c r="K301" s="347"/>
    </row>
    <row r="302" spans="6:11">
      <c r="F302" s="265"/>
      <c r="G302" s="265"/>
      <c r="K302" s="347"/>
    </row>
    <row r="303" spans="6:11">
      <c r="F303" s="265"/>
      <c r="G303" s="265"/>
      <c r="K303" s="347"/>
    </row>
    <row r="304" spans="6:11">
      <c r="F304" s="265"/>
      <c r="G304" s="265"/>
      <c r="K304" s="347"/>
    </row>
    <row r="305" spans="6:11">
      <c r="F305" s="265"/>
      <c r="G305" s="265"/>
      <c r="K305" s="347"/>
    </row>
    <row r="306" spans="6:11">
      <c r="F306" s="265"/>
      <c r="G306" s="265"/>
      <c r="K306" s="347"/>
    </row>
    <row r="307" spans="6:11">
      <c r="F307" s="265"/>
      <c r="G307" s="265"/>
      <c r="K307" s="347"/>
    </row>
    <row r="308" spans="6:11">
      <c r="F308" s="265"/>
      <c r="G308" s="265"/>
      <c r="K308" s="347"/>
    </row>
    <row r="309" spans="6:11">
      <c r="F309" s="265"/>
      <c r="G309" s="265"/>
      <c r="K309" s="347"/>
    </row>
    <row r="310" spans="6:11">
      <c r="F310" s="265"/>
      <c r="G310" s="265"/>
      <c r="K310" s="347"/>
    </row>
    <row r="311" spans="6:11">
      <c r="F311" s="265"/>
      <c r="G311" s="265"/>
      <c r="K311" s="347"/>
    </row>
    <row r="312" spans="6:11">
      <c r="F312" s="265"/>
      <c r="G312" s="265"/>
      <c r="K312" s="347"/>
    </row>
    <row r="313" spans="6:11">
      <c r="F313" s="265"/>
      <c r="G313" s="265"/>
      <c r="K313" s="347"/>
    </row>
    <row r="314" spans="6:11">
      <c r="F314" s="265"/>
      <c r="G314" s="265"/>
      <c r="K314" s="347"/>
    </row>
    <row r="315" spans="6:11">
      <c r="F315" s="265"/>
      <c r="G315" s="265"/>
      <c r="K315" s="347"/>
    </row>
    <row r="316" spans="6:11">
      <c r="F316" s="265"/>
      <c r="G316" s="265"/>
      <c r="K316" s="347"/>
    </row>
    <row r="317" spans="6:11">
      <c r="F317" s="265"/>
      <c r="G317" s="265"/>
      <c r="K317" s="347"/>
    </row>
    <row r="318" spans="6:11">
      <c r="F318" s="265"/>
      <c r="G318" s="265"/>
      <c r="K318" s="347"/>
    </row>
    <row r="319" spans="6:11">
      <c r="F319" s="265"/>
      <c r="G319" s="265"/>
      <c r="K319" s="347"/>
    </row>
    <row r="320" spans="6:11">
      <c r="F320" s="265"/>
      <c r="G320" s="265"/>
      <c r="K320" s="347"/>
    </row>
    <row r="321" spans="6:11">
      <c r="F321" s="265"/>
      <c r="G321" s="265"/>
      <c r="K321" s="347"/>
    </row>
    <row r="322" spans="6:11">
      <c r="F322" s="265"/>
      <c r="G322" s="265"/>
      <c r="K322" s="347"/>
    </row>
    <row r="323" spans="6:11">
      <c r="F323" s="265"/>
      <c r="G323" s="265"/>
      <c r="K323" s="347"/>
    </row>
    <row r="324" spans="6:11">
      <c r="F324" s="265"/>
      <c r="G324" s="265"/>
      <c r="K324" s="347"/>
    </row>
    <row r="325" spans="6:11">
      <c r="F325" s="265"/>
      <c r="G325" s="265"/>
      <c r="K325" s="347"/>
    </row>
    <row r="326" spans="6:11">
      <c r="F326" s="265"/>
      <c r="G326" s="265"/>
      <c r="K326" s="347"/>
    </row>
    <row r="327" spans="6:11">
      <c r="F327" s="265"/>
      <c r="G327" s="265"/>
      <c r="K327" s="347"/>
    </row>
    <row r="328" spans="6:11">
      <c r="F328" s="265"/>
      <c r="G328" s="265"/>
      <c r="K328" s="347"/>
    </row>
    <row r="329" spans="6:11">
      <c r="F329" s="265"/>
      <c r="G329" s="265"/>
      <c r="K329" s="347"/>
    </row>
    <row r="330" spans="6:11">
      <c r="F330" s="265"/>
      <c r="G330" s="265"/>
      <c r="K330" s="347"/>
    </row>
    <row r="331" spans="6:11">
      <c r="F331" s="265"/>
      <c r="G331" s="265"/>
      <c r="K331" s="347"/>
    </row>
    <row r="332" spans="6:11">
      <c r="F332" s="265"/>
      <c r="G332" s="265"/>
      <c r="K332" s="347"/>
    </row>
    <row r="333" spans="6:11">
      <c r="F333" s="265"/>
      <c r="G333" s="265"/>
      <c r="K333" s="347"/>
    </row>
    <row r="334" spans="6:11">
      <c r="F334" s="265"/>
      <c r="G334" s="265"/>
      <c r="K334" s="347"/>
    </row>
    <row r="335" spans="6:11">
      <c r="F335" s="265"/>
      <c r="G335" s="265"/>
      <c r="K335" s="347"/>
    </row>
    <row r="336" spans="6:11">
      <c r="F336" s="265"/>
      <c r="G336" s="265"/>
      <c r="K336" s="347"/>
    </row>
    <row r="337" spans="6:11">
      <c r="F337" s="265"/>
      <c r="G337" s="265"/>
      <c r="K337" s="347"/>
    </row>
    <row r="338" spans="6:11">
      <c r="F338" s="265"/>
      <c r="G338" s="265"/>
      <c r="K338" s="347"/>
    </row>
    <row r="339" spans="6:11">
      <c r="F339" s="265"/>
      <c r="G339" s="265"/>
      <c r="K339" s="347"/>
    </row>
    <row r="340" spans="6:11">
      <c r="F340" s="265"/>
      <c r="G340" s="265"/>
      <c r="K340" s="347"/>
    </row>
    <row r="341" spans="6:11">
      <c r="F341" s="265"/>
      <c r="G341" s="265"/>
      <c r="K341" s="347"/>
    </row>
    <row r="342" spans="6:11">
      <c r="F342" s="265"/>
      <c r="G342" s="265"/>
      <c r="K342" s="347"/>
    </row>
    <row r="343" spans="6:11">
      <c r="F343" s="265"/>
      <c r="G343" s="265"/>
      <c r="K343" s="347"/>
    </row>
    <row r="344" spans="6:11">
      <c r="F344" s="265"/>
      <c r="G344" s="265"/>
      <c r="K344" s="347"/>
    </row>
    <row r="345" spans="6:11">
      <c r="F345" s="265"/>
      <c r="G345" s="265"/>
      <c r="K345" s="347"/>
    </row>
    <row r="346" spans="6:11">
      <c r="F346" s="265"/>
      <c r="G346" s="265"/>
      <c r="K346" s="347"/>
    </row>
    <row r="347" spans="6:11">
      <c r="F347" s="265"/>
      <c r="G347" s="265"/>
      <c r="K347" s="347"/>
    </row>
    <row r="348" spans="6:11">
      <c r="F348" s="265"/>
      <c r="G348" s="265"/>
      <c r="K348" s="347"/>
    </row>
    <row r="349" spans="6:11">
      <c r="F349" s="265"/>
      <c r="G349" s="265"/>
      <c r="K349" s="347"/>
    </row>
    <row r="350" spans="6:11">
      <c r="F350" s="265"/>
      <c r="G350" s="265"/>
      <c r="K350" s="347"/>
    </row>
    <row r="351" spans="6:11">
      <c r="F351" s="265"/>
      <c r="G351" s="265"/>
      <c r="K351" s="347"/>
    </row>
    <row r="352" spans="6:11">
      <c r="F352" s="265"/>
      <c r="G352" s="265"/>
      <c r="K352" s="347"/>
    </row>
    <row r="353" spans="6:11">
      <c r="F353" s="265"/>
      <c r="G353" s="265"/>
      <c r="K353" s="347"/>
    </row>
    <row r="354" spans="6:11">
      <c r="F354" s="265"/>
      <c r="G354" s="265"/>
      <c r="K354" s="347"/>
    </row>
    <row r="355" spans="6:11">
      <c r="F355" s="265"/>
      <c r="G355" s="265"/>
      <c r="K355" s="347"/>
    </row>
    <row r="356" spans="6:11">
      <c r="F356" s="265"/>
      <c r="G356" s="265"/>
      <c r="K356" s="347"/>
    </row>
    <row r="357" spans="6:11">
      <c r="F357" s="265"/>
      <c r="G357" s="265"/>
      <c r="K357" s="347"/>
    </row>
    <row r="358" spans="6:11">
      <c r="F358" s="265"/>
      <c r="G358" s="265"/>
      <c r="K358" s="347"/>
    </row>
    <row r="359" spans="6:11">
      <c r="F359" s="265"/>
      <c r="G359" s="265"/>
      <c r="K359" s="347"/>
    </row>
    <row r="360" spans="6:11">
      <c r="F360" s="265"/>
      <c r="G360" s="265"/>
      <c r="K360" s="347"/>
    </row>
    <row r="361" spans="6:11">
      <c r="F361" s="265"/>
      <c r="G361" s="265"/>
      <c r="K361" s="347"/>
    </row>
    <row r="362" spans="6:11">
      <c r="F362" s="265"/>
      <c r="G362" s="265"/>
      <c r="K362" s="347"/>
    </row>
    <row r="363" spans="6:11">
      <c r="F363" s="265"/>
      <c r="G363" s="265"/>
      <c r="K363" s="347"/>
    </row>
    <row r="364" spans="6:11">
      <c r="F364" s="265"/>
      <c r="G364" s="265"/>
      <c r="K364" s="347"/>
    </row>
    <row r="365" spans="6:11">
      <c r="F365" s="265"/>
      <c r="G365" s="265"/>
      <c r="K365" s="347"/>
    </row>
    <row r="366" spans="6:11">
      <c r="F366" s="265"/>
      <c r="G366" s="265"/>
      <c r="K366" s="347"/>
    </row>
    <row r="367" spans="6:11">
      <c r="F367" s="265"/>
      <c r="G367" s="265"/>
      <c r="K367" s="347"/>
    </row>
    <row r="368" spans="6:11">
      <c r="F368" s="265"/>
      <c r="G368" s="265"/>
      <c r="K368" s="347"/>
    </row>
    <row r="369" spans="6:11">
      <c r="F369" s="265"/>
      <c r="G369" s="265"/>
      <c r="K369" s="347"/>
    </row>
    <row r="370" spans="6:11">
      <c r="F370" s="265"/>
      <c r="G370" s="265"/>
      <c r="K370" s="347"/>
    </row>
    <row r="371" spans="6:11">
      <c r="F371" s="265"/>
      <c r="G371" s="265"/>
      <c r="K371" s="347"/>
    </row>
    <row r="372" spans="6:11">
      <c r="F372" s="265"/>
      <c r="G372" s="265"/>
      <c r="K372" s="347"/>
    </row>
    <row r="373" spans="6:11">
      <c r="F373" s="265"/>
      <c r="G373" s="265"/>
      <c r="K373" s="347"/>
    </row>
    <row r="374" spans="6:11">
      <c r="F374" s="265"/>
      <c r="G374" s="265"/>
      <c r="K374" s="347"/>
    </row>
    <row r="375" spans="6:11">
      <c r="F375" s="265"/>
      <c r="G375" s="265"/>
      <c r="K375" s="347"/>
    </row>
    <row r="376" spans="6:11">
      <c r="F376" s="265"/>
      <c r="G376" s="265"/>
      <c r="K376" s="347"/>
    </row>
    <row r="377" spans="6:11">
      <c r="F377" s="265"/>
      <c r="G377" s="265"/>
      <c r="K377" s="347"/>
    </row>
    <row r="378" spans="6:11">
      <c r="F378" s="265"/>
      <c r="G378" s="265"/>
      <c r="K378" s="347"/>
    </row>
    <row r="379" spans="6:11">
      <c r="F379" s="265"/>
      <c r="G379" s="265"/>
      <c r="K379" s="347"/>
    </row>
    <row r="380" spans="6:11">
      <c r="F380" s="265"/>
      <c r="G380" s="265"/>
      <c r="K380" s="347"/>
    </row>
    <row r="381" spans="6:11">
      <c r="F381" s="265"/>
      <c r="G381" s="265"/>
      <c r="K381" s="347"/>
    </row>
    <row r="382" spans="6:11">
      <c r="F382" s="265"/>
      <c r="G382" s="265"/>
      <c r="K382" s="347"/>
    </row>
    <row r="383" spans="6:11">
      <c r="F383" s="265"/>
      <c r="G383" s="265"/>
      <c r="K383" s="347"/>
    </row>
    <row r="384" spans="6:11">
      <c r="F384" s="265"/>
      <c r="G384" s="265"/>
      <c r="K384" s="347"/>
    </row>
    <row r="385" spans="6:11">
      <c r="F385" s="265"/>
      <c r="G385" s="265"/>
      <c r="K385" s="347"/>
    </row>
    <row r="386" spans="6:11">
      <c r="F386" s="265"/>
      <c r="G386" s="265"/>
      <c r="K386" s="347"/>
    </row>
    <row r="387" spans="6:11">
      <c r="F387" s="265"/>
      <c r="G387" s="265"/>
      <c r="K387" s="347"/>
    </row>
    <row r="388" spans="6:11">
      <c r="F388" s="265"/>
      <c r="G388" s="265"/>
      <c r="K388" s="347"/>
    </row>
    <row r="389" spans="6:11">
      <c r="F389" s="265"/>
      <c r="G389" s="265"/>
      <c r="K389" s="347"/>
    </row>
    <row r="390" spans="6:11">
      <c r="F390" s="265"/>
      <c r="G390" s="265"/>
      <c r="K390" s="347"/>
    </row>
    <row r="391" spans="6:11">
      <c r="F391" s="265"/>
      <c r="G391" s="265"/>
      <c r="K391" s="347"/>
    </row>
    <row r="392" spans="6:11">
      <c r="F392" s="265"/>
      <c r="G392" s="265"/>
      <c r="K392" s="347"/>
    </row>
    <row r="393" spans="6:11">
      <c r="F393" s="265"/>
      <c r="G393" s="265"/>
      <c r="K393" s="347"/>
    </row>
    <row r="394" spans="6:11">
      <c r="F394" s="265"/>
      <c r="G394" s="265"/>
      <c r="K394" s="347"/>
    </row>
    <row r="395" spans="6:11">
      <c r="F395" s="265"/>
      <c r="G395" s="265"/>
      <c r="K395" s="347"/>
    </row>
    <row r="396" spans="6:11">
      <c r="F396" s="265"/>
      <c r="G396" s="265"/>
      <c r="K396" s="347"/>
    </row>
    <row r="397" spans="6:11">
      <c r="F397" s="265"/>
      <c r="G397" s="265"/>
      <c r="K397" s="347"/>
    </row>
    <row r="398" spans="6:11">
      <c r="F398" s="265"/>
      <c r="G398" s="265"/>
      <c r="K398" s="347"/>
    </row>
    <row r="399" spans="6:11">
      <c r="F399" s="265"/>
      <c r="G399" s="265"/>
      <c r="K399" s="347"/>
    </row>
    <row r="400" spans="6:11">
      <c r="F400" s="265"/>
      <c r="G400" s="265"/>
      <c r="K400" s="347"/>
    </row>
    <row r="401" spans="6:11">
      <c r="F401" s="265"/>
      <c r="G401" s="265"/>
      <c r="K401" s="347"/>
    </row>
    <row r="402" spans="6:11">
      <c r="F402" s="265"/>
      <c r="G402" s="265"/>
      <c r="K402" s="347"/>
    </row>
    <row r="403" spans="6:11">
      <c r="F403" s="265"/>
      <c r="G403" s="265"/>
      <c r="K403" s="347"/>
    </row>
    <row r="404" spans="6:11">
      <c r="F404" s="265"/>
      <c r="G404" s="265"/>
      <c r="K404" s="347"/>
    </row>
    <row r="405" spans="6:11">
      <c r="F405" s="265"/>
      <c r="G405" s="265"/>
      <c r="K405" s="347"/>
    </row>
    <row r="406" spans="6:11">
      <c r="F406" s="265"/>
      <c r="G406" s="265"/>
      <c r="K406" s="347"/>
    </row>
    <row r="407" spans="6:11">
      <c r="F407" s="265"/>
      <c r="G407" s="265"/>
      <c r="K407" s="347"/>
    </row>
    <row r="408" spans="6:11">
      <c r="F408" s="265"/>
      <c r="G408" s="265"/>
      <c r="K408" s="347"/>
    </row>
    <row r="409" spans="6:11">
      <c r="F409" s="265"/>
      <c r="G409" s="265"/>
      <c r="K409" s="347"/>
    </row>
    <row r="410" spans="6:11">
      <c r="F410" s="265"/>
      <c r="G410" s="265"/>
      <c r="K410" s="347"/>
    </row>
    <row r="411" spans="6:11">
      <c r="F411" s="265"/>
      <c r="G411" s="265"/>
      <c r="K411" s="347"/>
    </row>
    <row r="412" spans="6:11">
      <c r="F412" s="265"/>
      <c r="G412" s="265"/>
      <c r="K412" s="347"/>
    </row>
    <row r="413" spans="6:11">
      <c r="F413" s="265"/>
      <c r="G413" s="265"/>
      <c r="K413" s="347"/>
    </row>
    <row r="414" spans="6:11">
      <c r="F414" s="265"/>
      <c r="G414" s="265"/>
      <c r="K414" s="347"/>
    </row>
    <row r="415" spans="6:11">
      <c r="F415" s="265"/>
      <c r="G415" s="265"/>
      <c r="K415" s="347"/>
    </row>
    <row r="416" spans="6:11">
      <c r="F416" s="265"/>
      <c r="G416" s="265"/>
      <c r="K416" s="347"/>
    </row>
    <row r="417" spans="6:11">
      <c r="F417" s="265"/>
      <c r="G417" s="265"/>
      <c r="K417" s="347"/>
    </row>
    <row r="418" spans="6:11">
      <c r="F418" s="265"/>
      <c r="G418" s="265"/>
      <c r="K418" s="347"/>
    </row>
    <row r="419" spans="6:11">
      <c r="F419" s="265"/>
      <c r="G419" s="265"/>
      <c r="K419" s="347"/>
    </row>
    <row r="420" spans="6:11">
      <c r="F420" s="265"/>
      <c r="G420" s="265"/>
      <c r="K420" s="347"/>
    </row>
    <row r="421" spans="6:11">
      <c r="F421" s="265"/>
      <c r="G421" s="265"/>
      <c r="K421" s="347"/>
    </row>
    <row r="422" spans="6:11">
      <c r="F422" s="265"/>
      <c r="G422" s="265"/>
      <c r="K422" s="347"/>
    </row>
    <row r="423" spans="6:11">
      <c r="F423" s="265"/>
      <c r="G423" s="265"/>
      <c r="K423" s="347"/>
    </row>
    <row r="424" spans="6:11">
      <c r="F424" s="265"/>
      <c r="G424" s="265"/>
      <c r="K424" s="347"/>
    </row>
    <row r="425" spans="6:11">
      <c r="F425" s="265"/>
      <c r="G425" s="265"/>
      <c r="K425" s="347"/>
    </row>
    <row r="426" spans="6:11">
      <c r="F426" s="265"/>
      <c r="G426" s="265"/>
      <c r="K426" s="347"/>
    </row>
    <row r="427" spans="6:11">
      <c r="F427" s="265"/>
      <c r="G427" s="265"/>
      <c r="K427" s="347"/>
    </row>
    <row r="428" spans="6:11">
      <c r="F428" s="265"/>
      <c r="G428" s="265"/>
      <c r="K428" s="347"/>
    </row>
    <row r="429" spans="6:11">
      <c r="F429" s="265"/>
      <c r="G429" s="265"/>
      <c r="K429" s="347"/>
    </row>
    <row r="430" spans="6:11">
      <c r="F430" s="265"/>
      <c r="G430" s="265"/>
      <c r="K430" s="347"/>
    </row>
    <row r="431" spans="6:11">
      <c r="F431" s="265"/>
      <c r="G431" s="265"/>
      <c r="K431" s="347"/>
    </row>
    <row r="432" spans="6:11">
      <c r="F432" s="265"/>
      <c r="G432" s="265"/>
      <c r="K432" s="347"/>
    </row>
    <row r="433" spans="6:11">
      <c r="F433" s="265"/>
      <c r="G433" s="265"/>
      <c r="K433" s="347"/>
    </row>
    <row r="434" spans="6:11">
      <c r="F434" s="265"/>
      <c r="G434" s="265"/>
      <c r="K434" s="347"/>
    </row>
    <row r="435" spans="6:11">
      <c r="F435" s="265"/>
      <c r="G435" s="265"/>
      <c r="K435" s="347"/>
    </row>
    <row r="436" spans="6:11">
      <c r="F436" s="265"/>
      <c r="G436" s="265"/>
    </row>
    <row r="437" spans="6:11">
      <c r="F437" s="265"/>
      <c r="G437" s="265"/>
    </row>
    <row r="438" spans="6:11">
      <c r="F438" s="265"/>
      <c r="G438" s="265"/>
    </row>
    <row r="439" spans="6:11">
      <c r="F439" s="265"/>
      <c r="G439" s="265"/>
    </row>
    <row r="440" spans="6:11">
      <c r="F440" s="265"/>
      <c r="G440" s="265"/>
    </row>
    <row r="441" spans="6:11">
      <c r="F441" s="265"/>
      <c r="G441" s="265"/>
    </row>
    <row r="442" spans="6:11">
      <c r="F442" s="265"/>
      <c r="G442" s="265"/>
    </row>
    <row r="443" spans="6:11">
      <c r="F443" s="265"/>
      <c r="G443" s="265"/>
    </row>
    <row r="444" spans="6:11">
      <c r="F444" s="265"/>
      <c r="G444" s="265"/>
    </row>
    <row r="445" spans="6:11">
      <c r="F445" s="265"/>
      <c r="G445" s="265"/>
    </row>
    <row r="446" spans="6:11">
      <c r="F446" s="265"/>
      <c r="G446" s="265"/>
    </row>
    <row r="447" spans="6:11">
      <c r="F447" s="265"/>
      <c r="G447" s="265"/>
    </row>
    <row r="448" spans="6:11">
      <c r="F448" s="265"/>
      <c r="G448" s="265"/>
    </row>
    <row r="449" spans="6:7">
      <c r="F449" s="265"/>
      <c r="G449" s="265"/>
    </row>
    <row r="450" spans="6:7">
      <c r="F450" s="265"/>
      <c r="G450" s="265"/>
    </row>
    <row r="451" spans="6:7">
      <c r="F451" s="265"/>
      <c r="G451" s="265"/>
    </row>
    <row r="452" spans="6:7">
      <c r="F452" s="265"/>
      <c r="G452" s="265"/>
    </row>
    <row r="453" spans="6:7">
      <c r="F453" s="265"/>
      <c r="G453" s="265"/>
    </row>
    <row r="454" spans="6:7">
      <c r="F454" s="265"/>
      <c r="G454" s="265"/>
    </row>
    <row r="455" spans="6:7">
      <c r="F455" s="265"/>
      <c r="G455" s="265"/>
    </row>
    <row r="456" spans="6:7">
      <c r="F456" s="265"/>
      <c r="G456" s="265"/>
    </row>
    <row r="457" spans="6:7">
      <c r="F457" s="265"/>
      <c r="G457" s="265"/>
    </row>
    <row r="458" spans="6:7">
      <c r="F458" s="265"/>
      <c r="G458" s="265"/>
    </row>
    <row r="459" spans="6:7">
      <c r="F459" s="265"/>
      <c r="G459" s="265"/>
    </row>
    <row r="460" spans="6:7">
      <c r="F460" s="265"/>
      <c r="G460" s="265"/>
    </row>
    <row r="461" spans="6:7">
      <c r="F461" s="265"/>
      <c r="G461" s="265"/>
    </row>
    <row r="462" spans="6:7">
      <c r="F462" s="265"/>
      <c r="G462" s="265"/>
    </row>
    <row r="463" spans="6:7">
      <c r="F463" s="265"/>
      <c r="G463" s="265"/>
    </row>
    <row r="464" spans="6:7">
      <c r="F464" s="265"/>
      <c r="G464" s="265"/>
    </row>
    <row r="465" spans="6:7">
      <c r="F465" s="265"/>
      <c r="G465" s="265"/>
    </row>
    <row r="466" spans="6:7">
      <c r="F466" s="265"/>
      <c r="G466" s="265"/>
    </row>
    <row r="467" spans="6:7">
      <c r="F467" s="265"/>
      <c r="G467" s="265"/>
    </row>
    <row r="468" spans="6:7">
      <c r="F468" s="265"/>
      <c r="G468" s="265"/>
    </row>
    <row r="469" spans="6:7">
      <c r="F469" s="265"/>
      <c r="G469" s="265"/>
    </row>
    <row r="470" spans="6:7">
      <c r="F470" s="265"/>
      <c r="G470" s="265"/>
    </row>
    <row r="471" spans="6:7">
      <c r="F471" s="265"/>
      <c r="G471" s="265"/>
    </row>
    <row r="472" spans="6:7">
      <c r="F472" s="265"/>
      <c r="G472" s="265"/>
    </row>
    <row r="473" spans="6:7">
      <c r="F473" s="265"/>
      <c r="G473" s="265"/>
    </row>
    <row r="474" spans="6:7">
      <c r="F474" s="265"/>
      <c r="G474" s="265"/>
    </row>
    <row r="475" spans="6:7">
      <c r="F475" s="265"/>
      <c r="G475" s="265"/>
    </row>
    <row r="476" spans="6:7">
      <c r="F476" s="265"/>
      <c r="G476" s="265"/>
    </row>
    <row r="477" spans="6:7">
      <c r="F477" s="265"/>
      <c r="G477" s="265"/>
    </row>
    <row r="478" spans="6:7">
      <c r="F478" s="265"/>
      <c r="G478" s="265"/>
    </row>
    <row r="479" spans="6:7">
      <c r="F479" s="265"/>
      <c r="G479" s="265"/>
    </row>
    <row r="480" spans="6:7">
      <c r="F480" s="265"/>
      <c r="G480" s="265"/>
    </row>
    <row r="481" spans="6:7">
      <c r="F481" s="265"/>
      <c r="G481" s="265"/>
    </row>
    <row r="482" spans="6:7">
      <c r="F482" s="265"/>
      <c r="G482" s="265"/>
    </row>
    <row r="483" spans="6:7">
      <c r="F483" s="265"/>
      <c r="G483" s="265"/>
    </row>
    <row r="484" spans="6:7">
      <c r="F484" s="265"/>
      <c r="G484" s="265"/>
    </row>
    <row r="485" spans="6:7">
      <c r="F485" s="265"/>
      <c r="G485" s="265"/>
    </row>
    <row r="486" spans="6:7">
      <c r="F486" s="265"/>
      <c r="G486" s="265"/>
    </row>
    <row r="487" spans="6:7">
      <c r="F487" s="265"/>
      <c r="G487" s="265"/>
    </row>
    <row r="488" spans="6:7">
      <c r="F488" s="265"/>
      <c r="G488" s="265"/>
    </row>
    <row r="489" spans="6:7">
      <c r="F489" s="265"/>
      <c r="G489" s="265"/>
    </row>
    <row r="490" spans="6:7">
      <c r="F490" s="265"/>
      <c r="G490" s="265"/>
    </row>
    <row r="491" spans="6:7">
      <c r="F491" s="265"/>
      <c r="G491" s="265"/>
    </row>
    <row r="492" spans="6:7">
      <c r="F492" s="265"/>
      <c r="G492" s="265"/>
    </row>
    <row r="493" spans="6:7">
      <c r="F493" s="265"/>
      <c r="G493" s="265"/>
    </row>
    <row r="494" spans="6:7">
      <c r="F494" s="265"/>
      <c r="G494" s="265"/>
    </row>
    <row r="495" spans="6:7">
      <c r="F495" s="265"/>
      <c r="G495" s="265"/>
    </row>
    <row r="496" spans="6:7">
      <c r="F496" s="265"/>
      <c r="G496" s="265"/>
    </row>
    <row r="497" spans="6:7">
      <c r="F497" s="265"/>
      <c r="G497" s="265"/>
    </row>
    <row r="498" spans="6:7">
      <c r="F498" s="265"/>
      <c r="G498" s="265"/>
    </row>
    <row r="499" spans="6:7">
      <c r="F499" s="265"/>
      <c r="G499" s="265"/>
    </row>
    <row r="500" spans="6:7">
      <c r="F500" s="265"/>
      <c r="G500" s="265"/>
    </row>
    <row r="501" spans="6:7">
      <c r="F501" s="265"/>
      <c r="G501" s="265"/>
    </row>
    <row r="502" spans="6:7">
      <c r="F502" s="265"/>
      <c r="G502" s="265"/>
    </row>
    <row r="503" spans="6:7">
      <c r="F503" s="265"/>
      <c r="G503" s="265"/>
    </row>
    <row r="504" spans="6:7">
      <c r="F504" s="265"/>
      <c r="G504" s="265"/>
    </row>
    <row r="505" spans="6:7">
      <c r="F505" s="265"/>
      <c r="G505" s="265"/>
    </row>
    <row r="506" spans="6:7">
      <c r="F506" s="265"/>
      <c r="G506" s="265"/>
    </row>
    <row r="507" spans="6:7">
      <c r="F507" s="265"/>
      <c r="G507" s="265"/>
    </row>
    <row r="508" spans="6:7">
      <c r="F508" s="265"/>
      <c r="G508" s="265"/>
    </row>
    <row r="509" spans="6:7">
      <c r="F509" s="265"/>
      <c r="G509" s="265"/>
    </row>
    <row r="510" spans="6:7">
      <c r="F510" s="265"/>
      <c r="G510" s="265"/>
    </row>
    <row r="511" spans="6:7">
      <c r="F511" s="265"/>
      <c r="G511" s="265"/>
    </row>
    <row r="512" spans="6:7">
      <c r="F512" s="265"/>
      <c r="G512" s="265"/>
    </row>
    <row r="513" spans="6:7">
      <c r="F513" s="265"/>
      <c r="G513" s="265"/>
    </row>
    <row r="514" spans="6:7">
      <c r="F514" s="265"/>
      <c r="G514" s="265"/>
    </row>
    <row r="515" spans="6:7">
      <c r="F515" s="265"/>
      <c r="G515" s="265"/>
    </row>
    <row r="516" spans="6:7">
      <c r="F516" s="265"/>
      <c r="G516" s="265"/>
    </row>
    <row r="517" spans="6:7">
      <c r="F517" s="265"/>
      <c r="G517" s="265"/>
    </row>
    <row r="518" spans="6:7">
      <c r="F518" s="265"/>
      <c r="G518" s="265"/>
    </row>
    <row r="519" spans="6:7">
      <c r="F519" s="265"/>
      <c r="G519" s="265"/>
    </row>
    <row r="520" spans="6:7">
      <c r="F520" s="265"/>
      <c r="G520" s="265"/>
    </row>
    <row r="521" spans="6:7">
      <c r="F521" s="265"/>
      <c r="G521" s="265"/>
    </row>
    <row r="522" spans="6:7">
      <c r="F522" s="265"/>
      <c r="G522" s="265"/>
    </row>
    <row r="523" spans="6:7">
      <c r="F523" s="265"/>
      <c r="G523" s="265"/>
    </row>
    <row r="524" spans="6:7">
      <c r="F524" s="265"/>
      <c r="G524" s="265"/>
    </row>
    <row r="525" spans="6:7">
      <c r="F525" s="265"/>
      <c r="G525" s="265"/>
    </row>
    <row r="526" spans="6:7">
      <c r="F526" s="265"/>
      <c r="G526" s="265"/>
    </row>
    <row r="527" spans="6:7">
      <c r="F527" s="265"/>
      <c r="G527" s="265"/>
    </row>
    <row r="528" spans="6:7">
      <c r="F528" s="265"/>
      <c r="G528" s="265"/>
    </row>
    <row r="529" spans="6:7">
      <c r="F529" s="265"/>
      <c r="G529" s="265"/>
    </row>
    <row r="530" spans="6:7">
      <c r="F530" s="265"/>
      <c r="G530" s="265"/>
    </row>
    <row r="531" spans="6:7">
      <c r="F531" s="265"/>
      <c r="G531" s="265"/>
    </row>
    <row r="532" spans="6:7">
      <c r="F532" s="265"/>
      <c r="G532" s="265"/>
    </row>
    <row r="533" spans="6:7">
      <c r="F533" s="265"/>
      <c r="G533" s="265"/>
    </row>
    <row r="534" spans="6:7">
      <c r="F534" s="265"/>
      <c r="G534" s="265"/>
    </row>
    <row r="535" spans="6:7">
      <c r="F535" s="265"/>
      <c r="G535" s="265"/>
    </row>
    <row r="536" spans="6:7">
      <c r="F536" s="265"/>
      <c r="G536" s="265"/>
    </row>
    <row r="537" spans="6:7">
      <c r="F537" s="265"/>
      <c r="G537" s="265"/>
    </row>
    <row r="538" spans="6:7">
      <c r="F538" s="265"/>
      <c r="G538" s="265"/>
    </row>
    <row r="539" spans="6:7">
      <c r="F539" s="265"/>
      <c r="G539" s="265"/>
    </row>
    <row r="540" spans="6:7">
      <c r="F540" s="265"/>
      <c r="G540" s="265"/>
    </row>
    <row r="541" spans="6:7">
      <c r="F541" s="265"/>
      <c r="G541" s="265"/>
    </row>
    <row r="542" spans="6:7">
      <c r="F542" s="265"/>
      <c r="G542" s="265"/>
    </row>
    <row r="543" spans="6:7">
      <c r="F543" s="265"/>
      <c r="G543" s="265"/>
    </row>
    <row r="544" spans="6:7">
      <c r="F544" s="265"/>
      <c r="G544" s="265"/>
    </row>
    <row r="545" spans="6:7">
      <c r="F545" s="265"/>
      <c r="G545" s="265"/>
    </row>
    <row r="546" spans="6:7">
      <c r="F546" s="265"/>
      <c r="G546" s="265"/>
    </row>
    <row r="547" spans="6:7">
      <c r="F547" s="265"/>
      <c r="G547" s="265"/>
    </row>
    <row r="548" spans="6:7">
      <c r="F548" s="265"/>
      <c r="G548" s="265"/>
    </row>
    <row r="549" spans="6:7">
      <c r="F549" s="265"/>
      <c r="G549" s="265"/>
    </row>
    <row r="550" spans="6:7">
      <c r="F550" s="265"/>
      <c r="G550" s="265"/>
    </row>
    <row r="551" spans="6:7">
      <c r="F551" s="265"/>
      <c r="G551" s="265"/>
    </row>
    <row r="552" spans="6:7">
      <c r="F552" s="265"/>
      <c r="G552" s="265"/>
    </row>
    <row r="553" spans="6:7">
      <c r="F553" s="265"/>
      <c r="G553" s="265"/>
    </row>
    <row r="554" spans="6:7">
      <c r="F554" s="265"/>
      <c r="G554" s="265"/>
    </row>
    <row r="555" spans="6:7">
      <c r="F555" s="265"/>
      <c r="G555" s="265"/>
    </row>
    <row r="556" spans="6:7">
      <c r="F556" s="265"/>
      <c r="G556" s="265"/>
    </row>
    <row r="557" spans="6:7">
      <c r="F557" s="265"/>
      <c r="G557" s="265"/>
    </row>
    <row r="558" spans="6:7">
      <c r="F558" s="265"/>
      <c r="G558" s="265"/>
    </row>
    <row r="559" spans="6:7">
      <c r="F559" s="265"/>
      <c r="G559" s="265"/>
    </row>
    <row r="560" spans="6:7">
      <c r="F560" s="265"/>
      <c r="G560" s="265"/>
    </row>
    <row r="561" spans="6:7">
      <c r="F561" s="265"/>
      <c r="G561" s="265"/>
    </row>
    <row r="562" spans="6:7">
      <c r="F562" s="265"/>
      <c r="G562" s="265"/>
    </row>
    <row r="563" spans="6:7">
      <c r="F563" s="265"/>
      <c r="G563" s="265"/>
    </row>
    <row r="564" spans="6:7">
      <c r="F564" s="265"/>
      <c r="G564" s="265"/>
    </row>
    <row r="565" spans="6:7">
      <c r="F565" s="265"/>
      <c r="G565" s="265"/>
    </row>
    <row r="566" spans="6:7">
      <c r="F566" s="265"/>
      <c r="G566" s="265"/>
    </row>
    <row r="567" spans="6:7">
      <c r="F567" s="265"/>
      <c r="G567" s="265"/>
    </row>
    <row r="568" spans="6:7">
      <c r="F568" s="265"/>
      <c r="G568" s="265"/>
    </row>
    <row r="569" spans="6:7">
      <c r="F569" s="265"/>
      <c r="G569" s="265"/>
    </row>
    <row r="570" spans="6:7">
      <c r="F570" s="265"/>
      <c r="G570" s="265"/>
    </row>
    <row r="571" spans="6:7">
      <c r="F571" s="265"/>
      <c r="G571" s="265"/>
    </row>
    <row r="572" spans="6:7">
      <c r="F572" s="265"/>
      <c r="G572" s="265"/>
    </row>
    <row r="573" spans="6:7">
      <c r="F573" s="265"/>
      <c r="G573" s="265"/>
    </row>
    <row r="574" spans="6:7">
      <c r="F574" s="265"/>
      <c r="G574" s="265"/>
    </row>
    <row r="575" spans="6:7">
      <c r="F575" s="265"/>
      <c r="G575" s="265"/>
    </row>
    <row r="576" spans="6:7">
      <c r="F576" s="265"/>
      <c r="G576" s="265"/>
    </row>
    <row r="577" spans="6:7">
      <c r="F577" s="265"/>
      <c r="G577" s="265"/>
    </row>
    <row r="578" spans="6:7">
      <c r="F578" s="265"/>
      <c r="G578" s="265"/>
    </row>
    <row r="579" spans="6:7">
      <c r="F579" s="265"/>
      <c r="G579" s="265"/>
    </row>
    <row r="580" spans="6:7">
      <c r="F580" s="265"/>
      <c r="G580" s="265"/>
    </row>
    <row r="581" spans="6:7">
      <c r="F581" s="265"/>
      <c r="G581" s="265"/>
    </row>
    <row r="582" spans="6:7">
      <c r="F582" s="265"/>
      <c r="G582" s="265"/>
    </row>
    <row r="583" spans="6:7">
      <c r="F583" s="265"/>
      <c r="G583" s="265"/>
    </row>
    <row r="584" spans="6:7">
      <c r="F584" s="265"/>
      <c r="G584" s="265"/>
    </row>
    <row r="585" spans="6:7">
      <c r="F585" s="265"/>
      <c r="G585" s="265"/>
    </row>
    <row r="586" spans="6:7">
      <c r="F586" s="265"/>
      <c r="G586" s="265"/>
    </row>
    <row r="587" spans="6:7">
      <c r="F587" s="265"/>
      <c r="G587" s="265"/>
    </row>
    <row r="588" spans="6:7">
      <c r="F588" s="265"/>
      <c r="G588" s="265"/>
    </row>
    <row r="589" spans="6:7">
      <c r="F589" s="265"/>
      <c r="G589" s="265"/>
    </row>
    <row r="590" spans="6:7">
      <c r="F590" s="265"/>
      <c r="G590" s="265"/>
    </row>
    <row r="591" spans="6:7">
      <c r="F591" s="265"/>
      <c r="G591" s="265"/>
    </row>
    <row r="592" spans="6:7">
      <c r="F592" s="265"/>
      <c r="G592" s="265"/>
    </row>
    <row r="593" spans="6:7">
      <c r="F593" s="265"/>
      <c r="G593" s="265"/>
    </row>
    <row r="594" spans="6:7">
      <c r="F594" s="265"/>
      <c r="G594" s="265"/>
    </row>
    <row r="595" spans="6:7">
      <c r="F595" s="265"/>
      <c r="G595" s="265"/>
    </row>
    <row r="596" spans="6:7">
      <c r="F596" s="265"/>
      <c r="G596" s="265"/>
    </row>
    <row r="597" spans="6:7">
      <c r="F597" s="265"/>
      <c r="G597" s="265"/>
    </row>
    <row r="598" spans="6:7">
      <c r="F598" s="265"/>
      <c r="G598" s="265"/>
    </row>
    <row r="599" spans="6:7">
      <c r="F599" s="265"/>
      <c r="G599" s="265"/>
    </row>
    <row r="600" spans="6:7">
      <c r="F600" s="265"/>
      <c r="G600" s="265"/>
    </row>
    <row r="601" spans="6:7">
      <c r="F601" s="265"/>
      <c r="G601" s="265"/>
    </row>
    <row r="602" spans="6:7">
      <c r="F602" s="265"/>
      <c r="G602" s="265"/>
    </row>
    <row r="603" spans="6:7">
      <c r="F603" s="265"/>
      <c r="G603" s="265"/>
    </row>
    <row r="604" spans="6:7">
      <c r="F604" s="265"/>
      <c r="G604" s="265"/>
    </row>
    <row r="605" spans="6:7">
      <c r="F605" s="265"/>
      <c r="G605" s="265"/>
    </row>
    <row r="606" spans="6:7">
      <c r="F606" s="265"/>
      <c r="G606" s="265"/>
    </row>
    <row r="607" spans="6:7">
      <c r="F607" s="265"/>
      <c r="G607" s="265"/>
    </row>
    <row r="608" spans="6:7">
      <c r="F608" s="265"/>
      <c r="G608" s="265"/>
    </row>
    <row r="609" spans="6:7">
      <c r="F609" s="265"/>
      <c r="G609" s="265"/>
    </row>
    <row r="610" spans="6:7">
      <c r="F610" s="265"/>
      <c r="G610" s="265"/>
    </row>
    <row r="611" spans="6:7">
      <c r="F611" s="265"/>
      <c r="G611" s="265"/>
    </row>
    <row r="612" spans="6:7">
      <c r="F612" s="265"/>
      <c r="G612" s="265"/>
    </row>
    <row r="613" spans="6:7">
      <c r="F613" s="265"/>
      <c r="G613" s="265"/>
    </row>
    <row r="614" spans="6:7">
      <c r="F614" s="265"/>
      <c r="G614" s="265"/>
    </row>
    <row r="615" spans="6:7">
      <c r="F615" s="265"/>
      <c r="G615" s="265"/>
    </row>
    <row r="616" spans="6:7">
      <c r="F616" s="265"/>
      <c r="G616" s="265"/>
    </row>
    <row r="617" spans="6:7">
      <c r="F617" s="265"/>
      <c r="G617" s="265"/>
    </row>
    <row r="618" spans="6:7">
      <c r="F618" s="265"/>
      <c r="G618" s="265"/>
    </row>
    <row r="619" spans="6:7">
      <c r="F619" s="265"/>
      <c r="G619" s="265"/>
    </row>
    <row r="620" spans="6:7">
      <c r="F620" s="265"/>
      <c r="G620" s="265"/>
    </row>
    <row r="621" spans="6:7">
      <c r="F621" s="265"/>
      <c r="G621" s="265"/>
    </row>
    <row r="622" spans="6:7">
      <c r="F622" s="265"/>
      <c r="G622" s="265"/>
    </row>
  </sheetData>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2011/12&amp;C&amp;9&amp;P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AM199"/>
  <sheetViews>
    <sheetView zoomScaleNormal="100" workbookViewId="0">
      <pane ySplit="4" topLeftCell="A5" activePane="bottomLeft" state="frozen"/>
      <selection activeCell="B24" sqref="B24"/>
      <selection pane="bottomLeft" activeCell="F30" sqref="F30"/>
    </sheetView>
  </sheetViews>
  <sheetFormatPr defaultRowHeight="12.95" customHeight="1"/>
  <cols>
    <col min="1" max="1" width="6.140625" style="26" customWidth="1"/>
    <col min="2" max="2" width="19.140625" style="26" customWidth="1"/>
    <col min="3" max="3" width="7.7109375" style="619" bestFit="1" customWidth="1"/>
    <col min="4" max="4" width="9.42578125" style="225" customWidth="1"/>
    <col min="5" max="5" width="10.28515625" style="201" customWidth="1"/>
    <col min="6" max="6" width="18.85546875" style="22" customWidth="1"/>
    <col min="7" max="7" width="9.42578125" style="452" customWidth="1"/>
    <col min="8" max="8" width="8.7109375" style="22" customWidth="1"/>
    <col min="9" max="9" width="9.140625" style="22"/>
    <col min="10" max="10" width="9.140625" style="50"/>
    <col min="11" max="11" width="19.28515625" style="22" bestFit="1" customWidth="1"/>
    <col min="12" max="13" width="20.85546875" style="640" customWidth="1"/>
    <col min="14" max="39" width="8.85546875" customWidth="1"/>
    <col min="40" max="16384" width="9.140625" style="22"/>
  </cols>
  <sheetData>
    <row r="1" spans="1:12" ht="14.25" customHeight="1">
      <c r="B1" s="368" t="s">
        <v>642</v>
      </c>
      <c r="F1" s="83"/>
      <c r="G1" s="620"/>
      <c r="H1" s="83"/>
      <c r="I1" s="83"/>
    </row>
    <row r="2" spans="1:12" ht="13.5" customHeight="1">
      <c r="B2" s="369" t="s">
        <v>197</v>
      </c>
      <c r="F2" s="83"/>
      <c r="G2" s="620"/>
      <c r="H2" s="83"/>
      <c r="I2" s="83"/>
    </row>
    <row r="3" spans="1:12" ht="13.5" customHeight="1">
      <c r="B3" s="369"/>
      <c r="F3" s="83"/>
      <c r="G3" s="620"/>
      <c r="H3" s="83"/>
      <c r="I3" s="83"/>
    </row>
    <row r="4" spans="1:12" ht="13.5" customHeight="1">
      <c r="B4" s="199"/>
      <c r="F4" s="83"/>
      <c r="G4" s="620"/>
      <c r="H4" s="83"/>
      <c r="I4" s="83"/>
      <c r="K4" s="10"/>
      <c r="L4" s="10"/>
    </row>
    <row r="5" spans="1:12" ht="13.5" customHeight="1">
      <c r="A5" s="26">
        <v>1</v>
      </c>
      <c r="B5" s="4" t="s">
        <v>529</v>
      </c>
      <c r="C5" s="18">
        <v>430.93</v>
      </c>
      <c r="D5" s="218"/>
      <c r="E5" s="26">
        <v>52</v>
      </c>
      <c r="F5" s="4" t="s">
        <v>539</v>
      </c>
      <c r="G5" s="18">
        <v>106.51</v>
      </c>
      <c r="H5" s="200"/>
      <c r="I5" s="148"/>
      <c r="J5" s="123"/>
    </row>
    <row r="6" spans="1:12" ht="13.5" customHeight="1">
      <c r="A6" s="26">
        <v>2</v>
      </c>
      <c r="B6" s="4" t="s">
        <v>541</v>
      </c>
      <c r="C6" s="18">
        <v>306.7</v>
      </c>
      <c r="D6" s="232"/>
      <c r="E6" s="26">
        <v>53</v>
      </c>
      <c r="F6" s="4" t="s">
        <v>345</v>
      </c>
      <c r="G6" s="18">
        <v>104.64</v>
      </c>
      <c r="H6" s="197"/>
      <c r="I6" s="148"/>
      <c r="J6" s="177"/>
    </row>
    <row r="7" spans="1:12" ht="13.5" customHeight="1">
      <c r="A7" s="175">
        <v>3</v>
      </c>
      <c r="B7" s="4" t="s">
        <v>520</v>
      </c>
      <c r="C7" s="18">
        <v>280.83</v>
      </c>
      <c r="D7" s="232"/>
      <c r="E7" s="175">
        <v>54</v>
      </c>
      <c r="F7" s="4" t="s">
        <v>450</v>
      </c>
      <c r="G7" s="18">
        <v>104.54</v>
      </c>
      <c r="H7" s="197"/>
      <c r="I7" s="148"/>
      <c r="J7" s="177"/>
    </row>
    <row r="8" spans="1:12" ht="13.5" customHeight="1">
      <c r="A8" s="175">
        <v>4</v>
      </c>
      <c r="B8" s="4" t="s">
        <v>426</v>
      </c>
      <c r="C8" s="18">
        <v>217.23</v>
      </c>
      <c r="D8" s="232"/>
      <c r="E8" s="175">
        <v>55</v>
      </c>
      <c r="F8" s="4" t="s">
        <v>465</v>
      </c>
      <c r="G8" s="18">
        <v>98.94</v>
      </c>
      <c r="H8" s="197"/>
      <c r="I8" s="148"/>
      <c r="J8" s="123"/>
    </row>
    <row r="9" spans="1:12" ht="13.5" customHeight="1">
      <c r="A9" s="175">
        <v>5</v>
      </c>
      <c r="B9" s="4" t="s">
        <v>306</v>
      </c>
      <c r="C9" s="18">
        <v>210.73</v>
      </c>
      <c r="D9" s="232"/>
      <c r="E9" s="175">
        <v>56</v>
      </c>
      <c r="F9" s="4" t="s">
        <v>572</v>
      </c>
      <c r="G9" s="18">
        <v>96.67</v>
      </c>
      <c r="H9" s="197"/>
      <c r="I9" s="26"/>
      <c r="J9" s="177"/>
    </row>
    <row r="10" spans="1:12" ht="13.5" customHeight="1">
      <c r="A10" s="26">
        <v>6</v>
      </c>
      <c r="B10" s="4" t="s">
        <v>448</v>
      </c>
      <c r="C10" s="18">
        <v>210.11</v>
      </c>
      <c r="D10" s="218"/>
      <c r="E10" s="26">
        <v>57</v>
      </c>
      <c r="F10" s="4" t="s">
        <v>477</v>
      </c>
      <c r="G10" s="18">
        <v>96.39</v>
      </c>
      <c r="H10" s="197"/>
      <c r="I10" s="148"/>
      <c r="J10" s="177"/>
    </row>
    <row r="11" spans="1:12" ht="13.5" customHeight="1">
      <c r="A11" s="26">
        <v>7</v>
      </c>
      <c r="B11" s="4" t="s">
        <v>186</v>
      </c>
      <c r="C11" s="18">
        <v>208.88</v>
      </c>
      <c r="D11" s="232"/>
      <c r="E11" s="26">
        <v>58</v>
      </c>
      <c r="F11" s="4" t="s">
        <v>459</v>
      </c>
      <c r="G11" s="18">
        <v>94.59</v>
      </c>
      <c r="H11" s="197"/>
      <c r="I11" s="148"/>
      <c r="J11" s="123"/>
    </row>
    <row r="12" spans="1:12" ht="13.5" customHeight="1">
      <c r="A12" s="175">
        <v>8</v>
      </c>
      <c r="B12" s="4" t="s">
        <v>536</v>
      </c>
      <c r="C12" s="18">
        <v>198.47</v>
      </c>
      <c r="D12" s="232"/>
      <c r="E12" s="26">
        <v>59</v>
      </c>
      <c r="F12" s="4" t="s">
        <v>480</v>
      </c>
      <c r="G12" s="18">
        <v>92.31</v>
      </c>
      <c r="H12" s="200"/>
      <c r="I12" s="148"/>
      <c r="J12" s="177"/>
    </row>
    <row r="13" spans="1:12" ht="13.5" customHeight="1">
      <c r="A13" s="175">
        <v>9</v>
      </c>
      <c r="B13" s="4" t="s">
        <v>323</v>
      </c>
      <c r="C13" s="18">
        <v>191</v>
      </c>
      <c r="D13" s="218"/>
      <c r="E13" s="175">
        <v>60</v>
      </c>
      <c r="F13" s="4" t="s">
        <v>533</v>
      </c>
      <c r="G13" s="18">
        <v>91.22</v>
      </c>
      <c r="H13" s="200"/>
      <c r="I13" s="148"/>
      <c r="J13" s="123"/>
    </row>
    <row r="14" spans="1:12" ht="13.5" customHeight="1">
      <c r="A14" s="175">
        <v>10</v>
      </c>
      <c r="B14" s="4" t="s">
        <v>482</v>
      </c>
      <c r="C14" s="18">
        <v>172.36</v>
      </c>
      <c r="D14" s="218"/>
      <c r="E14" s="175">
        <v>61</v>
      </c>
      <c r="F14" s="4" t="s">
        <v>437</v>
      </c>
      <c r="G14" s="18">
        <v>90.92</v>
      </c>
      <c r="H14" s="200"/>
      <c r="I14" s="148"/>
      <c r="J14" s="177"/>
    </row>
    <row r="15" spans="1:12" ht="13.5" customHeight="1">
      <c r="A15" s="26">
        <v>11</v>
      </c>
      <c r="B15" s="4" t="s">
        <v>463</v>
      </c>
      <c r="C15" s="18">
        <v>171.88</v>
      </c>
      <c r="D15" s="232"/>
      <c r="E15" s="175">
        <v>62</v>
      </c>
      <c r="F15" s="4" t="s">
        <v>563</v>
      </c>
      <c r="G15" s="18">
        <v>89.76</v>
      </c>
      <c r="H15" s="200"/>
      <c r="I15" s="4"/>
      <c r="J15" s="177"/>
    </row>
    <row r="16" spans="1:12" ht="13.5" customHeight="1">
      <c r="A16" s="26">
        <v>12</v>
      </c>
      <c r="B16" s="4" t="s">
        <v>483</v>
      </c>
      <c r="C16" s="18">
        <v>170.29</v>
      </c>
      <c r="D16" s="232"/>
      <c r="E16" s="26">
        <v>63</v>
      </c>
      <c r="F16" s="4" t="s">
        <v>489</v>
      </c>
      <c r="G16" s="18">
        <v>89.65</v>
      </c>
      <c r="H16" s="197"/>
      <c r="I16" s="148"/>
      <c r="J16" s="123"/>
    </row>
    <row r="17" spans="1:10" ht="13.5" customHeight="1">
      <c r="A17" s="175">
        <v>13</v>
      </c>
      <c r="B17" s="4" t="s">
        <v>168</v>
      </c>
      <c r="C17" s="18">
        <v>162.78</v>
      </c>
      <c r="D17" s="232"/>
      <c r="E17" s="26">
        <v>64</v>
      </c>
      <c r="F17" s="4" t="s">
        <v>434</v>
      </c>
      <c r="G17" s="18">
        <v>89.37</v>
      </c>
      <c r="H17" s="197"/>
      <c r="I17" s="148"/>
      <c r="J17" s="177"/>
    </row>
    <row r="18" spans="1:10" ht="13.5" customHeight="1">
      <c r="A18" s="175">
        <v>14</v>
      </c>
      <c r="B18" s="4" t="s">
        <v>439</v>
      </c>
      <c r="C18" s="18">
        <v>162.74</v>
      </c>
      <c r="D18" s="232"/>
      <c r="E18" s="26">
        <v>65</v>
      </c>
      <c r="F18" s="4" t="s">
        <v>525</v>
      </c>
      <c r="G18" s="18">
        <v>85.75</v>
      </c>
      <c r="H18" s="200"/>
      <c r="I18" s="148"/>
      <c r="J18" s="177"/>
    </row>
    <row r="19" spans="1:10" ht="13.5" customHeight="1">
      <c r="A19" s="175">
        <v>15</v>
      </c>
      <c r="B19" s="4" t="s">
        <v>474</v>
      </c>
      <c r="C19" s="18">
        <v>158.72999999999999</v>
      </c>
      <c r="D19" s="218"/>
      <c r="E19" s="175">
        <v>66</v>
      </c>
      <c r="F19" s="4" t="s">
        <v>343</v>
      </c>
      <c r="G19" s="18">
        <v>85.5</v>
      </c>
      <c r="H19" s="200"/>
      <c r="I19" s="148"/>
      <c r="J19" s="123"/>
    </row>
    <row r="20" spans="1:10" ht="13.5" customHeight="1">
      <c r="A20" s="26">
        <v>16</v>
      </c>
      <c r="B20" s="4" t="s">
        <v>436</v>
      </c>
      <c r="C20" s="18">
        <v>153.76</v>
      </c>
      <c r="D20" s="232"/>
      <c r="E20" s="175">
        <v>67</v>
      </c>
      <c r="F20" s="4" t="s">
        <v>493</v>
      </c>
      <c r="G20" s="18">
        <v>83.82</v>
      </c>
      <c r="H20" s="200"/>
      <c r="I20" s="148"/>
      <c r="J20" s="123"/>
    </row>
    <row r="21" spans="1:10" ht="13.5" customHeight="1">
      <c r="A21" s="26">
        <v>17</v>
      </c>
      <c r="B21" s="4" t="s">
        <v>424</v>
      </c>
      <c r="C21" s="18">
        <v>151</v>
      </c>
      <c r="D21" s="232"/>
      <c r="E21" s="175">
        <v>68</v>
      </c>
      <c r="F21" s="4" t="s">
        <v>346</v>
      </c>
      <c r="G21" s="18">
        <v>81.599999999999994</v>
      </c>
      <c r="H21" s="197"/>
      <c r="I21" s="148"/>
      <c r="J21" s="123"/>
    </row>
    <row r="22" spans="1:10" ht="13.5" customHeight="1">
      <c r="A22" s="175">
        <v>18</v>
      </c>
      <c r="B22" s="4" t="s">
        <v>506</v>
      </c>
      <c r="C22" s="18">
        <v>150.86000000000001</v>
      </c>
      <c r="D22" s="218"/>
      <c r="E22" s="26">
        <v>69</v>
      </c>
      <c r="F22" s="4" t="s">
        <v>340</v>
      </c>
      <c r="G22" s="18">
        <v>80.260000000000005</v>
      </c>
      <c r="H22" s="197"/>
      <c r="I22" s="148"/>
      <c r="J22" s="123"/>
    </row>
    <row r="23" spans="1:10" ht="13.5" customHeight="1">
      <c r="A23" s="175">
        <v>19</v>
      </c>
      <c r="B23" s="4" t="s">
        <v>554</v>
      </c>
      <c r="C23" s="18">
        <v>149.13999999999999</v>
      </c>
      <c r="D23" s="218"/>
      <c r="E23" s="26">
        <v>70</v>
      </c>
      <c r="F23" s="4" t="s">
        <v>208</v>
      </c>
      <c r="G23" s="18">
        <v>78.430000000000007</v>
      </c>
      <c r="H23" s="197"/>
      <c r="I23" s="148"/>
      <c r="J23" s="123"/>
    </row>
    <row r="24" spans="1:10" ht="13.5" customHeight="1">
      <c r="A24" s="175">
        <v>20</v>
      </c>
      <c r="B24" s="4" t="s">
        <v>478</v>
      </c>
      <c r="C24" s="18">
        <v>145.51</v>
      </c>
      <c r="D24" s="232"/>
      <c r="E24" s="26">
        <v>71</v>
      </c>
      <c r="F24" s="4" t="s">
        <v>324</v>
      </c>
      <c r="G24" s="18">
        <v>78.25</v>
      </c>
      <c r="H24" s="200"/>
      <c r="I24" s="26"/>
      <c r="J24" s="177"/>
    </row>
    <row r="25" spans="1:10" ht="13.5" customHeight="1">
      <c r="A25" s="26">
        <v>21</v>
      </c>
      <c r="B25" s="4" t="s">
        <v>469</v>
      </c>
      <c r="C25" s="18">
        <v>145.15</v>
      </c>
      <c r="D25" s="232"/>
      <c r="E25" s="175">
        <v>72</v>
      </c>
      <c r="F25" s="4" t="s">
        <v>446</v>
      </c>
      <c r="G25" s="18">
        <v>77.66</v>
      </c>
      <c r="H25" s="197"/>
      <c r="I25" s="148"/>
      <c r="J25" s="123"/>
    </row>
    <row r="26" spans="1:10" ht="13.5" customHeight="1">
      <c r="A26" s="26">
        <v>22</v>
      </c>
      <c r="B26" s="4" t="s">
        <v>524</v>
      </c>
      <c r="C26" s="18">
        <v>143.07</v>
      </c>
      <c r="D26" s="218"/>
      <c r="E26" s="175">
        <v>73</v>
      </c>
      <c r="F26" s="4" t="s">
        <v>435</v>
      </c>
      <c r="G26" s="18">
        <v>76.63</v>
      </c>
      <c r="H26" s="200"/>
      <c r="I26" s="148"/>
      <c r="J26" s="123"/>
    </row>
    <row r="27" spans="1:10" ht="13.5" customHeight="1">
      <c r="A27" s="175">
        <v>23</v>
      </c>
      <c r="B27" s="4" t="s">
        <v>216</v>
      </c>
      <c r="C27" s="18">
        <v>141.80000000000001</v>
      </c>
      <c r="D27" s="232"/>
      <c r="E27" s="175">
        <v>74</v>
      </c>
      <c r="F27" s="4" t="s">
        <v>456</v>
      </c>
      <c r="G27" s="18">
        <v>73.44</v>
      </c>
      <c r="H27" s="200"/>
      <c r="I27" s="148"/>
      <c r="J27" s="177"/>
    </row>
    <row r="28" spans="1:10" ht="13.5" customHeight="1">
      <c r="A28" s="175">
        <v>24</v>
      </c>
      <c r="B28" s="4" t="s">
        <v>454</v>
      </c>
      <c r="C28" s="18">
        <v>139.43</v>
      </c>
      <c r="D28" s="232"/>
      <c r="E28" s="26">
        <v>75</v>
      </c>
      <c r="F28" s="4" t="s">
        <v>451</v>
      </c>
      <c r="G28" s="18">
        <v>69.2</v>
      </c>
      <c r="H28" s="200"/>
      <c r="I28" s="148"/>
      <c r="J28" s="177"/>
    </row>
    <row r="29" spans="1:10" ht="13.5" customHeight="1">
      <c r="A29" s="175">
        <v>25</v>
      </c>
      <c r="B29" s="4" t="s">
        <v>307</v>
      </c>
      <c r="C29" s="18">
        <v>136.41</v>
      </c>
      <c r="D29" s="218"/>
      <c r="E29" s="26">
        <v>76</v>
      </c>
      <c r="F29" s="4" t="s">
        <v>498</v>
      </c>
      <c r="G29" s="18">
        <v>69.03</v>
      </c>
      <c r="H29" s="197"/>
      <c r="I29" s="148"/>
      <c r="J29" s="123"/>
    </row>
    <row r="30" spans="1:10" ht="13.5" customHeight="1">
      <c r="A30" s="26">
        <v>26</v>
      </c>
      <c r="B30" s="4" t="s">
        <v>528</v>
      </c>
      <c r="C30" s="18">
        <v>135.69</v>
      </c>
      <c r="D30" s="232"/>
      <c r="E30" s="26">
        <v>77</v>
      </c>
      <c r="F30" s="4" t="s">
        <v>679</v>
      </c>
      <c r="G30" s="18">
        <v>67.28</v>
      </c>
      <c r="H30" s="197"/>
      <c r="I30" s="148"/>
      <c r="J30" s="177"/>
    </row>
    <row r="31" spans="1:10" ht="13.5" customHeight="1">
      <c r="A31" s="26">
        <v>27</v>
      </c>
      <c r="B31" s="4" t="s">
        <v>458</v>
      </c>
      <c r="C31" s="18">
        <v>131.66</v>
      </c>
      <c r="D31" s="232"/>
      <c r="E31" s="175">
        <v>78</v>
      </c>
      <c r="F31" s="4" t="s">
        <v>339</v>
      </c>
      <c r="G31" s="18">
        <v>66.52</v>
      </c>
      <c r="H31" s="200"/>
      <c r="I31" s="26"/>
      <c r="J31" s="123"/>
    </row>
    <row r="32" spans="1:10" ht="13.5" customHeight="1">
      <c r="A32" s="175">
        <v>28</v>
      </c>
      <c r="B32" s="4" t="s">
        <v>488</v>
      </c>
      <c r="C32" s="18">
        <v>131.15</v>
      </c>
      <c r="D32" s="218"/>
      <c r="E32" s="175">
        <v>79</v>
      </c>
      <c r="F32" s="4" t="s">
        <v>348</v>
      </c>
      <c r="G32" s="18">
        <v>65.16</v>
      </c>
      <c r="H32" s="200"/>
      <c r="I32" s="148"/>
      <c r="J32" s="123"/>
    </row>
    <row r="33" spans="1:10" ht="13.5" customHeight="1">
      <c r="A33" s="175">
        <v>29</v>
      </c>
      <c r="B33" s="4" t="s">
        <v>466</v>
      </c>
      <c r="C33" s="18">
        <v>129.25</v>
      </c>
      <c r="D33" s="218"/>
      <c r="E33" s="175">
        <v>80</v>
      </c>
      <c r="F33" s="4" t="s">
        <v>21</v>
      </c>
      <c r="G33" s="18">
        <v>65.08</v>
      </c>
      <c r="H33" s="197"/>
      <c r="I33" s="148"/>
      <c r="J33" s="123"/>
    </row>
    <row r="34" spans="1:10" ht="13.5" customHeight="1">
      <c r="A34" s="175">
        <v>30</v>
      </c>
      <c r="B34" s="4" t="s">
        <v>538</v>
      </c>
      <c r="C34" s="18">
        <v>128.79</v>
      </c>
      <c r="D34" s="232"/>
      <c r="E34" s="26">
        <v>81</v>
      </c>
      <c r="F34" s="4" t="s">
        <v>423</v>
      </c>
      <c r="G34" s="18">
        <v>64.81</v>
      </c>
      <c r="H34" s="200"/>
      <c r="I34" s="148"/>
      <c r="J34" s="123"/>
    </row>
    <row r="35" spans="1:10" ht="13.5" customHeight="1">
      <c r="A35" s="26">
        <v>31</v>
      </c>
      <c r="B35" s="4" t="s">
        <v>476</v>
      </c>
      <c r="C35" s="18">
        <v>127.77</v>
      </c>
      <c r="D35" s="218"/>
      <c r="E35" s="26">
        <v>82</v>
      </c>
      <c r="F35" s="4" t="s">
        <v>440</v>
      </c>
      <c r="G35" s="18">
        <v>62.52</v>
      </c>
      <c r="H35" s="197"/>
      <c r="I35" s="148"/>
      <c r="J35" s="123"/>
    </row>
    <row r="36" spans="1:10" ht="13.5" customHeight="1">
      <c r="A36" s="26">
        <v>32</v>
      </c>
      <c r="B36" s="4" t="s">
        <v>209</v>
      </c>
      <c r="C36" s="18">
        <v>127.66</v>
      </c>
      <c r="D36" s="232"/>
      <c r="E36" s="26">
        <v>83</v>
      </c>
      <c r="F36" s="4" t="s">
        <v>455</v>
      </c>
      <c r="G36" s="18">
        <v>62.31</v>
      </c>
      <c r="H36" s="200"/>
      <c r="I36" s="148"/>
      <c r="J36" s="177"/>
    </row>
    <row r="37" spans="1:10" ht="13.5" customHeight="1">
      <c r="A37" s="175">
        <v>33</v>
      </c>
      <c r="B37" s="4" t="s">
        <v>481</v>
      </c>
      <c r="C37" s="18">
        <v>127.03</v>
      </c>
      <c r="D37" s="232"/>
      <c r="E37" s="175">
        <v>84</v>
      </c>
      <c r="F37" s="4" t="s">
        <v>479</v>
      </c>
      <c r="G37" s="18">
        <v>61.56</v>
      </c>
      <c r="H37" s="197"/>
      <c r="I37" s="148"/>
      <c r="J37" s="177"/>
    </row>
    <row r="38" spans="1:10" ht="13.5" customHeight="1">
      <c r="A38" s="175">
        <v>34</v>
      </c>
      <c r="B38" s="4" t="s">
        <v>464</v>
      </c>
      <c r="C38" s="18">
        <v>126.24</v>
      </c>
      <c r="D38" s="218"/>
      <c r="E38" s="175">
        <v>85</v>
      </c>
      <c r="F38" s="4" t="s">
        <v>344</v>
      </c>
      <c r="G38" s="18">
        <v>57.82</v>
      </c>
      <c r="H38" s="197"/>
      <c r="I38" s="148"/>
      <c r="J38" s="177"/>
    </row>
    <row r="39" spans="1:10" ht="13.5" customHeight="1">
      <c r="A39" s="175">
        <v>35</v>
      </c>
      <c r="B39" s="4" t="s">
        <v>467</v>
      </c>
      <c r="C39" s="18">
        <v>124.9</v>
      </c>
      <c r="D39" s="218"/>
      <c r="E39" s="175">
        <v>86</v>
      </c>
      <c r="F39" s="4" t="s">
        <v>336</v>
      </c>
      <c r="G39" s="18">
        <v>54.88</v>
      </c>
      <c r="H39" s="200"/>
      <c r="I39" s="26"/>
      <c r="J39" s="177"/>
    </row>
    <row r="40" spans="1:10" ht="13.5" customHeight="1">
      <c r="A40" s="26">
        <v>36</v>
      </c>
      <c r="B40" s="4" t="s">
        <v>317</v>
      </c>
      <c r="C40" s="18">
        <v>124.86</v>
      </c>
      <c r="D40" s="218"/>
      <c r="E40" s="26">
        <v>87</v>
      </c>
      <c r="F40" s="4" t="s">
        <v>335</v>
      </c>
      <c r="G40" s="18">
        <v>54.44</v>
      </c>
      <c r="H40" s="200"/>
      <c r="I40" s="148"/>
      <c r="J40" s="177"/>
    </row>
    <row r="41" spans="1:10" ht="13.5" customHeight="1">
      <c r="A41" s="26">
        <v>37</v>
      </c>
      <c r="B41" s="4" t="s">
        <v>460</v>
      </c>
      <c r="C41" s="18">
        <v>123.88</v>
      </c>
      <c r="D41" s="218"/>
      <c r="E41" s="26">
        <v>88</v>
      </c>
      <c r="F41" s="4" t="s">
        <v>462</v>
      </c>
      <c r="G41" s="18">
        <v>54.27</v>
      </c>
      <c r="H41" s="200"/>
      <c r="I41" s="148"/>
      <c r="J41" s="123"/>
    </row>
    <row r="42" spans="1:10" ht="13.5" customHeight="1">
      <c r="A42" s="175">
        <v>38</v>
      </c>
      <c r="B42" s="4" t="s">
        <v>441</v>
      </c>
      <c r="C42" s="18">
        <v>123.87</v>
      </c>
      <c r="D42" s="218"/>
      <c r="E42" s="26">
        <v>89</v>
      </c>
      <c r="F42" s="4" t="s">
        <v>166</v>
      </c>
      <c r="G42" s="18">
        <v>53.04</v>
      </c>
      <c r="H42" s="200"/>
    </row>
    <row r="43" spans="1:10" ht="13.5" customHeight="1">
      <c r="A43" s="175">
        <v>39</v>
      </c>
      <c r="B43" s="4" t="s">
        <v>333</v>
      </c>
      <c r="C43" s="18">
        <v>122.43</v>
      </c>
      <c r="D43" s="218"/>
      <c r="E43" s="175">
        <v>90</v>
      </c>
      <c r="F43" s="4" t="s">
        <v>310</v>
      </c>
      <c r="G43" s="18">
        <v>48.8</v>
      </c>
      <c r="H43" s="200"/>
      <c r="I43" s="176"/>
      <c r="J43" s="124"/>
    </row>
    <row r="44" spans="1:10" ht="13.5" customHeight="1">
      <c r="A44" s="175">
        <v>40</v>
      </c>
      <c r="B44" s="4" t="s">
        <v>461</v>
      </c>
      <c r="C44" s="18">
        <v>120.12</v>
      </c>
      <c r="D44" s="232"/>
      <c r="E44" s="175">
        <v>91</v>
      </c>
      <c r="F44" s="4" t="s">
        <v>185</v>
      </c>
      <c r="G44" s="18">
        <v>48.52</v>
      </c>
      <c r="H44" s="200"/>
      <c r="I44" s="176"/>
      <c r="J44" s="124"/>
    </row>
    <row r="45" spans="1:10" ht="13.5" customHeight="1">
      <c r="A45" s="26">
        <v>41</v>
      </c>
      <c r="B45" s="4" t="s">
        <v>473</v>
      </c>
      <c r="C45" s="18">
        <v>119.9</v>
      </c>
      <c r="D45" s="218"/>
      <c r="E45" s="175">
        <v>92</v>
      </c>
      <c r="F45" s="4" t="s">
        <v>443</v>
      </c>
      <c r="G45" s="18">
        <v>47.97</v>
      </c>
      <c r="H45" s="200"/>
      <c r="I45"/>
      <c r="J45" s="178"/>
    </row>
    <row r="46" spans="1:10" ht="13.5" customHeight="1">
      <c r="A46" s="26">
        <v>42</v>
      </c>
      <c r="B46" s="4" t="s">
        <v>470</v>
      </c>
      <c r="C46" s="18">
        <v>119.33</v>
      </c>
      <c r="D46" s="218"/>
      <c r="E46" s="26">
        <v>93</v>
      </c>
      <c r="F46" s="4" t="s">
        <v>334</v>
      </c>
      <c r="G46" s="18">
        <v>47.7</v>
      </c>
      <c r="H46"/>
      <c r="I46"/>
      <c r="J46" s="178"/>
    </row>
    <row r="47" spans="1:10" ht="13.5" customHeight="1">
      <c r="A47" s="175">
        <v>43</v>
      </c>
      <c r="B47" s="4" t="s">
        <v>356</v>
      </c>
      <c r="C47" s="18">
        <v>119.23</v>
      </c>
      <c r="D47" s="218"/>
      <c r="E47" s="26">
        <v>94</v>
      </c>
      <c r="F47" s="4" t="s">
        <v>685</v>
      </c>
      <c r="G47" s="18">
        <v>42.09</v>
      </c>
      <c r="H47"/>
      <c r="I47"/>
      <c r="J47" s="178"/>
    </row>
    <row r="48" spans="1:10" ht="13.5" customHeight="1">
      <c r="A48" s="175">
        <v>44</v>
      </c>
      <c r="B48" s="4" t="s">
        <v>457</v>
      </c>
      <c r="C48" s="18">
        <v>117.59</v>
      </c>
      <c r="D48" s="232"/>
      <c r="E48" s="26">
        <v>95</v>
      </c>
      <c r="F48" s="4" t="s">
        <v>492</v>
      </c>
      <c r="G48" s="18">
        <v>29.7</v>
      </c>
      <c r="H48"/>
      <c r="I48"/>
      <c r="J48" s="178"/>
    </row>
    <row r="49" spans="1:10" ht="13.5" customHeight="1">
      <c r="A49" s="175">
        <v>45</v>
      </c>
      <c r="B49" s="4" t="s">
        <v>431</v>
      </c>
      <c r="C49" s="18">
        <v>117.24</v>
      </c>
      <c r="D49" s="218"/>
      <c r="E49" s="175">
        <v>96</v>
      </c>
      <c r="F49" s="4" t="s">
        <v>184</v>
      </c>
      <c r="G49" s="18">
        <v>24.38</v>
      </c>
      <c r="H49"/>
      <c r="I49"/>
      <c r="J49" s="178"/>
    </row>
    <row r="50" spans="1:10" ht="13.5" customHeight="1">
      <c r="A50" s="26">
        <v>46</v>
      </c>
      <c r="B50" s="4" t="s">
        <v>471</v>
      </c>
      <c r="C50" s="18">
        <v>116.56</v>
      </c>
      <c r="D50" s="232"/>
      <c r="E50" s="175">
        <v>97</v>
      </c>
      <c r="F50" s="4" t="s">
        <v>552</v>
      </c>
      <c r="G50" s="18">
        <v>23.56</v>
      </c>
      <c r="H50"/>
      <c r="I50"/>
      <c r="J50" s="178"/>
    </row>
    <row r="51" spans="1:10" ht="13.5" customHeight="1">
      <c r="A51" s="26">
        <v>47</v>
      </c>
      <c r="B51" s="4" t="s">
        <v>468</v>
      </c>
      <c r="C51" s="18">
        <v>115.59</v>
      </c>
      <c r="D51" s="218"/>
      <c r="E51" s="175">
        <v>98</v>
      </c>
      <c r="F51" s="4" t="s">
        <v>487</v>
      </c>
      <c r="G51" s="18"/>
      <c r="H51"/>
      <c r="I51"/>
      <c r="J51" s="178"/>
    </row>
    <row r="52" spans="1:10" ht="13.5" customHeight="1">
      <c r="A52" s="175">
        <v>48</v>
      </c>
      <c r="B52" s="4" t="s">
        <v>445</v>
      </c>
      <c r="C52" s="18">
        <v>113.73</v>
      </c>
      <c r="D52" s="218"/>
      <c r="E52" s="686">
        <v>99</v>
      </c>
      <c r="F52" s="4" t="s">
        <v>341</v>
      </c>
      <c r="G52" s="18"/>
      <c r="H52"/>
      <c r="I52"/>
      <c r="J52" s="178"/>
    </row>
    <row r="53" spans="1:10" ht="13.5" customHeight="1">
      <c r="A53" s="175">
        <v>49</v>
      </c>
      <c r="B53" s="4" t="s">
        <v>500</v>
      </c>
      <c r="C53" s="18">
        <v>111.15</v>
      </c>
      <c r="D53" s="232"/>
      <c r="E53" s="26"/>
      <c r="H53"/>
      <c r="I53"/>
      <c r="J53" s="178"/>
    </row>
    <row r="54" spans="1:10" ht="13.5" customHeight="1">
      <c r="A54" s="175">
        <v>50</v>
      </c>
      <c r="B54" s="4" t="s">
        <v>507</v>
      </c>
      <c r="C54" s="18">
        <v>108.87</v>
      </c>
      <c r="D54" s="232"/>
      <c r="E54" s="200"/>
      <c r="F54" s="28" t="s">
        <v>411</v>
      </c>
      <c r="G54" s="622">
        <f>MEDIAN(G5:G52,C5:C55)</f>
        <v>111.15</v>
      </c>
      <c r="H54"/>
      <c r="I54"/>
      <c r="J54" s="178"/>
    </row>
    <row r="55" spans="1:10" ht="13.5" customHeight="1">
      <c r="A55" s="175">
        <v>51</v>
      </c>
      <c r="B55" s="4" t="s">
        <v>429</v>
      </c>
      <c r="C55" s="18">
        <v>107.1</v>
      </c>
      <c r="D55" s="218"/>
      <c r="E55" s="197"/>
      <c r="F55" s="28" t="s">
        <v>410</v>
      </c>
      <c r="G55" s="622">
        <f>AVERAGE(G5:G52,C5:C55)</f>
        <v>115.14298969072163</v>
      </c>
      <c r="H55"/>
      <c r="I55"/>
      <c r="J55" s="178"/>
    </row>
    <row r="56" spans="1:10" ht="13.5" customHeight="1">
      <c r="D56" s="22"/>
      <c r="E56" s="197"/>
      <c r="F56" s="28"/>
      <c r="G56" s="621"/>
      <c r="H56"/>
      <c r="I56"/>
      <c r="J56" s="178"/>
    </row>
    <row r="57" spans="1:10" ht="13.5" customHeight="1">
      <c r="D57" s="22"/>
      <c r="E57" s="197"/>
      <c r="H57"/>
      <c r="I57"/>
      <c r="J57" s="178"/>
    </row>
    <row r="58" spans="1:10" ht="13.5" customHeight="1">
      <c r="D58" s="22"/>
      <c r="E58" s="202"/>
      <c r="H58"/>
      <c r="I58"/>
      <c r="J58" s="178"/>
    </row>
    <row r="59" spans="1:10" ht="13.5" customHeight="1">
      <c r="D59" s="22"/>
      <c r="E59" s="202"/>
      <c r="F59"/>
      <c r="G59" s="455"/>
      <c r="H59"/>
      <c r="I59"/>
      <c r="J59" s="178"/>
    </row>
    <row r="60" spans="1:10" ht="13.5" customHeight="1">
      <c r="D60" s="22"/>
      <c r="E60" s="202"/>
      <c r="F60"/>
      <c r="G60" s="455"/>
      <c r="H60"/>
      <c r="I60"/>
      <c r="J60" s="178"/>
    </row>
    <row r="61" spans="1:10" ht="13.5" customHeight="1">
      <c r="D61" s="22"/>
      <c r="E61" s="202"/>
      <c r="G61" s="127"/>
      <c r="H61"/>
      <c r="I61"/>
      <c r="J61" s="178"/>
    </row>
    <row r="62" spans="1:10" ht="13.5" customHeight="1">
      <c r="D62" s="22"/>
      <c r="E62" s="202"/>
      <c r="G62" s="127"/>
      <c r="H62"/>
      <c r="I62"/>
      <c r="J62" s="178"/>
    </row>
    <row r="63" spans="1:10" ht="13.5" customHeight="1">
      <c r="D63" s="22"/>
      <c r="E63" s="202"/>
      <c r="G63" s="127"/>
      <c r="H63"/>
      <c r="I63"/>
      <c r="J63" s="178"/>
    </row>
    <row r="64" spans="1:10" ht="13.5" customHeight="1">
      <c r="D64" s="22"/>
      <c r="E64" s="202"/>
      <c r="G64" s="127"/>
      <c r="H64"/>
      <c r="I64"/>
      <c r="J64" s="178"/>
    </row>
    <row r="65" spans="4:10" ht="13.5" customHeight="1">
      <c r="D65" s="22"/>
      <c r="E65" s="202"/>
      <c r="G65" s="127"/>
      <c r="H65"/>
      <c r="I65"/>
      <c r="J65" s="178"/>
    </row>
    <row r="66" spans="4:10" ht="13.5" customHeight="1">
      <c r="D66" s="22"/>
      <c r="E66" s="202"/>
      <c r="G66" s="127"/>
      <c r="H66"/>
      <c r="I66"/>
      <c r="J66" s="178"/>
    </row>
    <row r="67" spans="4:10" ht="13.5" customHeight="1">
      <c r="D67" s="22"/>
      <c r="E67" s="202"/>
      <c r="F67"/>
      <c r="G67" s="455"/>
      <c r="H67"/>
      <c r="I67"/>
      <c r="J67" s="178"/>
    </row>
    <row r="68" spans="4:10" ht="13.5" customHeight="1">
      <c r="D68" s="22"/>
      <c r="E68" s="202"/>
      <c r="F68"/>
      <c r="G68" s="455"/>
      <c r="H68"/>
      <c r="I68"/>
      <c r="J68" s="178"/>
    </row>
    <row r="69" spans="4:10" ht="13.5" customHeight="1">
      <c r="D69" s="22"/>
      <c r="E69" s="202"/>
      <c r="F69"/>
      <c r="G69" s="455"/>
      <c r="H69"/>
      <c r="I69"/>
      <c r="J69" s="178"/>
    </row>
    <row r="70" spans="4:10" ht="13.5" customHeight="1">
      <c r="D70" s="22"/>
      <c r="E70" s="202"/>
      <c r="F70"/>
      <c r="G70" s="455"/>
      <c r="H70"/>
      <c r="I70"/>
      <c r="J70" s="178"/>
    </row>
    <row r="71" spans="4:10" ht="13.5" customHeight="1">
      <c r="D71" s="22"/>
      <c r="E71" s="202"/>
      <c r="F71"/>
      <c r="G71" s="455"/>
      <c r="H71"/>
      <c r="I71"/>
      <c r="J71" s="178"/>
    </row>
    <row r="72" spans="4:10" ht="13.5" customHeight="1">
      <c r="D72" s="22"/>
      <c r="E72" s="202"/>
      <c r="F72"/>
      <c r="G72" s="455"/>
      <c r="H72"/>
      <c r="I72"/>
      <c r="J72" s="178"/>
    </row>
    <row r="73" spans="4:10" ht="13.5" customHeight="1">
      <c r="D73" s="22"/>
      <c r="E73" s="202"/>
      <c r="F73"/>
      <c r="G73" s="455"/>
      <c r="H73"/>
      <c r="I73"/>
      <c r="J73" s="178"/>
    </row>
    <row r="74" spans="4:10" ht="13.5" customHeight="1">
      <c r="D74" s="22"/>
      <c r="E74" s="202"/>
      <c r="F74"/>
      <c r="G74" s="455"/>
      <c r="H74"/>
      <c r="I74"/>
      <c r="J74" s="178"/>
    </row>
    <row r="75" spans="4:10" ht="13.5" customHeight="1">
      <c r="D75" s="22"/>
      <c r="E75" s="202"/>
      <c r="F75"/>
      <c r="G75" s="455"/>
      <c r="H75"/>
      <c r="I75"/>
      <c r="J75" s="178"/>
    </row>
    <row r="76" spans="4:10" ht="13.5" customHeight="1">
      <c r="D76" s="22"/>
      <c r="E76" s="202"/>
      <c r="F76"/>
      <c r="G76" s="455"/>
      <c r="H76"/>
      <c r="I76"/>
      <c r="J76" s="178"/>
    </row>
    <row r="77" spans="4:10" ht="13.5" customHeight="1">
      <c r="D77" s="22"/>
      <c r="E77" s="202"/>
      <c r="F77"/>
      <c r="G77" s="455"/>
      <c r="H77"/>
      <c r="I77"/>
      <c r="J77" s="178"/>
    </row>
    <row r="78" spans="4:10" ht="13.5" customHeight="1">
      <c r="D78" s="22"/>
      <c r="E78" s="202"/>
      <c r="F78"/>
      <c r="G78" s="455"/>
      <c r="H78"/>
      <c r="I78"/>
      <c r="J78" s="178"/>
    </row>
    <row r="79" spans="4:10" ht="13.5" customHeight="1">
      <c r="D79" s="22"/>
      <c r="E79" s="202"/>
      <c r="F79"/>
      <c r="G79" s="455"/>
      <c r="H79"/>
      <c r="I79"/>
      <c r="J79" s="178"/>
    </row>
    <row r="80" spans="4:10" ht="13.5" customHeight="1">
      <c r="D80" s="22"/>
      <c r="E80" s="202"/>
      <c r="F80"/>
      <c r="G80" s="455"/>
      <c r="H80"/>
      <c r="I80"/>
      <c r="J80" s="178"/>
    </row>
    <row r="81" spans="4:10" ht="13.5" customHeight="1">
      <c r="D81" s="22"/>
      <c r="E81" s="202"/>
      <c r="F81"/>
      <c r="G81" s="455"/>
      <c r="H81"/>
      <c r="I81"/>
      <c r="J81" s="178"/>
    </row>
    <row r="82" spans="4:10" ht="13.5" customHeight="1">
      <c r="D82" s="22"/>
      <c r="E82" s="202"/>
      <c r="F82"/>
      <c r="G82" s="455"/>
      <c r="H82"/>
      <c r="I82"/>
      <c r="J82" s="178"/>
    </row>
    <row r="83" spans="4:10" ht="13.5" customHeight="1">
      <c r="D83" s="22"/>
      <c r="E83" s="202"/>
      <c r="F83"/>
      <c r="G83" s="455"/>
      <c r="H83"/>
      <c r="I83"/>
      <c r="J83" s="178"/>
    </row>
    <row r="84" spans="4:10" ht="13.5" customHeight="1">
      <c r="D84" s="22"/>
      <c r="E84" s="202"/>
    </row>
    <row r="85" spans="4:10" ht="13.5" customHeight="1">
      <c r="D85" s="22"/>
    </row>
    <row r="86" spans="4:10" ht="13.5" customHeight="1">
      <c r="D86" s="22"/>
    </row>
    <row r="87" spans="4:10" ht="13.5" customHeight="1">
      <c r="D87" s="22"/>
    </row>
    <row r="88" spans="4:10" ht="13.5" customHeight="1">
      <c r="D88" s="22"/>
    </row>
    <row r="89" spans="4:10" ht="13.5" customHeight="1">
      <c r="D89" s="22"/>
    </row>
    <row r="90" spans="4:10" ht="13.5" customHeight="1">
      <c r="D90" s="22"/>
    </row>
    <row r="91" spans="4:10" ht="13.5" customHeight="1">
      <c r="D91" s="22"/>
    </row>
    <row r="92" spans="4:10" ht="13.5" customHeight="1">
      <c r="D92" s="22"/>
    </row>
    <row r="93" spans="4:10" ht="13.5" customHeight="1">
      <c r="D93" s="22"/>
    </row>
    <row r="94" spans="4:10" ht="13.5" customHeight="1">
      <c r="D94" s="22"/>
    </row>
    <row r="95" spans="4:10" ht="13.5" customHeight="1">
      <c r="D95" s="22"/>
    </row>
    <row r="96" spans="4:10" ht="13.5" customHeight="1">
      <c r="D96" s="22"/>
    </row>
    <row r="97" spans="2:13" ht="13.5" customHeight="1">
      <c r="D97" s="22"/>
    </row>
    <row r="98" spans="2:13" ht="13.5" customHeight="1">
      <c r="D98" s="22"/>
    </row>
    <row r="99" spans="2:13" ht="13.5" customHeight="1">
      <c r="D99" s="22"/>
    </row>
    <row r="100" spans="2:13" ht="13.5" customHeight="1"/>
    <row r="101" spans="2:13" ht="13.5" customHeight="1"/>
    <row r="102" spans="2:13" ht="13.5" customHeight="1">
      <c r="B102" s="22"/>
      <c r="C102" s="127"/>
      <c r="D102" s="137"/>
    </row>
    <row r="103" spans="2:13" ht="13.5" customHeight="1">
      <c r="B103" s="22"/>
      <c r="C103" s="127"/>
      <c r="D103" s="137"/>
    </row>
    <row r="104" spans="2:13" ht="13.5" customHeight="1">
      <c r="B104" s="22"/>
      <c r="C104" s="127"/>
      <c r="D104" s="137"/>
      <c r="K104" s="684"/>
      <c r="L104" s="685"/>
      <c r="M104" s="685"/>
    </row>
    <row r="105" spans="2:13" ht="13.5" customHeight="1">
      <c r="B105" s="22"/>
      <c r="C105" s="127"/>
      <c r="D105" s="137"/>
      <c r="K105" s="684"/>
      <c r="L105" s="685"/>
      <c r="M105" s="685"/>
    </row>
    <row r="106" spans="2:13" ht="13.5" customHeight="1">
      <c r="K106" s="684"/>
      <c r="L106" s="685"/>
      <c r="M106" s="685"/>
    </row>
    <row r="107" spans="2:13" ht="13.5" customHeight="1">
      <c r="K107" s="684"/>
      <c r="L107" s="685"/>
      <c r="M107" s="685"/>
    </row>
    <row r="108" spans="2:13" ht="13.5" customHeight="1">
      <c r="K108" s="684"/>
      <c r="L108" s="685"/>
      <c r="M108" s="685"/>
    </row>
    <row r="109" spans="2:13" ht="13.5" customHeight="1">
      <c r="K109" s="684"/>
      <c r="L109" s="685"/>
      <c r="M109" s="685"/>
    </row>
    <row r="110" spans="2:13" ht="13.5" customHeight="1">
      <c r="K110" s="684"/>
      <c r="L110" s="685"/>
      <c r="M110" s="685"/>
    </row>
    <row r="111" spans="2:13" ht="13.5" customHeight="1"/>
    <row r="112" spans="2:13"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sheetData>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2011/12&amp;C&amp;9&amp;P</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GR1778"/>
  <sheetViews>
    <sheetView zoomScaleNormal="100" workbookViewId="0">
      <pane ySplit="4" topLeftCell="A5" activePane="bottomLeft" state="frozen"/>
      <selection activeCell="B24" sqref="B24"/>
      <selection pane="bottomLeft" activeCell="I39" sqref="I39"/>
    </sheetView>
  </sheetViews>
  <sheetFormatPr defaultRowHeight="12.95" customHeight="1"/>
  <cols>
    <col min="1" max="1" width="7.85546875" style="26" customWidth="1"/>
    <col min="2" max="2" width="19.28515625" style="22" customWidth="1"/>
    <col min="3" max="3" width="6" style="225" customWidth="1"/>
    <col min="4" max="4" width="9.42578125" style="225" customWidth="1"/>
    <col min="5" max="5" width="11.5703125" style="22" customWidth="1"/>
    <col min="6" max="6" width="20" style="22" customWidth="1"/>
    <col min="7" max="7" width="7.140625" style="227" customWidth="1"/>
    <col min="8" max="8" width="19.28515625" style="22" bestFit="1" customWidth="1"/>
    <col min="9" max="9" width="23.42578125" style="22" bestFit="1" customWidth="1"/>
    <col min="10" max="10" width="26.7109375" style="455" bestFit="1" customWidth="1"/>
    <col min="11" max="200" width="8.85546875" customWidth="1"/>
    <col min="201" max="16384" width="9.140625" style="22"/>
  </cols>
  <sheetData>
    <row r="1" spans="1:10" ht="14.25" customHeight="1">
      <c r="B1" s="368" t="s">
        <v>643</v>
      </c>
      <c r="C1" s="137"/>
      <c r="D1" s="137"/>
      <c r="E1" s="83"/>
      <c r="F1" s="83"/>
    </row>
    <row r="2" spans="1:10" ht="13.5" customHeight="1">
      <c r="B2" s="369" t="s">
        <v>198</v>
      </c>
      <c r="C2" s="137"/>
      <c r="D2" s="137"/>
      <c r="E2" s="83"/>
      <c r="F2" s="83"/>
    </row>
    <row r="3" spans="1:10" ht="13.5" customHeight="1">
      <c r="B3" s="369"/>
      <c r="C3" s="137"/>
      <c r="D3" s="137"/>
      <c r="E3" s="83"/>
      <c r="F3" s="83"/>
    </row>
    <row r="4" spans="1:10" ht="13.5" customHeight="1">
      <c r="B4" s="198"/>
      <c r="C4" s="137"/>
      <c r="D4" s="137"/>
      <c r="E4" s="83"/>
      <c r="F4" s="83"/>
      <c r="H4" s="10"/>
      <c r="I4" s="10"/>
      <c r="J4" s="549"/>
    </row>
    <row r="5" spans="1:10" ht="13.5" customHeight="1">
      <c r="A5" s="26">
        <v>1</v>
      </c>
      <c r="B5" s="4" t="s">
        <v>529</v>
      </c>
      <c r="C5" s="18">
        <v>37.15</v>
      </c>
      <c r="D5" s="204"/>
      <c r="E5" s="26">
        <v>52</v>
      </c>
      <c r="F5" s="4" t="s">
        <v>480</v>
      </c>
      <c r="G5" s="18">
        <v>10.51</v>
      </c>
    </row>
    <row r="6" spans="1:10" ht="13.5" customHeight="1">
      <c r="A6" s="26">
        <v>2</v>
      </c>
      <c r="B6" s="4" t="s">
        <v>424</v>
      </c>
      <c r="C6" s="18">
        <v>29.12</v>
      </c>
      <c r="D6" s="204"/>
      <c r="E6" s="26">
        <v>53</v>
      </c>
      <c r="F6" s="4" t="s">
        <v>459</v>
      </c>
      <c r="G6" s="18">
        <v>10.43</v>
      </c>
    </row>
    <row r="7" spans="1:10" ht="13.5" customHeight="1">
      <c r="A7" s="26">
        <v>3</v>
      </c>
      <c r="B7" s="4" t="s">
        <v>483</v>
      </c>
      <c r="C7" s="18">
        <v>25.23</v>
      </c>
      <c r="D7" s="228"/>
      <c r="E7" s="26">
        <v>54</v>
      </c>
      <c r="F7" s="4" t="s">
        <v>493</v>
      </c>
      <c r="G7" s="18">
        <v>10.4</v>
      </c>
    </row>
    <row r="8" spans="1:10" ht="13.5" customHeight="1">
      <c r="A8" s="26">
        <v>4</v>
      </c>
      <c r="B8" s="4" t="s">
        <v>536</v>
      </c>
      <c r="C8" s="18">
        <v>23.83</v>
      </c>
      <c r="D8" s="204"/>
      <c r="E8" s="26">
        <v>55</v>
      </c>
      <c r="F8" s="4" t="s">
        <v>431</v>
      </c>
      <c r="G8" s="18">
        <v>10.18</v>
      </c>
    </row>
    <row r="9" spans="1:10" ht="13.5" customHeight="1">
      <c r="A9" s="26">
        <v>5</v>
      </c>
      <c r="B9" s="4" t="s">
        <v>426</v>
      </c>
      <c r="C9" s="18">
        <v>23.82</v>
      </c>
      <c r="D9" s="204"/>
      <c r="E9" s="26">
        <v>56</v>
      </c>
      <c r="F9" s="4" t="s">
        <v>21</v>
      </c>
      <c r="G9" s="18">
        <v>10.130000000000001</v>
      </c>
    </row>
    <row r="10" spans="1:10" ht="13.5" customHeight="1">
      <c r="A10" s="26">
        <v>6</v>
      </c>
      <c r="B10" s="4" t="s">
        <v>323</v>
      </c>
      <c r="C10" s="18">
        <v>22.81</v>
      </c>
      <c r="D10" s="204"/>
      <c r="E10" s="26">
        <v>57</v>
      </c>
      <c r="F10" s="4" t="s">
        <v>345</v>
      </c>
      <c r="G10" s="18">
        <v>10.130000000000001</v>
      </c>
    </row>
    <row r="11" spans="1:10" ht="13.5" customHeight="1">
      <c r="A11" s="26">
        <v>7</v>
      </c>
      <c r="B11" s="4" t="s">
        <v>306</v>
      </c>
      <c r="C11" s="18">
        <v>22.78</v>
      </c>
      <c r="D11" s="204"/>
      <c r="E11" s="26">
        <v>58</v>
      </c>
      <c r="F11" s="4" t="s">
        <v>500</v>
      </c>
      <c r="G11" s="18">
        <v>10.07</v>
      </c>
    </row>
    <row r="12" spans="1:10" ht="13.5" customHeight="1">
      <c r="A12" s="26">
        <v>8</v>
      </c>
      <c r="B12" s="4" t="s">
        <v>448</v>
      </c>
      <c r="C12" s="18">
        <v>22.32</v>
      </c>
      <c r="D12" s="228"/>
      <c r="E12" s="26">
        <v>59</v>
      </c>
      <c r="F12" s="4" t="s">
        <v>346</v>
      </c>
      <c r="G12" s="18">
        <v>10.01</v>
      </c>
    </row>
    <row r="13" spans="1:10" ht="13.5" customHeight="1">
      <c r="A13" s="26">
        <v>9</v>
      </c>
      <c r="B13" s="4" t="s">
        <v>454</v>
      </c>
      <c r="C13" s="18">
        <v>22.14</v>
      </c>
      <c r="D13" s="204"/>
      <c r="E13" s="26">
        <v>60</v>
      </c>
      <c r="F13" s="4" t="s">
        <v>533</v>
      </c>
      <c r="G13" s="18">
        <v>9.92</v>
      </c>
    </row>
    <row r="14" spans="1:10" ht="13.5" customHeight="1">
      <c r="A14" s="26">
        <v>10</v>
      </c>
      <c r="B14" s="4" t="s">
        <v>307</v>
      </c>
      <c r="C14" s="18">
        <v>21.72</v>
      </c>
      <c r="D14" s="228"/>
      <c r="E14" s="26">
        <v>61</v>
      </c>
      <c r="F14" s="4" t="s">
        <v>445</v>
      </c>
      <c r="G14" s="18">
        <v>9.85</v>
      </c>
    </row>
    <row r="15" spans="1:10" ht="13.5" customHeight="1">
      <c r="A15" s="26">
        <v>11</v>
      </c>
      <c r="B15" s="4" t="s">
        <v>482</v>
      </c>
      <c r="C15" s="18">
        <v>21.41</v>
      </c>
      <c r="D15" s="228"/>
      <c r="E15" s="26">
        <v>62</v>
      </c>
      <c r="F15" s="4" t="s">
        <v>539</v>
      </c>
      <c r="G15" s="18">
        <v>9.85</v>
      </c>
    </row>
    <row r="16" spans="1:10" ht="13.5" customHeight="1">
      <c r="A16" s="26">
        <v>12</v>
      </c>
      <c r="B16" s="4" t="s">
        <v>439</v>
      </c>
      <c r="C16" s="18">
        <v>19.96</v>
      </c>
      <c r="D16" s="204"/>
      <c r="E16" s="26">
        <v>63</v>
      </c>
      <c r="F16" s="4" t="s">
        <v>489</v>
      </c>
      <c r="G16" s="18">
        <v>9.73</v>
      </c>
    </row>
    <row r="17" spans="1:7" ht="13.5" customHeight="1">
      <c r="A17" s="26">
        <v>13</v>
      </c>
      <c r="B17" s="4" t="s">
        <v>441</v>
      </c>
      <c r="C17" s="18">
        <v>18.829999999999998</v>
      </c>
      <c r="D17" s="228"/>
      <c r="E17" s="26">
        <v>64</v>
      </c>
      <c r="F17" s="4" t="s">
        <v>498</v>
      </c>
      <c r="G17" s="18">
        <v>9.7200000000000006</v>
      </c>
    </row>
    <row r="18" spans="1:7" ht="13.5" customHeight="1">
      <c r="A18" s="26">
        <v>14</v>
      </c>
      <c r="B18" s="4" t="s">
        <v>186</v>
      </c>
      <c r="C18" s="18">
        <v>18.72</v>
      </c>
      <c r="D18" s="204"/>
      <c r="E18" s="26">
        <v>65</v>
      </c>
      <c r="F18" s="4" t="s">
        <v>356</v>
      </c>
      <c r="G18" s="18">
        <v>9.6</v>
      </c>
    </row>
    <row r="19" spans="1:7" ht="13.5" customHeight="1">
      <c r="A19" s="26">
        <v>15</v>
      </c>
      <c r="B19" s="4" t="s">
        <v>458</v>
      </c>
      <c r="C19" s="18">
        <v>18.59</v>
      </c>
      <c r="D19" s="228"/>
      <c r="E19" s="26">
        <v>66</v>
      </c>
      <c r="F19" s="4" t="s">
        <v>440</v>
      </c>
      <c r="G19" s="18">
        <v>9.17</v>
      </c>
    </row>
    <row r="20" spans="1:7" ht="13.5" customHeight="1">
      <c r="A20" s="26">
        <v>16</v>
      </c>
      <c r="B20" s="4" t="s">
        <v>437</v>
      </c>
      <c r="C20" s="18">
        <v>18.13</v>
      </c>
      <c r="D20" s="204"/>
      <c r="E20" s="26">
        <v>67</v>
      </c>
      <c r="F20" s="4" t="s">
        <v>324</v>
      </c>
      <c r="G20" s="18">
        <v>9.1199999999999992</v>
      </c>
    </row>
    <row r="21" spans="1:7" ht="13.5" customHeight="1">
      <c r="A21" s="26">
        <v>17</v>
      </c>
      <c r="B21" s="4" t="s">
        <v>528</v>
      </c>
      <c r="C21" s="18">
        <v>17.510000000000002</v>
      </c>
      <c r="D21" s="228"/>
      <c r="E21" s="26">
        <v>68</v>
      </c>
      <c r="F21" s="4" t="s">
        <v>563</v>
      </c>
      <c r="G21" s="18">
        <v>9.0399999999999991</v>
      </c>
    </row>
    <row r="22" spans="1:7" ht="13.5" customHeight="1">
      <c r="A22" s="26">
        <v>18</v>
      </c>
      <c r="B22" s="4" t="s">
        <v>168</v>
      </c>
      <c r="C22" s="18">
        <v>17.38</v>
      </c>
      <c r="D22" s="204"/>
      <c r="E22" s="26">
        <v>69</v>
      </c>
      <c r="F22" s="4" t="s">
        <v>434</v>
      </c>
      <c r="G22" s="18">
        <v>8.99</v>
      </c>
    </row>
    <row r="23" spans="1:7" ht="13.5" customHeight="1">
      <c r="A23" s="26">
        <v>19</v>
      </c>
      <c r="B23" s="4" t="s">
        <v>463</v>
      </c>
      <c r="C23" s="18">
        <v>17.34</v>
      </c>
      <c r="D23" s="228"/>
      <c r="E23" s="26">
        <v>70</v>
      </c>
      <c r="F23" s="4" t="s">
        <v>423</v>
      </c>
      <c r="G23" s="18">
        <v>8.93</v>
      </c>
    </row>
    <row r="24" spans="1:7" ht="13.5" customHeight="1">
      <c r="A24" s="26">
        <v>20</v>
      </c>
      <c r="B24" s="4" t="s">
        <v>469</v>
      </c>
      <c r="C24" s="18">
        <v>16.54</v>
      </c>
      <c r="D24" s="228"/>
      <c r="E24" s="26">
        <v>71</v>
      </c>
      <c r="F24" s="4" t="s">
        <v>340</v>
      </c>
      <c r="G24" s="18">
        <v>8.7799999999999994</v>
      </c>
    </row>
    <row r="25" spans="1:7" ht="13.5" customHeight="1">
      <c r="A25" s="26">
        <v>21</v>
      </c>
      <c r="B25" s="4" t="s">
        <v>467</v>
      </c>
      <c r="C25" s="18">
        <v>16.29</v>
      </c>
      <c r="D25" s="204"/>
      <c r="E25" s="26">
        <v>72</v>
      </c>
      <c r="F25" s="4" t="s">
        <v>488</v>
      </c>
      <c r="G25" s="18">
        <v>8.7200000000000006</v>
      </c>
    </row>
    <row r="26" spans="1:7" ht="13.5" customHeight="1">
      <c r="A26" s="26">
        <v>22</v>
      </c>
      <c r="B26" s="4" t="s">
        <v>456</v>
      </c>
      <c r="C26" s="18">
        <v>16.149999999999999</v>
      </c>
      <c r="D26" s="204"/>
      <c r="E26" s="26">
        <v>73</v>
      </c>
      <c r="F26" s="4" t="s">
        <v>335</v>
      </c>
      <c r="G26" s="18">
        <v>8.49</v>
      </c>
    </row>
    <row r="27" spans="1:7" ht="13.5" customHeight="1">
      <c r="A27" s="26">
        <v>23</v>
      </c>
      <c r="B27" s="4" t="s">
        <v>471</v>
      </c>
      <c r="C27" s="18">
        <v>15.82</v>
      </c>
      <c r="D27" s="228"/>
      <c r="E27" s="26">
        <v>74</v>
      </c>
      <c r="F27" s="4" t="s">
        <v>450</v>
      </c>
      <c r="G27" s="18">
        <v>8.44</v>
      </c>
    </row>
    <row r="28" spans="1:7" ht="13.5" customHeight="1">
      <c r="A28" s="26">
        <v>24</v>
      </c>
      <c r="B28" s="4" t="s">
        <v>524</v>
      </c>
      <c r="C28" s="18">
        <v>15.65</v>
      </c>
      <c r="D28" s="228"/>
      <c r="E28" s="26">
        <v>75</v>
      </c>
      <c r="F28" s="4" t="s">
        <v>473</v>
      </c>
      <c r="G28" s="18">
        <v>8.41</v>
      </c>
    </row>
    <row r="29" spans="1:7" ht="13.5" customHeight="1">
      <c r="A29" s="26">
        <v>25</v>
      </c>
      <c r="B29" s="4" t="s">
        <v>474</v>
      </c>
      <c r="C29" s="18">
        <v>15.53</v>
      </c>
      <c r="D29" s="204"/>
      <c r="E29" s="26">
        <v>76</v>
      </c>
      <c r="F29" s="4" t="s">
        <v>317</v>
      </c>
      <c r="G29" s="18">
        <v>8.41</v>
      </c>
    </row>
    <row r="30" spans="1:7" ht="13.5" customHeight="1">
      <c r="A30" s="26">
        <v>26</v>
      </c>
      <c r="B30" s="4" t="s">
        <v>457</v>
      </c>
      <c r="C30" s="18">
        <v>15.36</v>
      </c>
      <c r="D30" s="204"/>
      <c r="E30" s="26">
        <v>77</v>
      </c>
      <c r="F30" s="4" t="s">
        <v>336</v>
      </c>
      <c r="G30" s="18">
        <v>8.18</v>
      </c>
    </row>
    <row r="31" spans="1:7" ht="13.5" customHeight="1">
      <c r="A31" s="26">
        <v>27</v>
      </c>
      <c r="B31" s="4" t="s">
        <v>460</v>
      </c>
      <c r="C31" s="18">
        <v>15.06</v>
      </c>
      <c r="D31" s="204"/>
      <c r="E31" s="26">
        <v>78</v>
      </c>
      <c r="F31" s="4" t="s">
        <v>451</v>
      </c>
      <c r="G31" s="18">
        <v>7.96</v>
      </c>
    </row>
    <row r="32" spans="1:7" ht="13.5" customHeight="1">
      <c r="A32" s="26">
        <v>28</v>
      </c>
      <c r="B32" s="4" t="s">
        <v>520</v>
      </c>
      <c r="C32" s="18">
        <v>14.9</v>
      </c>
      <c r="D32" s="228"/>
      <c r="E32" s="26">
        <v>79</v>
      </c>
      <c r="F32" s="4" t="s">
        <v>348</v>
      </c>
      <c r="G32" s="18">
        <v>7.33</v>
      </c>
    </row>
    <row r="33" spans="1:7" ht="13.5" customHeight="1">
      <c r="A33" s="26">
        <v>29</v>
      </c>
      <c r="B33" s="4" t="s">
        <v>477</v>
      </c>
      <c r="C33" s="18">
        <v>14.66</v>
      </c>
      <c r="D33" s="204"/>
      <c r="E33" s="26">
        <v>80</v>
      </c>
      <c r="F33" s="4" t="s">
        <v>208</v>
      </c>
      <c r="G33" s="18">
        <v>6.95</v>
      </c>
    </row>
    <row r="34" spans="1:7" ht="13.5" customHeight="1">
      <c r="A34" s="26">
        <v>30</v>
      </c>
      <c r="B34" s="4" t="s">
        <v>506</v>
      </c>
      <c r="C34" s="18">
        <v>14.53</v>
      </c>
      <c r="D34" s="204"/>
      <c r="E34" s="26">
        <v>81</v>
      </c>
      <c r="F34" s="4" t="s">
        <v>538</v>
      </c>
      <c r="G34" s="18">
        <v>6.69</v>
      </c>
    </row>
    <row r="35" spans="1:7" ht="13.5" customHeight="1">
      <c r="A35" s="26">
        <v>31</v>
      </c>
      <c r="B35" s="4" t="s">
        <v>481</v>
      </c>
      <c r="C35" s="18">
        <v>14.37</v>
      </c>
      <c r="D35" s="228"/>
      <c r="E35" s="26">
        <v>82</v>
      </c>
      <c r="F35" s="4" t="s">
        <v>478</v>
      </c>
      <c r="G35" s="18">
        <v>6.27</v>
      </c>
    </row>
    <row r="36" spans="1:7" ht="13.5" customHeight="1">
      <c r="A36" s="26">
        <v>32</v>
      </c>
      <c r="B36" s="4" t="s">
        <v>461</v>
      </c>
      <c r="C36" s="18">
        <v>14.23</v>
      </c>
      <c r="D36" s="204"/>
      <c r="E36" s="26">
        <v>83</v>
      </c>
      <c r="F36" s="4" t="s">
        <v>344</v>
      </c>
      <c r="G36" s="18">
        <v>6.05</v>
      </c>
    </row>
    <row r="37" spans="1:7" ht="13.5" customHeight="1">
      <c r="A37" s="26">
        <v>33</v>
      </c>
      <c r="B37" s="4" t="s">
        <v>216</v>
      </c>
      <c r="C37" s="18">
        <v>14.08</v>
      </c>
      <c r="D37" s="228"/>
      <c r="E37" s="26">
        <v>84</v>
      </c>
      <c r="F37" s="4" t="s">
        <v>455</v>
      </c>
      <c r="G37" s="18">
        <v>5.77</v>
      </c>
    </row>
    <row r="38" spans="1:7" ht="13.5" customHeight="1">
      <c r="A38" s="26">
        <v>34</v>
      </c>
      <c r="B38" s="4" t="s">
        <v>429</v>
      </c>
      <c r="C38" s="18">
        <v>13.89</v>
      </c>
      <c r="D38" s="228"/>
      <c r="E38" s="26">
        <v>85</v>
      </c>
      <c r="F38" s="4" t="s">
        <v>209</v>
      </c>
      <c r="G38" s="18">
        <v>5.62</v>
      </c>
    </row>
    <row r="39" spans="1:7" ht="13.5" customHeight="1">
      <c r="A39" s="26">
        <v>35</v>
      </c>
      <c r="B39" s="4" t="s">
        <v>466</v>
      </c>
      <c r="C39" s="18">
        <v>13.87</v>
      </c>
      <c r="D39" s="228"/>
      <c r="E39" s="26">
        <v>86</v>
      </c>
      <c r="F39" s="4" t="s">
        <v>435</v>
      </c>
      <c r="G39" s="18">
        <v>5.29</v>
      </c>
    </row>
    <row r="40" spans="1:7" ht="13.5" customHeight="1">
      <c r="A40" s="26">
        <v>36</v>
      </c>
      <c r="B40" s="4" t="s">
        <v>470</v>
      </c>
      <c r="C40" s="18">
        <v>13.81</v>
      </c>
      <c r="D40" s="228"/>
      <c r="E40" s="26">
        <v>87</v>
      </c>
      <c r="F40" s="4" t="s">
        <v>339</v>
      </c>
      <c r="G40" s="18">
        <v>5.17</v>
      </c>
    </row>
    <row r="41" spans="1:7" ht="13.5" customHeight="1">
      <c r="A41" s="26">
        <v>37</v>
      </c>
      <c r="B41" s="4" t="s">
        <v>572</v>
      </c>
      <c r="C41" s="18">
        <v>13.72</v>
      </c>
      <c r="D41" s="204"/>
      <c r="E41" s="26">
        <v>88</v>
      </c>
      <c r="F41" s="4" t="s">
        <v>166</v>
      </c>
      <c r="G41" s="18">
        <v>4.82</v>
      </c>
    </row>
    <row r="42" spans="1:7" ht="13.5" customHeight="1">
      <c r="A42" s="26">
        <v>38</v>
      </c>
      <c r="B42" s="4" t="s">
        <v>541</v>
      </c>
      <c r="C42" s="18">
        <v>13.69</v>
      </c>
      <c r="D42" s="228"/>
      <c r="E42" s="26">
        <v>89</v>
      </c>
      <c r="F42" s="4" t="s">
        <v>462</v>
      </c>
      <c r="G42" s="18">
        <v>4.51</v>
      </c>
    </row>
    <row r="43" spans="1:7" ht="13.5" customHeight="1">
      <c r="A43" s="26">
        <v>39</v>
      </c>
      <c r="B43" s="4" t="s">
        <v>476</v>
      </c>
      <c r="C43" s="18">
        <v>13.64</v>
      </c>
      <c r="D43" s="204"/>
      <c r="E43" s="26">
        <v>90</v>
      </c>
      <c r="F43" s="4" t="s">
        <v>443</v>
      </c>
      <c r="G43" s="18">
        <v>4.16</v>
      </c>
    </row>
    <row r="44" spans="1:7" ht="13.5" customHeight="1">
      <c r="A44" s="26">
        <v>40</v>
      </c>
      <c r="B44" s="4" t="s">
        <v>343</v>
      </c>
      <c r="C44" s="18">
        <v>13.36</v>
      </c>
      <c r="D44" s="228"/>
      <c r="E44" s="26">
        <v>91</v>
      </c>
      <c r="F44" s="4" t="s">
        <v>185</v>
      </c>
      <c r="G44" s="18">
        <v>4.04</v>
      </c>
    </row>
    <row r="45" spans="1:7" ht="13.5" customHeight="1">
      <c r="A45" s="26">
        <v>41</v>
      </c>
      <c r="B45" s="4" t="s">
        <v>468</v>
      </c>
      <c r="C45" s="18">
        <v>13.24</v>
      </c>
      <c r="D45" s="204"/>
      <c r="E45" s="26">
        <v>92</v>
      </c>
      <c r="F45" s="4" t="s">
        <v>334</v>
      </c>
      <c r="G45" s="18">
        <v>3.88</v>
      </c>
    </row>
    <row r="46" spans="1:7" ht="13.5" customHeight="1">
      <c r="A46" s="26">
        <v>42</v>
      </c>
      <c r="B46" s="4" t="s">
        <v>679</v>
      </c>
      <c r="C46" s="18">
        <v>13.18</v>
      </c>
      <c r="D46" s="204"/>
      <c r="E46" s="26">
        <v>93</v>
      </c>
      <c r="F46" s="4" t="s">
        <v>685</v>
      </c>
      <c r="G46" s="18">
        <v>3.56</v>
      </c>
    </row>
    <row r="47" spans="1:7" ht="13.5" customHeight="1">
      <c r="A47" s="26">
        <v>43</v>
      </c>
      <c r="B47" s="4" t="s">
        <v>446</v>
      </c>
      <c r="C47" s="18">
        <v>13.08</v>
      </c>
      <c r="D47" s="228"/>
      <c r="E47" s="26">
        <v>94</v>
      </c>
      <c r="F47" s="4" t="s">
        <v>310</v>
      </c>
      <c r="G47" s="18">
        <v>3.42</v>
      </c>
    </row>
    <row r="48" spans="1:7" ht="13.5" customHeight="1">
      <c r="A48" s="26">
        <v>44</v>
      </c>
      <c r="B48" s="4" t="s">
        <v>333</v>
      </c>
      <c r="C48" s="18">
        <v>12.71</v>
      </c>
      <c r="D48" s="204"/>
      <c r="E48" s="26">
        <v>95</v>
      </c>
      <c r="F48" s="4" t="s">
        <v>184</v>
      </c>
      <c r="G48" s="18">
        <v>2.77</v>
      </c>
    </row>
    <row r="49" spans="1:7" ht="13.5" customHeight="1">
      <c r="A49" s="26">
        <v>45</v>
      </c>
      <c r="B49" s="4" t="s">
        <v>554</v>
      </c>
      <c r="C49" s="18">
        <v>12.53</v>
      </c>
      <c r="D49" s="228"/>
      <c r="E49" s="26">
        <v>96</v>
      </c>
      <c r="F49" s="4" t="s">
        <v>492</v>
      </c>
      <c r="G49" s="18">
        <v>1.88</v>
      </c>
    </row>
    <row r="50" spans="1:7" ht="13.5" customHeight="1">
      <c r="A50" s="26">
        <v>46</v>
      </c>
      <c r="B50" s="4" t="s">
        <v>464</v>
      </c>
      <c r="C50" s="18">
        <v>12.36</v>
      </c>
      <c r="D50" s="204"/>
      <c r="E50" s="26">
        <v>97</v>
      </c>
      <c r="F50" s="4" t="s">
        <v>552</v>
      </c>
      <c r="G50" s="18">
        <v>1.88</v>
      </c>
    </row>
    <row r="51" spans="1:7" ht="13.5" customHeight="1">
      <c r="A51" s="26">
        <v>47</v>
      </c>
      <c r="B51" s="4" t="s">
        <v>525</v>
      </c>
      <c r="C51" s="18">
        <v>11.93</v>
      </c>
      <c r="D51" s="228"/>
      <c r="E51" s="238">
        <v>98</v>
      </c>
      <c r="F51" s="4" t="s">
        <v>487</v>
      </c>
      <c r="G51" s="18"/>
    </row>
    <row r="52" spans="1:7" ht="13.5" customHeight="1">
      <c r="A52" s="26">
        <v>48</v>
      </c>
      <c r="B52" s="4" t="s">
        <v>436</v>
      </c>
      <c r="C52" s="18">
        <v>11.82</v>
      </c>
      <c r="D52" s="228"/>
      <c r="E52" s="175">
        <v>99</v>
      </c>
      <c r="F52" s="4" t="s">
        <v>341</v>
      </c>
      <c r="G52" s="18"/>
    </row>
    <row r="53" spans="1:7" ht="13.5" customHeight="1">
      <c r="A53" s="26">
        <v>49</v>
      </c>
      <c r="B53" s="4" t="s">
        <v>465</v>
      </c>
      <c r="C53" s="18">
        <v>11.44</v>
      </c>
      <c r="D53" s="228"/>
      <c r="E53" s="239"/>
    </row>
    <row r="54" spans="1:7" ht="13.5" customHeight="1">
      <c r="A54" s="26">
        <v>50</v>
      </c>
      <c r="B54" s="4" t="s">
        <v>507</v>
      </c>
      <c r="C54" s="18">
        <v>10.94</v>
      </c>
      <c r="D54" s="204"/>
      <c r="E54" s="26"/>
      <c r="F54" s="28" t="s">
        <v>411</v>
      </c>
      <c r="G54" s="278">
        <f>MEDIAN(G5:G52,C5:C55)</f>
        <v>11.44</v>
      </c>
    </row>
    <row r="55" spans="1:7" ht="13.5" customHeight="1">
      <c r="A55" s="175">
        <v>51</v>
      </c>
      <c r="B55" s="4" t="s">
        <v>479</v>
      </c>
      <c r="C55" s="18">
        <v>10.78</v>
      </c>
      <c r="D55" s="204"/>
      <c r="E55" s="175"/>
      <c r="F55" s="28" t="s">
        <v>410</v>
      </c>
      <c r="G55" s="278">
        <f>AVERAGE(G5:G52,C5:C55)</f>
        <v>12.424536082474228</v>
      </c>
    </row>
    <row r="56" spans="1:7" ht="13.5" customHeight="1">
      <c r="E56" s="175"/>
      <c r="F56" s="28"/>
      <c r="G56" s="212"/>
    </row>
    <row r="57" spans="1:7" ht="13.5" customHeight="1">
      <c r="E57" s="26"/>
    </row>
    <row r="58" spans="1:7" ht="13.5" customHeight="1">
      <c r="E58" s="175"/>
    </row>
    <row r="59" spans="1:7" ht="13.5" customHeight="1">
      <c r="A59" s="175"/>
      <c r="D59" s="22"/>
      <c r="E59" s="26"/>
    </row>
    <row r="60" spans="1:7" ht="13.5" customHeight="1">
      <c r="A60" s="22"/>
      <c r="D60" s="22"/>
      <c r="E60" s="138"/>
    </row>
    <row r="61" spans="1:7" ht="13.5" customHeight="1">
      <c r="D61" s="22"/>
      <c r="E61" s="138"/>
    </row>
    <row r="62" spans="1:7" ht="13.5" customHeight="1">
      <c r="D62" s="22"/>
      <c r="E62" s="138"/>
      <c r="G62" s="22"/>
    </row>
    <row r="63" spans="1:7" ht="13.5" customHeight="1">
      <c r="D63" s="22"/>
      <c r="E63" s="138"/>
      <c r="G63" s="22"/>
    </row>
    <row r="64" spans="1:7" ht="13.5" customHeight="1">
      <c r="D64" s="22"/>
      <c r="E64"/>
      <c r="G64" s="22"/>
    </row>
    <row r="65" spans="4:7" ht="13.5" customHeight="1">
      <c r="D65" s="22"/>
      <c r="E65"/>
      <c r="F65"/>
      <c r="G65" s="229"/>
    </row>
    <row r="66" spans="4:7" ht="13.5" customHeight="1">
      <c r="D66" s="22"/>
      <c r="E66"/>
      <c r="F66"/>
      <c r="G66" s="229"/>
    </row>
    <row r="67" spans="4:7" ht="13.5" customHeight="1">
      <c r="D67" s="22"/>
      <c r="E67"/>
      <c r="F67"/>
      <c r="G67" s="229"/>
    </row>
    <row r="68" spans="4:7" ht="13.5" customHeight="1">
      <c r="D68" s="22"/>
      <c r="E68"/>
      <c r="F68"/>
      <c r="G68" s="229"/>
    </row>
    <row r="69" spans="4:7" ht="13.5" customHeight="1">
      <c r="D69" s="22"/>
      <c r="E69"/>
      <c r="F69"/>
      <c r="G69" s="229"/>
    </row>
    <row r="70" spans="4:7" ht="13.5" customHeight="1">
      <c r="D70" s="22"/>
      <c r="E70"/>
      <c r="F70"/>
      <c r="G70" s="229"/>
    </row>
    <row r="71" spans="4:7" ht="13.5" customHeight="1">
      <c r="D71" s="22"/>
      <c r="E71"/>
      <c r="F71"/>
      <c r="G71" s="229"/>
    </row>
    <row r="72" spans="4:7" ht="13.5" customHeight="1">
      <c r="D72" s="22"/>
      <c r="E72"/>
      <c r="F72"/>
      <c r="G72" s="229"/>
    </row>
    <row r="73" spans="4:7" ht="13.5" customHeight="1">
      <c r="D73" s="22"/>
      <c r="E73"/>
      <c r="F73"/>
      <c r="G73" s="229"/>
    </row>
    <row r="74" spans="4:7" ht="13.5" customHeight="1">
      <c r="D74" s="22"/>
      <c r="E74"/>
      <c r="F74"/>
      <c r="G74" s="229"/>
    </row>
    <row r="75" spans="4:7" ht="13.5" customHeight="1">
      <c r="D75" s="22"/>
      <c r="E75"/>
    </row>
    <row r="76" spans="4:7" ht="13.5" customHeight="1">
      <c r="D76" s="22"/>
      <c r="E76"/>
    </row>
    <row r="77" spans="4:7" ht="13.5" customHeight="1">
      <c r="D77" s="22"/>
      <c r="E77"/>
    </row>
    <row r="78" spans="4:7" ht="13.5" customHeight="1">
      <c r="D78" s="22"/>
      <c r="E78"/>
      <c r="F78"/>
      <c r="G78" s="229"/>
    </row>
    <row r="79" spans="4:7" ht="13.5" customHeight="1">
      <c r="D79" s="22"/>
      <c r="E79"/>
      <c r="F79"/>
      <c r="G79" s="229"/>
    </row>
    <row r="80" spans="4:7" ht="13.5" customHeight="1">
      <c r="D80" s="22"/>
      <c r="E80"/>
      <c r="F80"/>
      <c r="G80" s="229"/>
    </row>
    <row r="81" spans="4:7" ht="13.5" customHeight="1">
      <c r="D81" s="22"/>
      <c r="E81"/>
      <c r="F81"/>
      <c r="G81" s="229"/>
    </row>
    <row r="82" spans="4:7" ht="13.5" customHeight="1">
      <c r="D82" s="22"/>
      <c r="E82"/>
      <c r="F82"/>
      <c r="G82" s="229"/>
    </row>
    <row r="83" spans="4:7" ht="13.5" customHeight="1">
      <c r="D83" s="22"/>
      <c r="E83"/>
      <c r="F83"/>
      <c r="G83" s="229"/>
    </row>
    <row r="84" spans="4:7" ht="13.5" customHeight="1">
      <c r="D84" s="22"/>
      <c r="E84"/>
      <c r="F84"/>
      <c r="G84" s="229"/>
    </row>
    <row r="85" spans="4:7" ht="13.5" customHeight="1">
      <c r="D85" s="22"/>
      <c r="E85"/>
      <c r="F85"/>
      <c r="G85" s="229"/>
    </row>
    <row r="86" spans="4:7" ht="13.5" customHeight="1">
      <c r="D86" s="22"/>
      <c r="E86"/>
      <c r="F86"/>
      <c r="G86" s="229"/>
    </row>
    <row r="87" spans="4:7" ht="13.5" customHeight="1">
      <c r="D87" s="22"/>
      <c r="E87"/>
      <c r="F87"/>
      <c r="G87" s="229"/>
    </row>
    <row r="88" spans="4:7" ht="13.5" customHeight="1">
      <c r="D88" s="22"/>
      <c r="E88"/>
      <c r="F88"/>
      <c r="G88" s="229"/>
    </row>
    <row r="89" spans="4:7" ht="13.5" customHeight="1">
      <c r="D89" s="22"/>
      <c r="E89"/>
      <c r="F89"/>
      <c r="G89" s="229"/>
    </row>
    <row r="90" spans="4:7" ht="13.5" customHeight="1">
      <c r="D90" s="22"/>
      <c r="E90"/>
      <c r="F90"/>
      <c r="G90" s="229"/>
    </row>
    <row r="91" spans="4:7" ht="13.5" customHeight="1">
      <c r="D91" s="22"/>
      <c r="E91"/>
      <c r="F91"/>
      <c r="G91" s="229"/>
    </row>
    <row r="92" spans="4:7" ht="13.5" customHeight="1">
      <c r="D92" s="22"/>
      <c r="E92"/>
      <c r="F92"/>
      <c r="G92" s="229"/>
    </row>
    <row r="93" spans="4:7" ht="13.5" customHeight="1">
      <c r="D93" s="22"/>
      <c r="E93"/>
      <c r="F93"/>
      <c r="G93" s="229"/>
    </row>
    <row r="94" spans="4:7" ht="13.5" customHeight="1">
      <c r="D94" s="22"/>
      <c r="E94"/>
      <c r="F94"/>
      <c r="G94" s="229"/>
    </row>
    <row r="95" spans="4:7" ht="13.5" customHeight="1">
      <c r="D95" s="22"/>
      <c r="E95"/>
      <c r="F95"/>
      <c r="G95" s="229"/>
    </row>
    <row r="96" spans="4:7" ht="13.5" customHeight="1">
      <c r="D96" s="22"/>
      <c r="E96"/>
      <c r="F96"/>
      <c r="G96" s="229"/>
    </row>
    <row r="97" spans="2:10" ht="13.5" customHeight="1">
      <c r="D97" s="22"/>
      <c r="E97"/>
      <c r="F97"/>
      <c r="G97" s="229"/>
    </row>
    <row r="98" spans="2:10" ht="13.5" customHeight="1">
      <c r="D98" s="22"/>
      <c r="E98"/>
      <c r="F98"/>
      <c r="G98" s="229"/>
    </row>
    <row r="99" spans="2:10" ht="13.5" customHeight="1">
      <c r="D99" s="22"/>
      <c r="E99"/>
      <c r="F99"/>
      <c r="G99" s="229"/>
    </row>
    <row r="100" spans="2:10" ht="13.5" customHeight="1">
      <c r="D100" s="22"/>
      <c r="E100"/>
      <c r="F100"/>
      <c r="G100" s="229"/>
    </row>
    <row r="101" spans="2:10" ht="13.5" customHeight="1">
      <c r="D101" s="22"/>
      <c r="E101"/>
      <c r="F101"/>
      <c r="G101" s="230"/>
    </row>
    <row r="102" spans="2:10" ht="13.5" customHeight="1">
      <c r="C102" s="22"/>
      <c r="D102" s="22"/>
      <c r="E102"/>
      <c r="F102"/>
      <c r="G102" s="230"/>
      <c r="J102" s="129"/>
    </row>
    <row r="103" spans="2:10" ht="13.5" customHeight="1">
      <c r="C103" s="137"/>
      <c r="D103" s="137"/>
      <c r="E103"/>
      <c r="F103"/>
      <c r="G103" s="230"/>
      <c r="J103" s="129"/>
    </row>
    <row r="104" spans="2:10" ht="13.5" customHeight="1">
      <c r="B104" s="198"/>
      <c r="C104" s="137"/>
      <c r="D104" s="137"/>
      <c r="E104"/>
      <c r="F104"/>
      <c r="G104" s="230"/>
      <c r="H104"/>
      <c r="I104" s="520"/>
      <c r="J104" s="129"/>
    </row>
    <row r="105" spans="2:10" ht="13.5" customHeight="1">
      <c r="B105" s="198"/>
      <c r="C105" s="137"/>
      <c r="D105" s="137"/>
      <c r="E105"/>
      <c r="F105"/>
      <c r="G105" s="230"/>
      <c r="H105"/>
      <c r="I105" s="520"/>
      <c r="J105" s="129"/>
    </row>
    <row r="106" spans="2:10" ht="13.5" customHeight="1">
      <c r="C106" s="231"/>
      <c r="D106" s="231"/>
      <c r="E106"/>
      <c r="F106"/>
      <c r="G106" s="230"/>
      <c r="H106"/>
      <c r="I106" s="520"/>
    </row>
    <row r="107" spans="2:10" ht="13.5" customHeight="1">
      <c r="C107" s="137"/>
      <c r="D107" s="137"/>
      <c r="E107"/>
      <c r="F107"/>
      <c r="G107" s="230"/>
      <c r="H107"/>
      <c r="I107" s="520"/>
    </row>
    <row r="108" spans="2:10" ht="13.5" customHeight="1">
      <c r="B108"/>
      <c r="C108" s="203"/>
      <c r="D108" s="203"/>
      <c r="E108"/>
      <c r="F108"/>
      <c r="G108" s="230"/>
      <c r="H108"/>
      <c r="I108" s="520"/>
    </row>
    <row r="109" spans="2:10" ht="13.5" customHeight="1">
      <c r="B109"/>
      <c r="C109" s="203"/>
      <c r="D109" s="203"/>
      <c r="E109"/>
      <c r="F109"/>
      <c r="G109" s="230"/>
      <c r="H109"/>
      <c r="I109" s="520"/>
    </row>
    <row r="110" spans="2:10" ht="13.5" customHeight="1">
      <c r="B110"/>
      <c r="C110" s="203"/>
      <c r="D110" s="203"/>
      <c r="E110"/>
      <c r="F110"/>
      <c r="G110" s="230"/>
      <c r="H110"/>
      <c r="I110" s="520"/>
    </row>
    <row r="111" spans="2:10" ht="13.5" customHeight="1">
      <c r="B111"/>
      <c r="C111" s="203"/>
      <c r="D111" s="203"/>
      <c r="E111"/>
      <c r="F111"/>
      <c r="G111" s="230"/>
      <c r="H111"/>
      <c r="I111" s="520"/>
    </row>
    <row r="112" spans="2:10" ht="13.5" customHeight="1">
      <c r="B112"/>
      <c r="C112" s="203"/>
      <c r="D112" s="203"/>
      <c r="E112"/>
      <c r="F112"/>
      <c r="G112" s="230"/>
      <c r="H112"/>
      <c r="I112" s="520"/>
    </row>
    <row r="113" spans="2:9" ht="13.5" customHeight="1">
      <c r="B113"/>
      <c r="C113" s="203"/>
      <c r="D113" s="203"/>
      <c r="E113"/>
      <c r="F113"/>
      <c r="G113" s="230"/>
      <c r="H113"/>
      <c r="I113" s="520"/>
    </row>
    <row r="114" spans="2:9" ht="13.5" customHeight="1">
      <c r="B114"/>
      <c r="C114" s="203"/>
      <c r="D114" s="203"/>
      <c r="E114"/>
      <c r="F114"/>
      <c r="G114" s="230"/>
      <c r="H114"/>
      <c r="I114" s="520"/>
    </row>
    <row r="115" spans="2:9" ht="13.5" customHeight="1">
      <c r="B115"/>
      <c r="C115" s="203"/>
      <c r="D115" s="203"/>
      <c r="E115"/>
      <c r="F115"/>
      <c r="G115" s="230"/>
      <c r="H115"/>
      <c r="I115" s="520"/>
    </row>
    <row r="116" spans="2:9" ht="13.5" customHeight="1">
      <c r="B116"/>
      <c r="C116" s="203"/>
      <c r="D116" s="203"/>
      <c r="E116"/>
      <c r="F116"/>
      <c r="G116" s="230"/>
      <c r="H116"/>
      <c r="I116" s="520"/>
    </row>
    <row r="117" spans="2:9" ht="13.5" customHeight="1">
      <c r="B117"/>
      <c r="C117" s="203"/>
      <c r="D117" s="203"/>
      <c r="E117"/>
      <c r="F117"/>
      <c r="G117" s="230"/>
      <c r="H117"/>
      <c r="I117" s="520"/>
    </row>
    <row r="118" spans="2:9" ht="13.5" customHeight="1">
      <c r="B118"/>
      <c r="C118" s="203"/>
      <c r="D118" s="203"/>
      <c r="E118"/>
      <c r="F118"/>
      <c r="G118" s="230"/>
      <c r="H118"/>
      <c r="I118" s="520"/>
    </row>
    <row r="119" spans="2:9" ht="13.5" customHeight="1">
      <c r="B119"/>
      <c r="C119" s="203"/>
      <c r="D119" s="203"/>
      <c r="E119"/>
      <c r="F119"/>
      <c r="G119" s="230"/>
      <c r="H119"/>
      <c r="I119" s="520"/>
    </row>
    <row r="120" spans="2:9" ht="13.5" customHeight="1">
      <c r="B120"/>
      <c r="C120" s="203"/>
      <c r="D120" s="203"/>
      <c r="E120"/>
      <c r="F120"/>
      <c r="G120" s="230"/>
      <c r="H120"/>
      <c r="I120" s="520"/>
    </row>
    <row r="121" spans="2:9" ht="13.5" customHeight="1">
      <c r="B121"/>
      <c r="C121" s="203"/>
      <c r="D121" s="203"/>
      <c r="E121"/>
      <c r="F121"/>
      <c r="G121" s="230"/>
      <c r="H121"/>
      <c r="I121" s="520"/>
    </row>
    <row r="122" spans="2:9" ht="13.5" customHeight="1">
      <c r="B122"/>
      <c r="C122" s="203"/>
      <c r="D122" s="203"/>
      <c r="E122"/>
      <c r="F122"/>
      <c r="G122" s="230"/>
      <c r="H122"/>
      <c r="I122" s="520"/>
    </row>
    <row r="123" spans="2:9" ht="13.5" customHeight="1">
      <c r="B123"/>
      <c r="C123" s="203"/>
      <c r="D123" s="203"/>
      <c r="E123"/>
      <c r="F123"/>
      <c r="G123" s="230"/>
      <c r="H123"/>
      <c r="I123" s="520"/>
    </row>
    <row r="124" spans="2:9" ht="13.5" customHeight="1">
      <c r="B124"/>
      <c r="C124" s="203"/>
      <c r="D124" s="203"/>
      <c r="E124"/>
      <c r="F124"/>
      <c r="G124" s="230"/>
      <c r="H124"/>
      <c r="I124" s="520"/>
    </row>
    <row r="125" spans="2:9" ht="13.5" customHeight="1">
      <c r="B125"/>
      <c r="C125" s="203"/>
      <c r="D125" s="203"/>
      <c r="E125"/>
      <c r="F125"/>
      <c r="G125" s="230"/>
      <c r="H125"/>
      <c r="I125" s="520"/>
    </row>
    <row r="126" spans="2:9" ht="13.5" customHeight="1">
      <c r="B126"/>
      <c r="C126" s="203"/>
      <c r="D126" s="203"/>
      <c r="E126"/>
      <c r="F126"/>
      <c r="G126" s="230"/>
      <c r="H126"/>
      <c r="I126" s="520"/>
    </row>
    <row r="127" spans="2:9" ht="13.5" customHeight="1">
      <c r="B127"/>
      <c r="C127" s="203"/>
      <c r="D127" s="203"/>
      <c r="E127"/>
      <c r="F127"/>
      <c r="G127" s="230"/>
      <c r="H127"/>
      <c r="I127" s="520"/>
    </row>
    <row r="128" spans="2:9" ht="13.5" customHeight="1">
      <c r="B128"/>
      <c r="C128" s="203"/>
      <c r="D128" s="203"/>
      <c r="E128"/>
      <c r="F128"/>
      <c r="G128" s="230"/>
      <c r="H128"/>
      <c r="I128" s="520"/>
    </row>
    <row r="129" spans="2:9" ht="13.5" customHeight="1">
      <c r="B129"/>
      <c r="C129" s="203"/>
      <c r="D129" s="203"/>
      <c r="E129"/>
      <c r="F129"/>
      <c r="G129" s="230"/>
      <c r="H129"/>
      <c r="I129" s="520"/>
    </row>
    <row r="130" spans="2:9" ht="13.5" customHeight="1">
      <c r="B130"/>
      <c r="C130" s="203"/>
      <c r="D130" s="203"/>
      <c r="E130"/>
      <c r="F130"/>
      <c r="G130" s="230"/>
      <c r="H130"/>
      <c r="I130" s="520"/>
    </row>
    <row r="131" spans="2:9" ht="13.5" customHeight="1">
      <c r="B131"/>
      <c r="C131" s="203"/>
      <c r="D131" s="203"/>
      <c r="E131"/>
      <c r="F131"/>
      <c r="G131" s="230"/>
      <c r="H131"/>
      <c r="I131" s="520"/>
    </row>
    <row r="132" spans="2:9" ht="13.5" customHeight="1">
      <c r="B132"/>
      <c r="C132" s="203"/>
      <c r="D132" s="203"/>
      <c r="E132"/>
      <c r="F132"/>
      <c r="G132" s="230"/>
      <c r="H132"/>
      <c r="I132" s="520"/>
    </row>
    <row r="133" spans="2:9" ht="13.5" customHeight="1">
      <c r="B133"/>
      <c r="C133" s="203"/>
      <c r="D133" s="203"/>
      <c r="E133"/>
      <c r="F133"/>
      <c r="G133" s="230"/>
      <c r="H133"/>
      <c r="I133" s="520"/>
    </row>
    <row r="134" spans="2:9" ht="13.5" customHeight="1">
      <c r="B134"/>
      <c r="C134" s="203"/>
      <c r="D134" s="203"/>
      <c r="E134"/>
      <c r="F134"/>
      <c r="G134" s="230"/>
      <c r="H134"/>
      <c r="I134" s="520"/>
    </row>
    <row r="135" spans="2:9" ht="13.5" customHeight="1">
      <c r="B135"/>
      <c r="C135" s="203"/>
      <c r="D135" s="203"/>
      <c r="E135"/>
      <c r="F135"/>
      <c r="G135" s="230"/>
      <c r="H135"/>
      <c r="I135" s="520"/>
    </row>
    <row r="136" spans="2:9" ht="13.5" customHeight="1">
      <c r="B136"/>
      <c r="C136" s="203"/>
      <c r="D136" s="203"/>
      <c r="E136"/>
      <c r="F136"/>
      <c r="G136" s="230"/>
      <c r="H136"/>
      <c r="I136" s="520"/>
    </row>
    <row r="137" spans="2:9" ht="13.5" customHeight="1">
      <c r="B137"/>
      <c r="C137" s="203"/>
      <c r="D137" s="203"/>
      <c r="E137"/>
      <c r="F137"/>
      <c r="G137" s="230"/>
      <c r="H137"/>
      <c r="I137" s="520"/>
    </row>
    <row r="138" spans="2:9" ht="13.5" customHeight="1">
      <c r="B138"/>
      <c r="C138" s="203"/>
      <c r="D138" s="203"/>
      <c r="E138"/>
      <c r="F138"/>
      <c r="G138" s="230"/>
      <c r="H138"/>
      <c r="I138" s="520"/>
    </row>
    <row r="139" spans="2:9" ht="13.5" customHeight="1">
      <c r="B139"/>
      <c r="C139" s="203"/>
      <c r="D139" s="203"/>
      <c r="E139"/>
      <c r="F139"/>
      <c r="G139" s="230"/>
      <c r="H139"/>
      <c r="I139" s="520"/>
    </row>
    <row r="140" spans="2:9" ht="13.5" customHeight="1">
      <c r="B140"/>
      <c r="C140" s="203"/>
      <c r="D140" s="203"/>
      <c r="E140"/>
      <c r="F140"/>
      <c r="G140" s="230"/>
      <c r="H140"/>
      <c r="I140" s="520"/>
    </row>
    <row r="141" spans="2:9" ht="13.5" customHeight="1">
      <c r="B141"/>
      <c r="C141" s="203"/>
      <c r="D141" s="203"/>
      <c r="E141"/>
      <c r="F141"/>
      <c r="G141" s="230"/>
      <c r="H141"/>
      <c r="I141" s="520"/>
    </row>
    <row r="142" spans="2:9" ht="13.5" customHeight="1">
      <c r="B142"/>
      <c r="C142" s="203"/>
      <c r="D142" s="203"/>
      <c r="E142"/>
      <c r="F142"/>
      <c r="G142" s="230"/>
      <c r="H142"/>
      <c r="I142" s="520"/>
    </row>
    <row r="143" spans="2:9" ht="13.5" customHeight="1">
      <c r="B143"/>
      <c r="C143" s="203"/>
      <c r="D143" s="203"/>
      <c r="E143"/>
      <c r="F143"/>
      <c r="G143" s="230"/>
      <c r="H143"/>
      <c r="I143" s="520"/>
    </row>
    <row r="144" spans="2:9" ht="13.5" customHeight="1">
      <c r="B144"/>
      <c r="C144" s="203"/>
      <c r="D144" s="203"/>
      <c r="E144"/>
      <c r="F144"/>
      <c r="G144" s="230"/>
      <c r="H144"/>
      <c r="I144" s="520"/>
    </row>
    <row r="145" spans="2:9" ht="13.5" customHeight="1">
      <c r="B145"/>
      <c r="C145" s="203"/>
      <c r="D145" s="203"/>
      <c r="E145"/>
      <c r="F145"/>
      <c r="G145" s="230"/>
      <c r="H145"/>
      <c r="I145" s="520"/>
    </row>
    <row r="146" spans="2:9" ht="13.5" customHeight="1">
      <c r="B146"/>
      <c r="C146" s="203"/>
      <c r="D146" s="203"/>
      <c r="E146"/>
      <c r="F146"/>
      <c r="G146" s="230"/>
      <c r="H146"/>
      <c r="I146" s="520"/>
    </row>
    <row r="147" spans="2:9" ht="13.5" customHeight="1">
      <c r="B147"/>
      <c r="C147" s="203"/>
      <c r="D147" s="203"/>
      <c r="E147"/>
      <c r="F147"/>
      <c r="G147" s="230"/>
      <c r="H147"/>
      <c r="I147" s="520"/>
    </row>
    <row r="148" spans="2:9" ht="13.5" customHeight="1">
      <c r="B148"/>
      <c r="C148" s="203"/>
      <c r="D148" s="203"/>
      <c r="E148"/>
      <c r="F148"/>
      <c r="G148" s="230"/>
      <c r="H148"/>
      <c r="I148" s="520"/>
    </row>
    <row r="149" spans="2:9" ht="13.5" customHeight="1">
      <c r="B149"/>
      <c r="C149" s="203"/>
      <c r="D149" s="203"/>
      <c r="E149"/>
      <c r="F149"/>
      <c r="G149" s="230"/>
      <c r="H149"/>
      <c r="I149" s="520"/>
    </row>
    <row r="150" spans="2:9" ht="13.5" customHeight="1">
      <c r="B150"/>
      <c r="C150" s="203"/>
      <c r="D150" s="203"/>
      <c r="E150"/>
      <c r="F150"/>
      <c r="G150" s="230"/>
      <c r="H150"/>
      <c r="I150" s="520"/>
    </row>
    <row r="151" spans="2:9" ht="13.5" customHeight="1">
      <c r="B151"/>
      <c r="C151" s="203"/>
      <c r="D151" s="203"/>
      <c r="E151"/>
      <c r="F151"/>
      <c r="G151" s="230"/>
      <c r="H151"/>
      <c r="I151" s="520"/>
    </row>
    <row r="152" spans="2:9" ht="13.5" customHeight="1">
      <c r="B152"/>
      <c r="C152" s="203"/>
      <c r="D152" s="203"/>
      <c r="E152"/>
      <c r="F152"/>
      <c r="G152" s="230"/>
      <c r="H152"/>
      <c r="I152" s="520"/>
    </row>
    <row r="153" spans="2:9" ht="13.5" customHeight="1">
      <c r="B153"/>
      <c r="C153" s="203"/>
      <c r="D153" s="203"/>
      <c r="E153"/>
      <c r="F153"/>
      <c r="G153" s="230"/>
      <c r="H153"/>
      <c r="I153" s="520"/>
    </row>
    <row r="154" spans="2:9" ht="13.5" customHeight="1">
      <c r="B154"/>
      <c r="C154" s="203"/>
      <c r="D154" s="203"/>
      <c r="E154"/>
      <c r="F154"/>
      <c r="G154" s="230"/>
      <c r="H154"/>
      <c r="I154" s="520"/>
    </row>
    <row r="155" spans="2:9" ht="13.5" customHeight="1">
      <c r="B155"/>
      <c r="C155" s="203"/>
      <c r="D155" s="203"/>
      <c r="E155"/>
      <c r="F155"/>
      <c r="G155" s="230"/>
      <c r="H155"/>
      <c r="I155" s="520"/>
    </row>
    <row r="156" spans="2:9" ht="13.5" customHeight="1">
      <c r="B156"/>
      <c r="C156" s="203"/>
      <c r="D156" s="203"/>
      <c r="E156"/>
      <c r="F156"/>
      <c r="G156" s="230"/>
      <c r="H156"/>
      <c r="I156" s="520"/>
    </row>
    <row r="157" spans="2:9" ht="13.5" customHeight="1">
      <c r="B157"/>
      <c r="C157" s="203"/>
      <c r="D157" s="203"/>
      <c r="E157"/>
      <c r="F157"/>
      <c r="G157" s="230"/>
      <c r="H157"/>
      <c r="I157" s="520"/>
    </row>
    <row r="158" spans="2:9" ht="13.5" customHeight="1">
      <c r="B158"/>
      <c r="C158" s="203"/>
      <c r="D158" s="203"/>
      <c r="E158"/>
      <c r="F158"/>
      <c r="G158" s="230"/>
      <c r="H158"/>
      <c r="I158" s="520"/>
    </row>
    <row r="159" spans="2:9" ht="13.5" customHeight="1">
      <c r="B159"/>
      <c r="C159" s="203"/>
      <c r="D159" s="203"/>
      <c r="E159"/>
      <c r="F159"/>
      <c r="G159" s="230"/>
      <c r="H159"/>
      <c r="I159" s="520"/>
    </row>
    <row r="160" spans="2:9" ht="13.5" customHeight="1">
      <c r="B160"/>
      <c r="C160" s="203"/>
      <c r="D160" s="203"/>
      <c r="E160"/>
      <c r="F160"/>
      <c r="G160" s="230"/>
      <c r="H160"/>
      <c r="I160" s="520"/>
    </row>
    <row r="161" spans="2:9" ht="13.5" customHeight="1">
      <c r="B161"/>
      <c r="C161" s="203"/>
      <c r="D161" s="203"/>
      <c r="E161"/>
      <c r="F161"/>
      <c r="G161" s="230"/>
      <c r="H161"/>
      <c r="I161" s="520"/>
    </row>
    <row r="162" spans="2:9" ht="13.5" customHeight="1">
      <c r="B162"/>
      <c r="C162" s="203"/>
      <c r="D162" s="203"/>
      <c r="E162"/>
      <c r="F162"/>
      <c r="G162" s="230"/>
      <c r="H162"/>
      <c r="I162" s="520"/>
    </row>
    <row r="163" spans="2:9" ht="13.5" customHeight="1">
      <c r="B163"/>
      <c r="C163" s="203"/>
      <c r="D163" s="203"/>
      <c r="E163"/>
      <c r="F163"/>
      <c r="G163" s="230"/>
      <c r="H163"/>
      <c r="I163" s="520"/>
    </row>
    <row r="164" spans="2:9" ht="13.5" customHeight="1">
      <c r="B164"/>
      <c r="C164" s="203"/>
      <c r="D164" s="203"/>
      <c r="E164"/>
      <c r="F164"/>
      <c r="G164" s="230"/>
      <c r="H164"/>
      <c r="I164" s="520"/>
    </row>
    <row r="165" spans="2:9" ht="13.5" customHeight="1">
      <c r="B165"/>
      <c r="C165" s="203"/>
      <c r="D165" s="203"/>
      <c r="E165"/>
      <c r="F165"/>
      <c r="G165" s="230"/>
      <c r="H165"/>
      <c r="I165" s="520"/>
    </row>
    <row r="166" spans="2:9" ht="13.5" customHeight="1">
      <c r="B166"/>
      <c r="C166" s="203"/>
      <c r="D166" s="203"/>
      <c r="E166"/>
      <c r="F166"/>
      <c r="G166" s="230"/>
      <c r="H166"/>
      <c r="I166" s="520"/>
    </row>
    <row r="167" spans="2:9" ht="13.5" customHeight="1">
      <c r="B167"/>
      <c r="C167" s="203"/>
      <c r="D167" s="203"/>
      <c r="E167"/>
      <c r="F167"/>
      <c r="G167" s="230"/>
      <c r="H167"/>
      <c r="I167" s="520"/>
    </row>
    <row r="168" spans="2:9" ht="13.5" customHeight="1">
      <c r="B168"/>
      <c r="C168" s="203"/>
      <c r="D168" s="203"/>
      <c r="E168"/>
      <c r="F168"/>
      <c r="G168" s="230"/>
      <c r="H168"/>
      <c r="I168" s="520"/>
    </row>
    <row r="169" spans="2:9" ht="13.5" customHeight="1">
      <c r="B169"/>
      <c r="C169" s="203"/>
      <c r="D169" s="203"/>
      <c r="E169"/>
      <c r="F169"/>
      <c r="G169" s="230"/>
      <c r="H169"/>
      <c r="I169" s="520"/>
    </row>
    <row r="170" spans="2:9" ht="13.5" customHeight="1">
      <c r="B170"/>
      <c r="C170" s="203"/>
      <c r="D170" s="203"/>
      <c r="E170"/>
      <c r="F170"/>
      <c r="G170" s="230"/>
      <c r="H170"/>
      <c r="I170" s="520"/>
    </row>
    <row r="171" spans="2:9" ht="13.5" customHeight="1">
      <c r="B171"/>
      <c r="C171" s="203"/>
      <c r="D171" s="203"/>
      <c r="E171"/>
      <c r="F171"/>
      <c r="G171" s="230"/>
      <c r="H171"/>
      <c r="I171" s="520"/>
    </row>
    <row r="172" spans="2:9" ht="13.5" customHeight="1">
      <c r="B172"/>
      <c r="C172" s="203"/>
      <c r="D172" s="203"/>
      <c r="E172"/>
      <c r="F172"/>
      <c r="G172" s="230"/>
      <c r="H172"/>
      <c r="I172" s="520"/>
    </row>
    <row r="173" spans="2:9" ht="13.5" customHeight="1">
      <c r="B173"/>
      <c r="C173" s="203"/>
      <c r="D173" s="203"/>
      <c r="E173"/>
      <c r="F173"/>
      <c r="G173" s="230"/>
      <c r="H173"/>
      <c r="I173" s="520"/>
    </row>
    <row r="174" spans="2:9" ht="13.5" customHeight="1">
      <c r="B174"/>
      <c r="C174" s="203"/>
      <c r="D174" s="203"/>
      <c r="E174"/>
      <c r="F174"/>
      <c r="G174" s="230"/>
      <c r="H174"/>
      <c r="I174" s="520"/>
    </row>
    <row r="175" spans="2:9" ht="13.5" customHeight="1">
      <c r="B175"/>
      <c r="C175" s="203"/>
      <c r="D175" s="203"/>
      <c r="E175"/>
      <c r="F175"/>
      <c r="G175" s="230"/>
      <c r="H175"/>
      <c r="I175" s="520"/>
    </row>
    <row r="176" spans="2:9" ht="13.5" customHeight="1">
      <c r="B176"/>
      <c r="C176" s="203"/>
      <c r="D176" s="203"/>
      <c r="E176"/>
      <c r="F176"/>
      <c r="G176" s="230"/>
      <c r="H176"/>
      <c r="I176" s="520"/>
    </row>
    <row r="177" spans="2:9" ht="13.5" customHeight="1">
      <c r="B177"/>
      <c r="C177" s="203"/>
      <c r="D177" s="203"/>
      <c r="E177"/>
      <c r="F177"/>
      <c r="G177" s="230"/>
      <c r="H177"/>
      <c r="I177" s="520"/>
    </row>
    <row r="178" spans="2:9" ht="12.95" customHeight="1">
      <c r="B178"/>
      <c r="C178" s="203"/>
      <c r="D178" s="203"/>
      <c r="E178"/>
      <c r="F178"/>
      <c r="G178" s="230"/>
      <c r="H178"/>
      <c r="I178" s="520"/>
    </row>
    <row r="179" spans="2:9" ht="12.95" customHeight="1">
      <c r="B179"/>
      <c r="C179" s="203"/>
      <c r="D179" s="203"/>
      <c r="E179"/>
      <c r="F179"/>
      <c r="G179" s="230"/>
      <c r="H179"/>
      <c r="I179" s="520"/>
    </row>
    <row r="180" spans="2:9" ht="12.95" customHeight="1">
      <c r="B180"/>
      <c r="C180" s="203"/>
      <c r="D180" s="203"/>
      <c r="E180"/>
      <c r="F180"/>
      <c r="G180" s="230"/>
      <c r="H180"/>
      <c r="I180" s="520"/>
    </row>
    <row r="181" spans="2:9" ht="12.95" customHeight="1">
      <c r="B181"/>
      <c r="C181" s="203"/>
      <c r="D181" s="203"/>
      <c r="E181"/>
      <c r="F181"/>
      <c r="G181" s="230"/>
      <c r="H181"/>
      <c r="I181" s="520"/>
    </row>
    <row r="182" spans="2:9" ht="12.95" customHeight="1">
      <c r="B182"/>
      <c r="C182" s="203"/>
      <c r="D182" s="203"/>
      <c r="E182"/>
      <c r="F182"/>
      <c r="G182" s="230"/>
      <c r="H182"/>
      <c r="I182" s="520"/>
    </row>
    <row r="183" spans="2:9" ht="12.95" customHeight="1">
      <c r="B183"/>
      <c r="C183" s="203"/>
      <c r="D183" s="203"/>
      <c r="E183"/>
      <c r="F183"/>
      <c r="G183" s="230"/>
      <c r="H183"/>
      <c r="I183" s="520"/>
    </row>
    <row r="184" spans="2:9" ht="12.95" customHeight="1">
      <c r="B184"/>
      <c r="C184" s="203"/>
      <c r="D184" s="203"/>
      <c r="E184"/>
      <c r="F184"/>
      <c r="G184" s="230"/>
      <c r="H184"/>
      <c r="I184" s="520"/>
    </row>
    <row r="185" spans="2:9" ht="12.95" customHeight="1">
      <c r="B185"/>
      <c r="C185" s="203"/>
      <c r="D185" s="203"/>
      <c r="E185"/>
      <c r="F185"/>
      <c r="G185" s="230"/>
      <c r="H185"/>
      <c r="I185" s="520"/>
    </row>
    <row r="186" spans="2:9" ht="12.95" customHeight="1">
      <c r="B186"/>
      <c r="C186" s="203"/>
      <c r="D186" s="203"/>
      <c r="E186"/>
      <c r="F186"/>
      <c r="G186" s="230"/>
      <c r="H186"/>
      <c r="I186" s="520"/>
    </row>
    <row r="187" spans="2:9" ht="12.95" customHeight="1">
      <c r="B187"/>
      <c r="C187" s="203"/>
      <c r="D187" s="203"/>
      <c r="E187"/>
      <c r="F187"/>
      <c r="G187" s="230"/>
      <c r="H187"/>
      <c r="I187" s="520"/>
    </row>
    <row r="188" spans="2:9" ht="12.95" customHeight="1">
      <c r="B188"/>
      <c r="C188" s="203"/>
      <c r="D188" s="203"/>
      <c r="E188"/>
      <c r="F188"/>
      <c r="G188" s="230"/>
      <c r="H188"/>
      <c r="I188" s="520"/>
    </row>
    <row r="189" spans="2:9" ht="12.95" customHeight="1">
      <c r="B189"/>
      <c r="C189" s="203"/>
      <c r="D189" s="203"/>
      <c r="E189"/>
      <c r="F189"/>
      <c r="G189" s="230"/>
      <c r="H189"/>
      <c r="I189" s="520"/>
    </row>
    <row r="190" spans="2:9" ht="12.95" customHeight="1">
      <c r="B190"/>
      <c r="C190" s="203"/>
      <c r="D190" s="203"/>
      <c r="E190"/>
      <c r="F190"/>
      <c r="G190" s="230"/>
      <c r="H190"/>
      <c r="I190" s="520"/>
    </row>
    <row r="191" spans="2:9" ht="12.95" customHeight="1">
      <c r="B191"/>
      <c r="C191" s="203"/>
      <c r="D191" s="203"/>
      <c r="E191"/>
      <c r="F191"/>
      <c r="G191" s="230"/>
      <c r="H191"/>
      <c r="I191" s="520"/>
    </row>
    <row r="192" spans="2:9" ht="12.95" customHeight="1">
      <c r="B192"/>
      <c r="C192" s="203"/>
      <c r="D192" s="203"/>
      <c r="E192"/>
      <c r="F192"/>
      <c r="G192" s="230"/>
      <c r="H192"/>
      <c r="I192" s="520"/>
    </row>
    <row r="193" spans="2:9" ht="12.95" customHeight="1">
      <c r="B193"/>
      <c r="C193" s="203"/>
      <c r="D193" s="203"/>
      <c r="E193"/>
      <c r="F193"/>
      <c r="G193" s="230"/>
      <c r="H193"/>
      <c r="I193" s="520"/>
    </row>
    <row r="194" spans="2:9" ht="12.95" customHeight="1">
      <c r="B194"/>
      <c r="C194" s="203"/>
      <c r="D194" s="203"/>
      <c r="E194"/>
      <c r="F194"/>
      <c r="G194" s="230"/>
      <c r="H194"/>
      <c r="I194" s="520"/>
    </row>
    <row r="195" spans="2:9" ht="12.95" customHeight="1">
      <c r="B195"/>
      <c r="C195" s="203"/>
      <c r="D195" s="203"/>
      <c r="E195"/>
      <c r="F195"/>
      <c r="G195" s="230"/>
      <c r="H195"/>
      <c r="I195" s="520"/>
    </row>
    <row r="196" spans="2:9" ht="12.95" customHeight="1">
      <c r="B196"/>
      <c r="C196" s="203"/>
      <c r="D196" s="203"/>
      <c r="E196"/>
      <c r="F196"/>
      <c r="G196" s="230"/>
      <c r="H196"/>
      <c r="I196" s="520"/>
    </row>
    <row r="197" spans="2:9" ht="12.95" customHeight="1">
      <c r="B197"/>
      <c r="C197" s="203"/>
      <c r="D197" s="203"/>
      <c r="E197"/>
      <c r="F197"/>
      <c r="G197" s="230"/>
      <c r="H197"/>
      <c r="I197" s="520"/>
    </row>
    <row r="198" spans="2:9" ht="12.95" customHeight="1">
      <c r="B198"/>
      <c r="C198" s="203"/>
      <c r="D198" s="203"/>
      <c r="E198"/>
      <c r="F198"/>
      <c r="G198" s="230"/>
      <c r="H198"/>
      <c r="I198" s="520"/>
    </row>
    <row r="199" spans="2:9" ht="12.95" customHeight="1">
      <c r="B199"/>
      <c r="C199" s="203"/>
      <c r="D199" s="203"/>
      <c r="E199"/>
      <c r="F199"/>
      <c r="G199" s="230"/>
      <c r="H199"/>
      <c r="I199" s="520"/>
    </row>
    <row r="200" spans="2:9" ht="12.95" customHeight="1">
      <c r="B200"/>
      <c r="C200" s="203"/>
      <c r="D200" s="203"/>
      <c r="E200"/>
      <c r="F200"/>
      <c r="G200" s="230"/>
      <c r="H200"/>
      <c r="I200" s="520"/>
    </row>
    <row r="201" spans="2:9" ht="12.95" customHeight="1">
      <c r="B201"/>
      <c r="C201" s="203"/>
      <c r="D201" s="203"/>
      <c r="E201"/>
      <c r="F201"/>
      <c r="G201" s="230"/>
      <c r="H201"/>
      <c r="I201" s="520"/>
    </row>
    <row r="202" spans="2:9" ht="12.95" customHeight="1">
      <c r="B202"/>
      <c r="C202" s="203"/>
      <c r="D202" s="203"/>
      <c r="E202"/>
      <c r="F202"/>
      <c r="G202" s="230"/>
      <c r="H202"/>
      <c r="I202" s="520"/>
    </row>
    <row r="203" spans="2:9" ht="12.95" customHeight="1">
      <c r="B203"/>
      <c r="C203" s="203"/>
      <c r="D203" s="203"/>
      <c r="E203"/>
      <c r="F203"/>
      <c r="G203" s="230"/>
      <c r="H203"/>
      <c r="I203" s="520"/>
    </row>
    <row r="204" spans="2:9" ht="12.95" customHeight="1">
      <c r="B204"/>
      <c r="C204" s="203"/>
      <c r="D204" s="203"/>
      <c r="E204"/>
      <c r="F204"/>
      <c r="G204" s="230"/>
      <c r="H204"/>
      <c r="I204" s="520"/>
    </row>
    <row r="205" spans="2:9" ht="12.95" customHeight="1">
      <c r="B205"/>
      <c r="C205" s="203"/>
      <c r="D205" s="203"/>
      <c r="E205"/>
      <c r="F205"/>
      <c r="G205" s="230"/>
      <c r="H205"/>
      <c r="I205" s="520"/>
    </row>
    <row r="206" spans="2:9" ht="12.95" customHeight="1">
      <c r="B206"/>
      <c r="C206" s="203"/>
      <c r="D206" s="203"/>
      <c r="E206"/>
      <c r="F206"/>
      <c r="G206" s="230"/>
      <c r="H206"/>
      <c r="I206" s="520"/>
    </row>
    <row r="207" spans="2:9" ht="12.95" customHeight="1">
      <c r="B207"/>
      <c r="C207" s="203"/>
      <c r="D207" s="203"/>
      <c r="E207"/>
      <c r="F207"/>
      <c r="G207" s="230"/>
      <c r="H207"/>
      <c r="I207" s="520"/>
    </row>
    <row r="208" spans="2:9" ht="12.95" customHeight="1">
      <c r="B208"/>
      <c r="C208" s="203"/>
      <c r="D208" s="203"/>
      <c r="E208"/>
      <c r="F208"/>
      <c r="G208" s="230"/>
      <c r="H208"/>
      <c r="I208" s="520"/>
    </row>
    <row r="209" spans="2:9" ht="12.95" customHeight="1">
      <c r="B209"/>
      <c r="C209" s="203"/>
      <c r="D209" s="203"/>
      <c r="E209"/>
      <c r="F209"/>
      <c r="G209" s="230"/>
      <c r="H209"/>
      <c r="I209" s="520"/>
    </row>
    <row r="210" spans="2:9" ht="12.95" customHeight="1">
      <c r="B210"/>
      <c r="C210" s="203"/>
      <c r="D210" s="203"/>
      <c r="E210"/>
      <c r="F210"/>
      <c r="G210" s="230"/>
      <c r="H210"/>
      <c r="I210" s="520"/>
    </row>
    <row r="211" spans="2:9" ht="12.95" customHeight="1">
      <c r="B211"/>
      <c r="C211" s="203"/>
      <c r="D211" s="203"/>
      <c r="E211"/>
      <c r="F211"/>
      <c r="G211" s="230"/>
      <c r="H211"/>
      <c r="I211" s="520"/>
    </row>
    <row r="212" spans="2:9" ht="12.95" customHeight="1">
      <c r="B212"/>
      <c r="C212" s="203"/>
      <c r="D212" s="203"/>
      <c r="E212"/>
      <c r="F212"/>
      <c r="G212" s="230"/>
      <c r="H212"/>
      <c r="I212" s="520"/>
    </row>
    <row r="213" spans="2:9" ht="12.95" customHeight="1">
      <c r="B213"/>
      <c r="C213" s="203"/>
      <c r="D213" s="203"/>
      <c r="E213"/>
      <c r="F213"/>
      <c r="G213" s="230"/>
      <c r="H213"/>
      <c r="I213" s="520"/>
    </row>
    <row r="214" spans="2:9" ht="12.95" customHeight="1">
      <c r="B214"/>
      <c r="C214" s="203"/>
      <c r="D214" s="203"/>
      <c r="E214"/>
      <c r="F214"/>
      <c r="G214" s="230"/>
      <c r="H214"/>
      <c r="I214" s="520"/>
    </row>
    <row r="215" spans="2:9" ht="12.95" customHeight="1">
      <c r="B215"/>
      <c r="C215" s="203"/>
      <c r="D215" s="203"/>
      <c r="E215"/>
      <c r="F215"/>
      <c r="G215" s="230"/>
      <c r="H215"/>
      <c r="I215" s="520"/>
    </row>
    <row r="216" spans="2:9" ht="12.95" customHeight="1">
      <c r="B216"/>
      <c r="C216" s="203"/>
      <c r="D216" s="203"/>
      <c r="E216"/>
      <c r="F216"/>
      <c r="G216" s="230"/>
      <c r="H216"/>
      <c r="I216" s="520"/>
    </row>
    <row r="217" spans="2:9" ht="12.95" customHeight="1">
      <c r="B217"/>
      <c r="C217" s="203"/>
      <c r="D217" s="203"/>
      <c r="E217"/>
      <c r="F217"/>
      <c r="G217" s="230"/>
      <c r="H217"/>
      <c r="I217" s="520"/>
    </row>
    <row r="218" spans="2:9" ht="12.95" customHeight="1">
      <c r="B218"/>
      <c r="C218" s="203"/>
      <c r="D218" s="203"/>
      <c r="E218"/>
      <c r="F218"/>
      <c r="G218" s="230"/>
      <c r="H218"/>
      <c r="I218" s="520"/>
    </row>
    <row r="219" spans="2:9" ht="12.95" customHeight="1">
      <c r="B219"/>
      <c r="C219" s="203"/>
      <c r="D219" s="203"/>
      <c r="E219"/>
      <c r="F219"/>
      <c r="G219" s="230"/>
      <c r="H219"/>
      <c r="I219" s="520"/>
    </row>
    <row r="220" spans="2:9" ht="12.95" customHeight="1">
      <c r="B220"/>
      <c r="C220" s="203"/>
      <c r="D220" s="203"/>
      <c r="E220"/>
      <c r="F220"/>
      <c r="G220" s="230"/>
      <c r="H220"/>
      <c r="I220" s="520"/>
    </row>
    <row r="221" spans="2:9" ht="12.95" customHeight="1">
      <c r="B221"/>
      <c r="C221" s="203"/>
      <c r="D221" s="203"/>
      <c r="E221"/>
      <c r="F221"/>
      <c r="G221" s="230"/>
      <c r="H221"/>
      <c r="I221" s="118"/>
    </row>
    <row r="222" spans="2:9" ht="12.95" customHeight="1">
      <c r="B222"/>
      <c r="C222" s="203"/>
      <c r="D222" s="203"/>
      <c r="E222"/>
      <c r="F222"/>
      <c r="G222" s="230"/>
      <c r="H222"/>
      <c r="I222" s="118"/>
    </row>
    <row r="223" spans="2:9" ht="12.95" customHeight="1">
      <c r="B223"/>
      <c r="C223" s="203"/>
      <c r="D223" s="203"/>
      <c r="E223"/>
      <c r="F223"/>
      <c r="G223" s="230"/>
      <c r="H223"/>
      <c r="I223" s="118"/>
    </row>
    <row r="224" spans="2:9" ht="12.95" customHeight="1">
      <c r="B224"/>
      <c r="C224" s="203"/>
      <c r="D224" s="203"/>
      <c r="E224"/>
      <c r="F224"/>
      <c r="G224" s="230"/>
      <c r="H224"/>
      <c r="I224" s="118"/>
    </row>
    <row r="225" spans="2:9" ht="12.95" customHeight="1">
      <c r="B225"/>
      <c r="C225" s="203"/>
      <c r="D225" s="203"/>
      <c r="E225"/>
      <c r="F225"/>
      <c r="G225" s="230"/>
      <c r="H225"/>
      <c r="I225" s="118"/>
    </row>
    <row r="226" spans="2:9" ht="12.95" customHeight="1">
      <c r="B226"/>
      <c r="C226" s="203"/>
      <c r="D226" s="203"/>
      <c r="E226"/>
      <c r="F226"/>
      <c r="G226" s="230"/>
      <c r="H226"/>
      <c r="I226" s="333"/>
    </row>
    <row r="227" spans="2:9" ht="12.95" customHeight="1">
      <c r="B227"/>
      <c r="C227" s="203"/>
      <c r="D227" s="203"/>
      <c r="E227"/>
      <c r="F227"/>
      <c r="G227" s="230"/>
      <c r="H227"/>
      <c r="I227" s="333"/>
    </row>
    <row r="228" spans="2:9" ht="12.95" customHeight="1">
      <c r="B228"/>
      <c r="C228" s="203"/>
      <c r="D228" s="203"/>
      <c r="E228"/>
      <c r="F228"/>
      <c r="G228" s="230"/>
      <c r="H228"/>
      <c r="I228" s="333"/>
    </row>
    <row r="229" spans="2:9" ht="12.95" customHeight="1">
      <c r="B229"/>
      <c r="C229" s="203"/>
      <c r="D229" s="203"/>
      <c r="E229"/>
      <c r="F229"/>
      <c r="G229" s="230"/>
      <c r="H229"/>
      <c r="I229" s="333"/>
    </row>
    <row r="230" spans="2:9" ht="12.95" customHeight="1">
      <c r="B230"/>
      <c r="C230" s="203"/>
      <c r="D230" s="203"/>
      <c r="E230"/>
      <c r="F230"/>
      <c r="G230" s="230"/>
      <c r="H230"/>
      <c r="I230" s="333"/>
    </row>
    <row r="231" spans="2:9" ht="12.95" customHeight="1">
      <c r="B231"/>
      <c r="C231" s="203"/>
      <c r="D231" s="203"/>
      <c r="E231"/>
      <c r="F231"/>
      <c r="G231" s="230"/>
      <c r="H231"/>
      <c r="I231" s="333"/>
    </row>
    <row r="232" spans="2:9" ht="12.95" customHeight="1">
      <c r="B232"/>
      <c r="C232" s="203"/>
      <c r="D232" s="203"/>
      <c r="E232"/>
      <c r="F232"/>
      <c r="G232" s="230"/>
      <c r="H232"/>
      <c r="I232" s="333"/>
    </row>
    <row r="233" spans="2:9" ht="12.95" customHeight="1">
      <c r="B233"/>
      <c r="C233" s="203"/>
      <c r="D233" s="203"/>
      <c r="E233"/>
      <c r="F233"/>
      <c r="G233" s="230"/>
      <c r="I233" s="333"/>
    </row>
    <row r="234" spans="2:9" ht="12.95" customHeight="1">
      <c r="B234"/>
      <c r="C234" s="203"/>
      <c r="D234" s="203"/>
      <c r="E234"/>
      <c r="F234"/>
      <c r="G234" s="230"/>
      <c r="I234" s="333"/>
    </row>
    <row r="235" spans="2:9" ht="12.95" customHeight="1">
      <c r="B235"/>
      <c r="C235" s="203"/>
      <c r="D235" s="203"/>
      <c r="E235"/>
      <c r="F235"/>
      <c r="G235" s="230"/>
      <c r="I235" s="333"/>
    </row>
    <row r="236" spans="2:9" ht="12.95" customHeight="1">
      <c r="B236"/>
      <c r="C236" s="203"/>
      <c r="D236" s="203"/>
      <c r="E236"/>
      <c r="F236"/>
      <c r="G236" s="230"/>
      <c r="I236" s="333"/>
    </row>
    <row r="237" spans="2:9" ht="12.95" customHeight="1">
      <c r="B237"/>
      <c r="C237" s="203"/>
      <c r="D237" s="203"/>
      <c r="E237"/>
      <c r="F237"/>
      <c r="G237" s="230"/>
      <c r="I237" s="333"/>
    </row>
    <row r="238" spans="2:9" ht="12.95" customHeight="1">
      <c r="B238"/>
      <c r="C238" s="203"/>
      <c r="D238" s="203"/>
      <c r="E238"/>
      <c r="F238"/>
      <c r="G238" s="230"/>
      <c r="I238" s="333"/>
    </row>
    <row r="239" spans="2:9" ht="12.95" customHeight="1">
      <c r="B239"/>
      <c r="C239" s="203"/>
      <c r="D239" s="203"/>
      <c r="E239"/>
      <c r="F239"/>
      <c r="G239" s="230"/>
      <c r="I239" s="333"/>
    </row>
    <row r="240" spans="2:9" ht="12.95" customHeight="1">
      <c r="B240"/>
      <c r="C240" s="203"/>
      <c r="D240" s="203"/>
      <c r="E240"/>
      <c r="F240"/>
      <c r="G240" s="230"/>
      <c r="I240" s="333"/>
    </row>
    <row r="241" spans="2:9" ht="12.95" customHeight="1">
      <c r="B241"/>
      <c r="C241" s="203"/>
      <c r="D241" s="203"/>
      <c r="E241"/>
      <c r="F241"/>
      <c r="G241" s="230"/>
      <c r="I241" s="333"/>
    </row>
    <row r="242" spans="2:9" ht="12.95" customHeight="1">
      <c r="B242"/>
      <c r="C242" s="203"/>
      <c r="D242" s="203"/>
      <c r="E242"/>
      <c r="F242"/>
      <c r="G242" s="230"/>
      <c r="I242" s="333"/>
    </row>
    <row r="243" spans="2:9" ht="12.95" customHeight="1">
      <c r="B243"/>
      <c r="C243" s="203"/>
      <c r="D243" s="203"/>
      <c r="E243"/>
      <c r="F243"/>
      <c r="G243" s="230"/>
      <c r="I243" s="333"/>
    </row>
    <row r="244" spans="2:9" ht="12.95" customHeight="1">
      <c r="B244"/>
      <c r="C244" s="203"/>
      <c r="D244" s="203"/>
      <c r="E244"/>
      <c r="F244"/>
      <c r="G244" s="230"/>
      <c r="I244" s="333"/>
    </row>
    <row r="245" spans="2:9" ht="12.95" customHeight="1">
      <c r="B245"/>
      <c r="C245" s="203"/>
      <c r="D245" s="203"/>
      <c r="E245"/>
      <c r="F245"/>
      <c r="G245" s="230"/>
      <c r="I245" s="333"/>
    </row>
    <row r="246" spans="2:9" ht="12.95" customHeight="1">
      <c r="B246"/>
      <c r="C246" s="203"/>
      <c r="D246" s="203"/>
      <c r="E246"/>
      <c r="F246"/>
      <c r="G246" s="230"/>
      <c r="I246" s="333"/>
    </row>
    <row r="247" spans="2:9" ht="12.95" customHeight="1">
      <c r="B247"/>
      <c r="C247" s="203"/>
      <c r="D247" s="203"/>
      <c r="E247"/>
      <c r="F247"/>
      <c r="G247" s="230"/>
      <c r="I247" s="333"/>
    </row>
    <row r="248" spans="2:9" ht="12.95" customHeight="1">
      <c r="B248"/>
      <c r="C248" s="203"/>
      <c r="D248" s="203"/>
      <c r="E248"/>
      <c r="F248"/>
      <c r="G248" s="230"/>
      <c r="I248" s="333"/>
    </row>
    <row r="249" spans="2:9" ht="12.95" customHeight="1">
      <c r="B249"/>
      <c r="C249" s="203"/>
      <c r="D249" s="203"/>
      <c r="E249"/>
      <c r="F249"/>
      <c r="G249" s="230"/>
      <c r="I249" s="333"/>
    </row>
    <row r="250" spans="2:9" ht="12.95" customHeight="1">
      <c r="B250"/>
      <c r="C250" s="203"/>
      <c r="D250" s="203"/>
      <c r="E250"/>
      <c r="F250"/>
      <c r="G250" s="230"/>
      <c r="I250" s="333"/>
    </row>
    <row r="251" spans="2:9" ht="12.95" customHeight="1">
      <c r="B251"/>
      <c r="C251" s="203"/>
      <c r="D251" s="203"/>
      <c r="E251"/>
      <c r="F251"/>
      <c r="G251" s="230"/>
      <c r="I251" s="333"/>
    </row>
    <row r="252" spans="2:9" ht="12.95" customHeight="1">
      <c r="E252"/>
      <c r="F252"/>
      <c r="G252" s="230"/>
      <c r="I252" s="333"/>
    </row>
    <row r="253" spans="2:9" ht="12.95" customHeight="1">
      <c r="E253"/>
      <c r="F253"/>
      <c r="G253" s="230"/>
      <c r="I253" s="333"/>
    </row>
    <row r="254" spans="2:9" ht="12.95" customHeight="1">
      <c r="E254"/>
      <c r="I254" s="333"/>
    </row>
    <row r="255" spans="2:9" ht="12.95" customHeight="1">
      <c r="E255"/>
      <c r="I255" s="333"/>
    </row>
    <row r="256" spans="2:9" ht="12.95" customHeight="1">
      <c r="I256" s="333"/>
    </row>
    <row r="257" spans="9:9" ht="12.95" customHeight="1">
      <c r="I257" s="333"/>
    </row>
    <row r="258" spans="9:9" ht="12.95" customHeight="1">
      <c r="I258" s="333"/>
    </row>
    <row r="259" spans="9:9" ht="12.95" customHeight="1">
      <c r="I259" s="333"/>
    </row>
    <row r="260" spans="9:9" ht="12.95" customHeight="1">
      <c r="I260" s="333"/>
    </row>
    <row r="261" spans="9:9" ht="12.95" customHeight="1">
      <c r="I261" s="333"/>
    </row>
    <row r="262" spans="9:9" ht="12.95" customHeight="1">
      <c r="I262" s="333"/>
    </row>
    <row r="263" spans="9:9" ht="12.95" customHeight="1">
      <c r="I263" s="333"/>
    </row>
    <row r="264" spans="9:9" ht="12.95" customHeight="1">
      <c r="I264" s="333"/>
    </row>
    <row r="265" spans="9:9" ht="12.95" customHeight="1">
      <c r="I265" s="333"/>
    </row>
    <row r="266" spans="9:9" ht="12.95" customHeight="1">
      <c r="I266" s="333"/>
    </row>
    <row r="267" spans="9:9" ht="12.95" customHeight="1">
      <c r="I267" s="333"/>
    </row>
    <row r="268" spans="9:9" ht="12.95" customHeight="1">
      <c r="I268" s="333"/>
    </row>
    <row r="269" spans="9:9" ht="12.95" customHeight="1">
      <c r="I269" s="333"/>
    </row>
    <row r="270" spans="9:9" ht="12.95" customHeight="1">
      <c r="I270" s="333"/>
    </row>
    <row r="271" spans="9:9" ht="12.95" customHeight="1">
      <c r="I271" s="333"/>
    </row>
    <row r="272" spans="9:9" ht="12.95" customHeight="1">
      <c r="I272" s="333"/>
    </row>
    <row r="273" spans="9:9" ht="12.95" customHeight="1">
      <c r="I273" s="333"/>
    </row>
    <row r="274" spans="9:9" ht="12.95" customHeight="1">
      <c r="I274" s="333"/>
    </row>
    <row r="275" spans="9:9" ht="12.95" customHeight="1">
      <c r="I275" s="333"/>
    </row>
    <row r="276" spans="9:9" ht="12.95" customHeight="1">
      <c r="I276" s="333"/>
    </row>
    <row r="277" spans="9:9" ht="12.95" customHeight="1">
      <c r="I277" s="333"/>
    </row>
    <row r="278" spans="9:9" ht="12.95" customHeight="1">
      <c r="I278" s="333"/>
    </row>
    <row r="279" spans="9:9" ht="12.95" customHeight="1">
      <c r="I279" s="333"/>
    </row>
    <row r="280" spans="9:9" ht="12.95" customHeight="1">
      <c r="I280" s="333"/>
    </row>
    <row r="281" spans="9:9" ht="12.95" customHeight="1">
      <c r="I281" s="333"/>
    </row>
    <row r="282" spans="9:9" ht="12.95" customHeight="1">
      <c r="I282" s="333"/>
    </row>
    <row r="283" spans="9:9" ht="12.95" customHeight="1">
      <c r="I283" s="333"/>
    </row>
    <row r="284" spans="9:9" ht="12.95" customHeight="1">
      <c r="I284" s="333"/>
    </row>
    <row r="285" spans="9:9" ht="12.95" customHeight="1">
      <c r="I285" s="333"/>
    </row>
    <row r="286" spans="9:9" ht="12.95" customHeight="1">
      <c r="I286" s="333"/>
    </row>
    <row r="287" spans="9:9" ht="12.95" customHeight="1">
      <c r="I287" s="333"/>
    </row>
    <row r="288" spans="9:9" ht="12.95" customHeight="1">
      <c r="I288" s="333"/>
    </row>
    <row r="289" spans="9:9" ht="12.95" customHeight="1">
      <c r="I289" s="333"/>
    </row>
    <row r="290" spans="9:9" ht="12.95" customHeight="1">
      <c r="I290" s="333"/>
    </row>
    <row r="291" spans="9:9" ht="12.95" customHeight="1">
      <c r="I291" s="333"/>
    </row>
    <row r="292" spans="9:9" ht="12.95" customHeight="1">
      <c r="I292" s="333"/>
    </row>
    <row r="293" spans="9:9" ht="12.95" customHeight="1">
      <c r="I293" s="333"/>
    </row>
    <row r="294" spans="9:9" ht="12.95" customHeight="1">
      <c r="I294" s="333"/>
    </row>
    <row r="295" spans="9:9" ht="12.95" customHeight="1">
      <c r="I295" s="333"/>
    </row>
    <row r="296" spans="9:9" ht="12.95" customHeight="1">
      <c r="I296" s="333"/>
    </row>
    <row r="297" spans="9:9" ht="12.95" customHeight="1">
      <c r="I297" s="333"/>
    </row>
    <row r="298" spans="9:9" ht="12.95" customHeight="1">
      <c r="I298" s="333"/>
    </row>
    <row r="299" spans="9:9" ht="12.95" customHeight="1">
      <c r="I299" s="333"/>
    </row>
    <row r="300" spans="9:9" ht="12.95" customHeight="1">
      <c r="I300" s="333"/>
    </row>
    <row r="301" spans="9:9" ht="12.95" customHeight="1">
      <c r="I301" s="333"/>
    </row>
    <row r="302" spans="9:9" ht="12.95" customHeight="1">
      <c r="I302" s="333"/>
    </row>
    <row r="303" spans="9:9" ht="12.95" customHeight="1">
      <c r="I303" s="333"/>
    </row>
    <row r="304" spans="9:9" ht="12.95" customHeight="1">
      <c r="I304" s="333"/>
    </row>
    <row r="305" spans="9:9" ht="12.95" customHeight="1">
      <c r="I305" s="333"/>
    </row>
    <row r="306" spans="9:9" ht="12.95" customHeight="1">
      <c r="I306" s="333"/>
    </row>
    <row r="307" spans="9:9" ht="12.95" customHeight="1">
      <c r="I307" s="333"/>
    </row>
    <row r="308" spans="9:9" ht="12.95" customHeight="1">
      <c r="I308" s="333"/>
    </row>
    <row r="309" spans="9:9" ht="12.95" customHeight="1">
      <c r="I309" s="333"/>
    </row>
    <row r="310" spans="9:9" ht="12.95" customHeight="1">
      <c r="I310" s="333"/>
    </row>
    <row r="311" spans="9:9" ht="12.95" customHeight="1">
      <c r="I311" s="333"/>
    </row>
    <row r="312" spans="9:9" ht="12.95" customHeight="1">
      <c r="I312" s="333"/>
    </row>
    <row r="313" spans="9:9" ht="12.95" customHeight="1">
      <c r="I313" s="333"/>
    </row>
    <row r="314" spans="9:9" ht="12.95" customHeight="1">
      <c r="I314" s="333"/>
    </row>
    <row r="315" spans="9:9" ht="12.95" customHeight="1">
      <c r="I315" s="333"/>
    </row>
    <row r="316" spans="9:9" ht="12.95" customHeight="1">
      <c r="I316" s="333"/>
    </row>
    <row r="317" spans="9:9" ht="12.95" customHeight="1">
      <c r="I317" s="333"/>
    </row>
    <row r="318" spans="9:9" ht="12.95" customHeight="1">
      <c r="I318" s="333"/>
    </row>
    <row r="319" spans="9:9" ht="12.95" customHeight="1">
      <c r="I319" s="333"/>
    </row>
    <row r="320" spans="9:9" ht="12.95" customHeight="1">
      <c r="I320" s="333"/>
    </row>
    <row r="321" spans="9:9" ht="12.95" customHeight="1">
      <c r="I321" s="333"/>
    </row>
    <row r="322" spans="9:9" ht="12.95" customHeight="1">
      <c r="I322" s="333"/>
    </row>
    <row r="323" spans="9:9" ht="12.95" customHeight="1">
      <c r="I323" s="333"/>
    </row>
    <row r="324" spans="9:9" ht="12.95" customHeight="1">
      <c r="I324" s="333"/>
    </row>
    <row r="325" spans="9:9" ht="12.95" customHeight="1">
      <c r="I325" s="333"/>
    </row>
    <row r="326" spans="9:9" ht="12.95" customHeight="1">
      <c r="I326" s="333"/>
    </row>
    <row r="327" spans="9:9" ht="12.95" customHeight="1">
      <c r="I327" s="333"/>
    </row>
    <row r="328" spans="9:9" ht="12.95" customHeight="1">
      <c r="I328" s="333"/>
    </row>
    <row r="329" spans="9:9" ht="12.95" customHeight="1">
      <c r="I329" s="333"/>
    </row>
    <row r="330" spans="9:9" ht="12.95" customHeight="1">
      <c r="I330" s="333"/>
    </row>
    <row r="331" spans="9:9" ht="12.95" customHeight="1">
      <c r="I331" s="333"/>
    </row>
    <row r="332" spans="9:9" ht="12.95" customHeight="1">
      <c r="I332" s="333"/>
    </row>
    <row r="333" spans="9:9" ht="12.95" customHeight="1">
      <c r="I333" s="333"/>
    </row>
    <row r="334" spans="9:9" ht="12.95" customHeight="1">
      <c r="I334" s="333"/>
    </row>
    <row r="335" spans="9:9" ht="12.95" customHeight="1">
      <c r="I335" s="333"/>
    </row>
    <row r="336" spans="9:9" ht="12.95" customHeight="1">
      <c r="I336" s="333"/>
    </row>
    <row r="337" spans="9:9" ht="12.95" customHeight="1">
      <c r="I337" s="333"/>
    </row>
    <row r="338" spans="9:9" ht="12.95" customHeight="1">
      <c r="I338" s="333"/>
    </row>
    <row r="339" spans="9:9" ht="12.95" customHeight="1">
      <c r="I339" s="333"/>
    </row>
    <row r="340" spans="9:9" ht="12.95" customHeight="1">
      <c r="I340" s="333"/>
    </row>
    <row r="341" spans="9:9" ht="12.95" customHeight="1">
      <c r="I341" s="333"/>
    </row>
    <row r="342" spans="9:9" ht="12.95" customHeight="1">
      <c r="I342" s="333"/>
    </row>
    <row r="343" spans="9:9" ht="12.95" customHeight="1">
      <c r="I343" s="333"/>
    </row>
    <row r="344" spans="9:9" ht="12.95" customHeight="1">
      <c r="I344" s="333"/>
    </row>
    <row r="345" spans="9:9" ht="12.95" customHeight="1">
      <c r="I345" s="333"/>
    </row>
    <row r="346" spans="9:9" ht="12.95" customHeight="1">
      <c r="I346" s="333"/>
    </row>
    <row r="347" spans="9:9" ht="12.95" customHeight="1">
      <c r="I347" s="333"/>
    </row>
    <row r="348" spans="9:9" ht="12.95" customHeight="1">
      <c r="I348" s="333"/>
    </row>
    <row r="349" spans="9:9" ht="12.95" customHeight="1">
      <c r="I349" s="333"/>
    </row>
    <row r="350" spans="9:9" ht="12.95" customHeight="1">
      <c r="I350" s="333"/>
    </row>
    <row r="351" spans="9:9" ht="12.95" customHeight="1">
      <c r="I351" s="333"/>
    </row>
    <row r="352" spans="9:9" ht="12.95" customHeight="1">
      <c r="I352" s="333"/>
    </row>
    <row r="353" spans="9:9" ht="12.95" customHeight="1">
      <c r="I353" s="333"/>
    </row>
    <row r="354" spans="9:9" ht="12.95" customHeight="1">
      <c r="I354" s="333"/>
    </row>
    <row r="355" spans="9:9" ht="12.95" customHeight="1">
      <c r="I355" s="333"/>
    </row>
    <row r="356" spans="9:9" ht="12.95" customHeight="1">
      <c r="I356" s="333"/>
    </row>
    <row r="357" spans="9:9" ht="12.95" customHeight="1">
      <c r="I357" s="333"/>
    </row>
    <row r="358" spans="9:9" ht="12.95" customHeight="1">
      <c r="I358" s="333"/>
    </row>
    <row r="359" spans="9:9" ht="12.95" customHeight="1">
      <c r="I359" s="333"/>
    </row>
    <row r="360" spans="9:9" ht="12.95" customHeight="1">
      <c r="I360" s="333"/>
    </row>
    <row r="361" spans="9:9" ht="12.95" customHeight="1">
      <c r="I361" s="333"/>
    </row>
    <row r="362" spans="9:9" ht="12.95" customHeight="1">
      <c r="I362" s="333"/>
    </row>
    <row r="363" spans="9:9" ht="12.95" customHeight="1">
      <c r="I363" s="333"/>
    </row>
    <row r="364" spans="9:9" ht="12.95" customHeight="1">
      <c r="I364" s="333"/>
    </row>
    <row r="365" spans="9:9" ht="12.95" customHeight="1">
      <c r="I365" s="333"/>
    </row>
    <row r="366" spans="9:9" ht="12.95" customHeight="1">
      <c r="I366" s="333"/>
    </row>
    <row r="367" spans="9:9" ht="12.95" customHeight="1">
      <c r="I367" s="333"/>
    </row>
    <row r="368" spans="9:9" ht="12.95" customHeight="1">
      <c r="I368" s="333"/>
    </row>
    <row r="369" spans="9:9" ht="12.95" customHeight="1">
      <c r="I369" s="333"/>
    </row>
    <row r="370" spans="9:9" ht="12.95" customHeight="1">
      <c r="I370" s="333"/>
    </row>
    <row r="371" spans="9:9" ht="12.95" customHeight="1">
      <c r="I371" s="333"/>
    </row>
    <row r="372" spans="9:9" ht="12.95" customHeight="1">
      <c r="I372" s="333"/>
    </row>
    <row r="373" spans="9:9" ht="12.95" customHeight="1">
      <c r="I373" s="333"/>
    </row>
    <row r="374" spans="9:9" ht="12.95" customHeight="1">
      <c r="I374" s="333"/>
    </row>
    <row r="375" spans="9:9" ht="12.95" customHeight="1">
      <c r="I375" s="333"/>
    </row>
    <row r="376" spans="9:9" ht="12.95" customHeight="1">
      <c r="I376" s="333"/>
    </row>
    <row r="377" spans="9:9" ht="12.95" customHeight="1">
      <c r="I377" s="333"/>
    </row>
    <row r="378" spans="9:9" ht="12.95" customHeight="1">
      <c r="I378" s="333"/>
    </row>
    <row r="379" spans="9:9" ht="12.95" customHeight="1">
      <c r="I379" s="333"/>
    </row>
    <row r="380" spans="9:9" ht="12.95" customHeight="1">
      <c r="I380" s="333"/>
    </row>
    <row r="381" spans="9:9" ht="12.95" customHeight="1">
      <c r="I381" s="333"/>
    </row>
    <row r="382" spans="9:9" ht="12.95" customHeight="1">
      <c r="I382" s="333"/>
    </row>
    <row r="383" spans="9:9" ht="12.95" customHeight="1">
      <c r="I383" s="333"/>
    </row>
    <row r="384" spans="9:9" ht="12.95" customHeight="1">
      <c r="I384" s="333"/>
    </row>
    <row r="385" spans="9:9" ht="12.95" customHeight="1">
      <c r="I385" s="333"/>
    </row>
    <row r="386" spans="9:9" ht="12.95" customHeight="1">
      <c r="I386" s="333"/>
    </row>
    <row r="387" spans="9:9" ht="12.95" customHeight="1">
      <c r="I387" s="333"/>
    </row>
    <row r="388" spans="9:9" ht="12.95" customHeight="1">
      <c r="I388" s="333"/>
    </row>
    <row r="389" spans="9:9" ht="12.95" customHeight="1">
      <c r="I389" s="333"/>
    </row>
    <row r="390" spans="9:9" ht="12.95" customHeight="1">
      <c r="I390" s="333"/>
    </row>
    <row r="391" spans="9:9" ht="12.95" customHeight="1">
      <c r="I391" s="333"/>
    </row>
    <row r="392" spans="9:9" ht="12.95" customHeight="1">
      <c r="I392" s="333"/>
    </row>
    <row r="393" spans="9:9" ht="12.95" customHeight="1">
      <c r="I393" s="333"/>
    </row>
    <row r="394" spans="9:9" ht="12.95" customHeight="1">
      <c r="I394" s="333"/>
    </row>
    <row r="395" spans="9:9" ht="12.95" customHeight="1">
      <c r="I395" s="333"/>
    </row>
    <row r="396" spans="9:9" ht="12.95" customHeight="1">
      <c r="I396" s="333"/>
    </row>
    <row r="397" spans="9:9" ht="12.95" customHeight="1">
      <c r="I397" s="333"/>
    </row>
    <row r="398" spans="9:9" ht="12.95" customHeight="1">
      <c r="I398" s="333"/>
    </row>
    <row r="399" spans="9:9" ht="12.95" customHeight="1">
      <c r="I399" s="333"/>
    </row>
    <row r="400" spans="9:9" ht="12.95" customHeight="1">
      <c r="I400" s="333"/>
    </row>
    <row r="401" spans="9:9" ht="12.95" customHeight="1">
      <c r="I401" s="333"/>
    </row>
    <row r="402" spans="9:9" ht="12.95" customHeight="1">
      <c r="I402" s="333"/>
    </row>
    <row r="403" spans="9:9" ht="12.95" customHeight="1">
      <c r="I403" s="333"/>
    </row>
    <row r="404" spans="9:9" ht="12.95" customHeight="1">
      <c r="I404" s="333"/>
    </row>
    <row r="405" spans="9:9" ht="12.95" customHeight="1">
      <c r="I405" s="333"/>
    </row>
    <row r="406" spans="9:9" ht="12.95" customHeight="1">
      <c r="I406" s="333"/>
    </row>
    <row r="407" spans="9:9" ht="12.95" customHeight="1">
      <c r="I407" s="333"/>
    </row>
    <row r="408" spans="9:9" ht="12.95" customHeight="1">
      <c r="I408" s="333"/>
    </row>
    <row r="409" spans="9:9" ht="12.95" customHeight="1">
      <c r="I409" s="333"/>
    </row>
    <row r="410" spans="9:9" ht="12.95" customHeight="1">
      <c r="I410" s="333"/>
    </row>
    <row r="411" spans="9:9" ht="12.95" customHeight="1">
      <c r="I411" s="333"/>
    </row>
    <row r="412" spans="9:9" ht="12.95" customHeight="1">
      <c r="I412" s="333"/>
    </row>
    <row r="413" spans="9:9" ht="12.95" customHeight="1">
      <c r="I413" s="333"/>
    </row>
    <row r="414" spans="9:9" ht="12.95" customHeight="1">
      <c r="I414" s="333"/>
    </row>
    <row r="415" spans="9:9" ht="12.95" customHeight="1">
      <c r="I415" s="333"/>
    </row>
    <row r="416" spans="9:9" ht="12.95" customHeight="1">
      <c r="I416" s="333"/>
    </row>
    <row r="417" spans="9:9" ht="12.95" customHeight="1">
      <c r="I417" s="333"/>
    </row>
    <row r="418" spans="9:9" ht="12.95" customHeight="1">
      <c r="I418" s="333"/>
    </row>
    <row r="419" spans="9:9" ht="12.95" customHeight="1">
      <c r="I419" s="333"/>
    </row>
    <row r="420" spans="9:9" ht="12.95" customHeight="1">
      <c r="I420" s="333"/>
    </row>
    <row r="421" spans="9:9" ht="12.95" customHeight="1">
      <c r="I421" s="333"/>
    </row>
    <row r="422" spans="9:9" ht="12.95" customHeight="1">
      <c r="I422" s="333"/>
    </row>
    <row r="423" spans="9:9" ht="12.95" customHeight="1">
      <c r="I423" s="333"/>
    </row>
    <row r="424" spans="9:9" ht="12.95" customHeight="1">
      <c r="I424" s="333"/>
    </row>
    <row r="425" spans="9:9" ht="12.95" customHeight="1">
      <c r="I425" s="333"/>
    </row>
    <row r="426" spans="9:9" ht="12.95" customHeight="1">
      <c r="I426" s="333"/>
    </row>
    <row r="427" spans="9:9" ht="12.95" customHeight="1">
      <c r="I427" s="333"/>
    </row>
    <row r="428" spans="9:9" ht="12.95" customHeight="1">
      <c r="I428" s="333"/>
    </row>
    <row r="429" spans="9:9" ht="12.95" customHeight="1">
      <c r="I429" s="333"/>
    </row>
    <row r="430" spans="9:9" ht="12.95" customHeight="1">
      <c r="I430" s="333"/>
    </row>
    <row r="431" spans="9:9" ht="12.95" customHeight="1">
      <c r="I431" s="333"/>
    </row>
    <row r="432" spans="9:9" ht="12.95" customHeight="1">
      <c r="I432" s="333"/>
    </row>
    <row r="433" spans="9:9" ht="12.95" customHeight="1">
      <c r="I433" s="333"/>
    </row>
    <row r="434" spans="9:9" ht="12.95" customHeight="1">
      <c r="I434" s="333"/>
    </row>
    <row r="435" spans="9:9" ht="12.95" customHeight="1">
      <c r="I435" s="333"/>
    </row>
    <row r="436" spans="9:9" ht="12.95" customHeight="1">
      <c r="I436" s="333"/>
    </row>
    <row r="437" spans="9:9" ht="12.95" customHeight="1">
      <c r="I437" s="333"/>
    </row>
    <row r="438" spans="9:9" ht="12.95" customHeight="1">
      <c r="I438" s="333"/>
    </row>
    <row r="439" spans="9:9" ht="12.95" customHeight="1">
      <c r="I439" s="333"/>
    </row>
    <row r="440" spans="9:9" ht="12.95" customHeight="1">
      <c r="I440" s="333"/>
    </row>
    <row r="441" spans="9:9" ht="12.95" customHeight="1">
      <c r="I441" s="333"/>
    </row>
    <row r="442" spans="9:9" ht="12.95" customHeight="1">
      <c r="I442" s="333"/>
    </row>
    <row r="443" spans="9:9" ht="12.95" customHeight="1">
      <c r="I443" s="333"/>
    </row>
    <row r="444" spans="9:9" ht="12.95" customHeight="1">
      <c r="I444" s="333"/>
    </row>
    <row r="445" spans="9:9" ht="12.95" customHeight="1">
      <c r="I445" s="333"/>
    </row>
    <row r="446" spans="9:9" ht="12.95" customHeight="1">
      <c r="I446" s="333"/>
    </row>
    <row r="447" spans="9:9" ht="12.95" customHeight="1">
      <c r="I447" s="333"/>
    </row>
    <row r="448" spans="9:9" ht="12.95" customHeight="1">
      <c r="I448" s="333"/>
    </row>
    <row r="449" spans="9:9" ht="12.95" customHeight="1">
      <c r="I449" s="333"/>
    </row>
    <row r="450" spans="9:9" ht="12.95" customHeight="1">
      <c r="I450" s="333"/>
    </row>
    <row r="451" spans="9:9" ht="12.95" customHeight="1">
      <c r="I451" s="333"/>
    </row>
    <row r="452" spans="9:9" ht="12.95" customHeight="1">
      <c r="I452" s="333"/>
    </row>
    <row r="453" spans="9:9" ht="12.95" customHeight="1">
      <c r="I453" s="333"/>
    </row>
    <row r="454" spans="9:9" ht="12.95" customHeight="1">
      <c r="I454" s="333"/>
    </row>
    <row r="455" spans="9:9" ht="12.95" customHeight="1">
      <c r="I455" s="333"/>
    </row>
    <row r="456" spans="9:9" ht="12.95" customHeight="1">
      <c r="I456" s="333"/>
    </row>
    <row r="457" spans="9:9" ht="12.95" customHeight="1">
      <c r="I457" s="333"/>
    </row>
    <row r="458" spans="9:9" ht="12.95" customHeight="1">
      <c r="I458" s="333"/>
    </row>
    <row r="459" spans="9:9" ht="12.95" customHeight="1">
      <c r="I459" s="333"/>
    </row>
    <row r="460" spans="9:9" ht="12.95" customHeight="1">
      <c r="I460" s="333"/>
    </row>
    <row r="461" spans="9:9" ht="12.95" customHeight="1">
      <c r="I461" s="333"/>
    </row>
    <row r="462" spans="9:9" ht="12.95" customHeight="1">
      <c r="I462" s="333"/>
    </row>
    <row r="463" spans="9:9" ht="12.95" customHeight="1">
      <c r="I463" s="333"/>
    </row>
    <row r="464" spans="9:9" ht="12.95" customHeight="1">
      <c r="I464" s="333"/>
    </row>
    <row r="465" spans="9:9" ht="12.95" customHeight="1">
      <c r="I465" s="333"/>
    </row>
    <row r="466" spans="9:9" ht="12.95" customHeight="1">
      <c r="I466" s="333"/>
    </row>
    <row r="467" spans="9:9" ht="12.95" customHeight="1">
      <c r="I467" s="333"/>
    </row>
    <row r="468" spans="9:9" ht="12.95" customHeight="1">
      <c r="I468" s="333"/>
    </row>
    <row r="469" spans="9:9" ht="12.95" customHeight="1">
      <c r="I469" s="333"/>
    </row>
    <row r="470" spans="9:9" ht="12.95" customHeight="1">
      <c r="I470" s="333"/>
    </row>
    <row r="471" spans="9:9" ht="12.95" customHeight="1">
      <c r="I471" s="333"/>
    </row>
    <row r="472" spans="9:9" ht="12.95" customHeight="1">
      <c r="I472" s="333"/>
    </row>
    <row r="473" spans="9:9" ht="12.95" customHeight="1">
      <c r="I473" s="333"/>
    </row>
    <row r="474" spans="9:9" ht="12.95" customHeight="1">
      <c r="I474" s="333"/>
    </row>
    <row r="475" spans="9:9" ht="12.95" customHeight="1">
      <c r="I475" s="333"/>
    </row>
    <row r="476" spans="9:9" ht="12.95" customHeight="1">
      <c r="I476" s="333"/>
    </row>
    <row r="477" spans="9:9" ht="12.95" customHeight="1">
      <c r="I477" s="333"/>
    </row>
    <row r="478" spans="9:9" ht="12.95" customHeight="1">
      <c r="I478" s="333"/>
    </row>
    <row r="479" spans="9:9" ht="12.95" customHeight="1">
      <c r="I479" s="333"/>
    </row>
    <row r="480" spans="9:9" ht="12.95" customHeight="1">
      <c r="I480" s="333"/>
    </row>
    <row r="481" spans="9:9" ht="12.95" customHeight="1">
      <c r="I481" s="333"/>
    </row>
    <row r="482" spans="9:9" ht="12.95" customHeight="1">
      <c r="I482" s="333"/>
    </row>
    <row r="483" spans="9:9" ht="12.95" customHeight="1">
      <c r="I483" s="333"/>
    </row>
    <row r="484" spans="9:9" ht="12.95" customHeight="1">
      <c r="I484" s="333"/>
    </row>
    <row r="485" spans="9:9" ht="12.95" customHeight="1">
      <c r="I485" s="333"/>
    </row>
    <row r="486" spans="9:9" ht="12.95" customHeight="1">
      <c r="I486" s="333"/>
    </row>
    <row r="487" spans="9:9" ht="12.95" customHeight="1">
      <c r="I487" s="333"/>
    </row>
    <row r="488" spans="9:9" ht="12.95" customHeight="1">
      <c r="I488" s="333"/>
    </row>
    <row r="489" spans="9:9" ht="12.95" customHeight="1">
      <c r="I489" s="333"/>
    </row>
    <row r="490" spans="9:9" ht="12.95" customHeight="1">
      <c r="I490" s="333"/>
    </row>
    <row r="491" spans="9:9" ht="12.95" customHeight="1">
      <c r="I491" s="333"/>
    </row>
    <row r="492" spans="9:9" ht="12.95" customHeight="1">
      <c r="I492" s="333"/>
    </row>
    <row r="493" spans="9:9" ht="12.95" customHeight="1">
      <c r="I493" s="333"/>
    </row>
    <row r="494" spans="9:9" ht="12.95" customHeight="1">
      <c r="I494" s="333"/>
    </row>
    <row r="495" spans="9:9" ht="12.95" customHeight="1">
      <c r="I495" s="333"/>
    </row>
    <row r="496" spans="9:9" ht="12.95" customHeight="1">
      <c r="I496" s="333"/>
    </row>
    <row r="497" spans="9:9" ht="12.95" customHeight="1">
      <c r="I497" s="333"/>
    </row>
    <row r="498" spans="9:9" ht="12.95" customHeight="1">
      <c r="I498" s="333"/>
    </row>
    <row r="499" spans="9:9" ht="12.95" customHeight="1">
      <c r="I499" s="333"/>
    </row>
    <row r="500" spans="9:9" ht="12.95" customHeight="1">
      <c r="I500" s="333"/>
    </row>
    <row r="501" spans="9:9" ht="12.95" customHeight="1">
      <c r="I501" s="333"/>
    </row>
    <row r="502" spans="9:9" ht="12.95" customHeight="1">
      <c r="I502" s="333"/>
    </row>
    <row r="503" spans="9:9" ht="12.95" customHeight="1">
      <c r="I503" s="333"/>
    </row>
    <row r="504" spans="9:9" ht="12.95" customHeight="1">
      <c r="I504" s="333"/>
    </row>
    <row r="505" spans="9:9" ht="12.95" customHeight="1">
      <c r="I505" s="333"/>
    </row>
    <row r="506" spans="9:9" ht="12.95" customHeight="1">
      <c r="I506" s="333"/>
    </row>
    <row r="507" spans="9:9" ht="12.95" customHeight="1">
      <c r="I507" s="333"/>
    </row>
    <row r="508" spans="9:9" ht="12.95" customHeight="1">
      <c r="I508" s="333"/>
    </row>
    <row r="509" spans="9:9" ht="12.95" customHeight="1">
      <c r="I509" s="333"/>
    </row>
    <row r="510" spans="9:9" ht="12.95" customHeight="1">
      <c r="I510" s="333"/>
    </row>
    <row r="511" spans="9:9" ht="12.95" customHeight="1">
      <c r="I511" s="333"/>
    </row>
    <row r="512" spans="9:9" ht="12.95" customHeight="1">
      <c r="I512" s="333"/>
    </row>
    <row r="513" spans="9:9" ht="12.95" customHeight="1">
      <c r="I513" s="333"/>
    </row>
    <row r="514" spans="9:9" ht="12.95" customHeight="1">
      <c r="I514" s="333"/>
    </row>
    <row r="515" spans="9:9" ht="12.95" customHeight="1">
      <c r="I515" s="333"/>
    </row>
    <row r="516" spans="9:9" ht="12.95" customHeight="1">
      <c r="I516" s="333"/>
    </row>
    <row r="517" spans="9:9" ht="12.95" customHeight="1">
      <c r="I517" s="333"/>
    </row>
    <row r="518" spans="9:9" ht="12.95" customHeight="1">
      <c r="I518" s="333"/>
    </row>
    <row r="519" spans="9:9" ht="12.95" customHeight="1">
      <c r="I519" s="333"/>
    </row>
    <row r="520" spans="9:9" ht="12.95" customHeight="1">
      <c r="I520" s="333"/>
    </row>
    <row r="521" spans="9:9" ht="12.95" customHeight="1">
      <c r="I521" s="333"/>
    </row>
    <row r="522" spans="9:9" ht="12.95" customHeight="1">
      <c r="I522" s="333"/>
    </row>
    <row r="523" spans="9:9" ht="12.95" customHeight="1">
      <c r="I523" s="333"/>
    </row>
    <row r="524" spans="9:9" ht="12.95" customHeight="1">
      <c r="I524" s="333"/>
    </row>
    <row r="525" spans="9:9" ht="12.95" customHeight="1">
      <c r="I525" s="333"/>
    </row>
    <row r="526" spans="9:9" ht="12.95" customHeight="1">
      <c r="I526" s="333"/>
    </row>
    <row r="527" spans="9:9" ht="12.95" customHeight="1">
      <c r="I527" s="333"/>
    </row>
    <row r="528" spans="9:9" ht="12.95" customHeight="1">
      <c r="I528" s="333"/>
    </row>
    <row r="529" spans="9:9" ht="12.95" customHeight="1">
      <c r="I529" s="333"/>
    </row>
    <row r="530" spans="9:9" ht="12.95" customHeight="1">
      <c r="I530" s="333"/>
    </row>
    <row r="531" spans="9:9" ht="12.95" customHeight="1">
      <c r="I531" s="333"/>
    </row>
    <row r="532" spans="9:9" ht="12.95" customHeight="1">
      <c r="I532" s="333"/>
    </row>
    <row r="533" spans="9:9" ht="12.95" customHeight="1">
      <c r="I533" s="333"/>
    </row>
    <row r="534" spans="9:9" ht="12.95" customHeight="1">
      <c r="I534" s="333"/>
    </row>
    <row r="535" spans="9:9" ht="12.95" customHeight="1">
      <c r="I535" s="333"/>
    </row>
    <row r="536" spans="9:9" ht="12.95" customHeight="1">
      <c r="I536" s="333"/>
    </row>
    <row r="537" spans="9:9" ht="12.95" customHeight="1">
      <c r="I537" s="333"/>
    </row>
    <row r="538" spans="9:9" ht="12.95" customHeight="1">
      <c r="I538" s="333"/>
    </row>
    <row r="539" spans="9:9" ht="12.95" customHeight="1">
      <c r="I539" s="333"/>
    </row>
    <row r="540" spans="9:9" ht="12.95" customHeight="1">
      <c r="I540" s="333"/>
    </row>
    <row r="541" spans="9:9" ht="12.95" customHeight="1">
      <c r="I541" s="333"/>
    </row>
    <row r="542" spans="9:9" ht="12.95" customHeight="1">
      <c r="I542" s="333"/>
    </row>
    <row r="543" spans="9:9" ht="12.95" customHeight="1">
      <c r="I543" s="333"/>
    </row>
    <row r="544" spans="9:9" ht="12.95" customHeight="1">
      <c r="I544" s="333"/>
    </row>
    <row r="545" spans="9:9" ht="12.95" customHeight="1">
      <c r="I545" s="333"/>
    </row>
    <row r="546" spans="9:9" ht="12.95" customHeight="1">
      <c r="I546" s="333"/>
    </row>
    <row r="547" spans="9:9" ht="12.95" customHeight="1">
      <c r="I547" s="333"/>
    </row>
    <row r="548" spans="9:9" ht="12.95" customHeight="1">
      <c r="I548" s="333"/>
    </row>
    <row r="549" spans="9:9" ht="12.95" customHeight="1">
      <c r="I549" s="333"/>
    </row>
    <row r="550" spans="9:9" ht="12.95" customHeight="1">
      <c r="I550" s="333"/>
    </row>
    <row r="551" spans="9:9" ht="12.95" customHeight="1">
      <c r="I551" s="333"/>
    </row>
    <row r="552" spans="9:9" ht="12.95" customHeight="1">
      <c r="I552" s="333"/>
    </row>
    <row r="553" spans="9:9" ht="12.95" customHeight="1">
      <c r="I553" s="333"/>
    </row>
    <row r="554" spans="9:9" ht="12.95" customHeight="1">
      <c r="I554" s="333"/>
    </row>
    <row r="555" spans="9:9" ht="12.95" customHeight="1">
      <c r="I555" s="333"/>
    </row>
    <row r="556" spans="9:9" ht="12.95" customHeight="1">
      <c r="I556" s="333"/>
    </row>
    <row r="557" spans="9:9" ht="12.95" customHeight="1">
      <c r="I557" s="333"/>
    </row>
    <row r="558" spans="9:9" ht="12.95" customHeight="1">
      <c r="I558" s="333"/>
    </row>
    <row r="559" spans="9:9" ht="12.95" customHeight="1">
      <c r="I559" s="333"/>
    </row>
    <row r="560" spans="9:9" ht="12.95" customHeight="1">
      <c r="I560" s="333"/>
    </row>
    <row r="561" spans="9:9" ht="12.95" customHeight="1">
      <c r="I561" s="333"/>
    </row>
    <row r="562" spans="9:9" ht="12.95" customHeight="1">
      <c r="I562" s="333"/>
    </row>
    <row r="563" spans="9:9" ht="12.95" customHeight="1">
      <c r="I563" s="333"/>
    </row>
    <row r="564" spans="9:9" ht="12.95" customHeight="1">
      <c r="I564" s="333"/>
    </row>
    <row r="565" spans="9:9" ht="12.95" customHeight="1">
      <c r="I565" s="333"/>
    </row>
    <row r="566" spans="9:9" ht="12.95" customHeight="1">
      <c r="I566" s="333"/>
    </row>
    <row r="567" spans="9:9" ht="12.95" customHeight="1">
      <c r="I567" s="333"/>
    </row>
    <row r="568" spans="9:9" ht="12.95" customHeight="1">
      <c r="I568" s="333"/>
    </row>
    <row r="569" spans="9:9" ht="12.95" customHeight="1">
      <c r="I569" s="333"/>
    </row>
    <row r="570" spans="9:9" ht="12.95" customHeight="1">
      <c r="I570" s="333"/>
    </row>
    <row r="571" spans="9:9" ht="12.95" customHeight="1">
      <c r="I571" s="333"/>
    </row>
    <row r="572" spans="9:9" ht="12.95" customHeight="1">
      <c r="I572" s="333"/>
    </row>
    <row r="573" spans="9:9" ht="12.95" customHeight="1">
      <c r="I573" s="333"/>
    </row>
    <row r="574" spans="9:9" ht="12.95" customHeight="1">
      <c r="I574" s="333"/>
    </row>
    <row r="575" spans="9:9" ht="12.95" customHeight="1">
      <c r="I575" s="333"/>
    </row>
    <row r="576" spans="9:9" ht="12.95" customHeight="1">
      <c r="I576" s="333"/>
    </row>
    <row r="577" spans="9:9" ht="12.95" customHeight="1">
      <c r="I577" s="333"/>
    </row>
    <row r="578" spans="9:9" ht="12.95" customHeight="1">
      <c r="I578" s="333"/>
    </row>
    <row r="579" spans="9:9" ht="12.95" customHeight="1">
      <c r="I579" s="333"/>
    </row>
    <row r="580" spans="9:9" ht="12.95" customHeight="1">
      <c r="I580" s="333"/>
    </row>
    <row r="581" spans="9:9" ht="12.95" customHeight="1">
      <c r="I581" s="333"/>
    </row>
    <row r="582" spans="9:9" ht="12.95" customHeight="1">
      <c r="I582" s="333"/>
    </row>
    <row r="583" spans="9:9" ht="12.95" customHeight="1">
      <c r="I583" s="333"/>
    </row>
    <row r="584" spans="9:9" ht="12.95" customHeight="1">
      <c r="I584" s="333"/>
    </row>
    <row r="585" spans="9:9" ht="12.95" customHeight="1">
      <c r="I585" s="333"/>
    </row>
    <row r="586" spans="9:9" ht="12.95" customHeight="1">
      <c r="I586" s="333"/>
    </row>
    <row r="587" spans="9:9" ht="12.95" customHeight="1">
      <c r="I587" s="333"/>
    </row>
    <row r="588" spans="9:9" ht="12.95" customHeight="1">
      <c r="I588" s="333"/>
    </row>
    <row r="589" spans="9:9" ht="12.95" customHeight="1">
      <c r="I589" s="333"/>
    </row>
    <row r="590" spans="9:9" ht="12.95" customHeight="1">
      <c r="I590" s="333"/>
    </row>
    <row r="591" spans="9:9" ht="12.95" customHeight="1">
      <c r="I591" s="333"/>
    </row>
    <row r="592" spans="9:9" ht="12.95" customHeight="1">
      <c r="I592" s="333"/>
    </row>
    <row r="593" spans="9:9" ht="12.95" customHeight="1">
      <c r="I593" s="333"/>
    </row>
    <row r="594" spans="9:9" ht="12.95" customHeight="1">
      <c r="I594" s="333"/>
    </row>
    <row r="595" spans="9:9" ht="12.95" customHeight="1">
      <c r="I595" s="333"/>
    </row>
    <row r="596" spans="9:9" ht="12.95" customHeight="1">
      <c r="I596" s="333"/>
    </row>
    <row r="597" spans="9:9" ht="12.95" customHeight="1">
      <c r="I597" s="333"/>
    </row>
    <row r="598" spans="9:9" ht="12.95" customHeight="1">
      <c r="I598" s="333"/>
    </row>
    <row r="599" spans="9:9" ht="12.95" customHeight="1">
      <c r="I599" s="333"/>
    </row>
    <row r="600" spans="9:9" ht="12.95" customHeight="1">
      <c r="I600" s="333"/>
    </row>
    <row r="601" spans="9:9" ht="12.95" customHeight="1">
      <c r="I601" s="333"/>
    </row>
    <row r="602" spans="9:9" ht="12.95" customHeight="1">
      <c r="I602" s="333"/>
    </row>
    <row r="603" spans="9:9" ht="12.95" customHeight="1">
      <c r="I603" s="333"/>
    </row>
    <row r="604" spans="9:9" ht="12.95" customHeight="1">
      <c r="I604" s="333"/>
    </row>
    <row r="605" spans="9:9" ht="12.95" customHeight="1">
      <c r="I605" s="333"/>
    </row>
    <row r="606" spans="9:9" ht="12.95" customHeight="1">
      <c r="I606" s="333"/>
    </row>
    <row r="607" spans="9:9" ht="12.95" customHeight="1">
      <c r="I607" s="333"/>
    </row>
    <row r="608" spans="9:9" ht="12.95" customHeight="1">
      <c r="I608" s="333"/>
    </row>
    <row r="609" spans="9:9" ht="12.95" customHeight="1">
      <c r="I609" s="333"/>
    </row>
    <row r="610" spans="9:9" ht="12.95" customHeight="1">
      <c r="I610" s="333"/>
    </row>
    <row r="611" spans="9:9" ht="12.95" customHeight="1">
      <c r="I611" s="333"/>
    </row>
    <row r="612" spans="9:9" ht="12.95" customHeight="1">
      <c r="I612" s="333"/>
    </row>
    <row r="613" spans="9:9" ht="12.95" customHeight="1">
      <c r="I613" s="333"/>
    </row>
    <row r="614" spans="9:9" ht="12.95" customHeight="1">
      <c r="I614" s="333"/>
    </row>
    <row r="615" spans="9:9" ht="12.95" customHeight="1">
      <c r="I615" s="333"/>
    </row>
    <row r="616" spans="9:9" ht="12.95" customHeight="1">
      <c r="I616" s="333"/>
    </row>
    <row r="617" spans="9:9" ht="12.95" customHeight="1">
      <c r="I617" s="333"/>
    </row>
    <row r="618" spans="9:9" ht="12.95" customHeight="1">
      <c r="I618" s="333"/>
    </row>
    <row r="619" spans="9:9" ht="12.95" customHeight="1">
      <c r="I619" s="333"/>
    </row>
    <row r="620" spans="9:9" ht="12.95" customHeight="1">
      <c r="I620" s="333"/>
    </row>
    <row r="621" spans="9:9" ht="12.95" customHeight="1">
      <c r="I621" s="333"/>
    </row>
    <row r="622" spans="9:9" ht="12.95" customHeight="1">
      <c r="I622" s="333"/>
    </row>
    <row r="623" spans="9:9" ht="12.95" customHeight="1">
      <c r="I623" s="333"/>
    </row>
    <row r="624" spans="9:9" ht="12.95" customHeight="1">
      <c r="I624" s="333"/>
    </row>
    <row r="625" spans="9:9" ht="12.95" customHeight="1">
      <c r="I625" s="333"/>
    </row>
    <row r="626" spans="9:9" ht="12.95" customHeight="1">
      <c r="I626" s="333"/>
    </row>
    <row r="627" spans="9:9" ht="12.95" customHeight="1">
      <c r="I627" s="333"/>
    </row>
    <row r="628" spans="9:9" ht="12.95" customHeight="1">
      <c r="I628" s="333"/>
    </row>
    <row r="629" spans="9:9" ht="12.95" customHeight="1">
      <c r="I629" s="333"/>
    </row>
    <row r="630" spans="9:9" ht="12.95" customHeight="1">
      <c r="I630" s="333"/>
    </row>
    <row r="631" spans="9:9" ht="12.95" customHeight="1">
      <c r="I631" s="333"/>
    </row>
    <row r="632" spans="9:9" ht="12.95" customHeight="1">
      <c r="I632" s="333"/>
    </row>
    <row r="633" spans="9:9" ht="12.95" customHeight="1">
      <c r="I633" s="333"/>
    </row>
    <row r="634" spans="9:9" ht="12.95" customHeight="1">
      <c r="I634" s="333"/>
    </row>
    <row r="635" spans="9:9" ht="12.95" customHeight="1">
      <c r="I635" s="333"/>
    </row>
    <row r="636" spans="9:9" ht="12.95" customHeight="1">
      <c r="I636" s="333"/>
    </row>
    <row r="637" spans="9:9" ht="12.95" customHeight="1">
      <c r="I637" s="333"/>
    </row>
    <row r="638" spans="9:9" ht="12.95" customHeight="1">
      <c r="I638" s="333"/>
    </row>
    <row r="639" spans="9:9" ht="12.95" customHeight="1">
      <c r="I639" s="333"/>
    </row>
    <row r="640" spans="9:9" ht="12.95" customHeight="1">
      <c r="I640" s="333"/>
    </row>
    <row r="641" spans="9:9" ht="12.95" customHeight="1">
      <c r="I641" s="333"/>
    </row>
    <row r="642" spans="9:9" ht="12.95" customHeight="1">
      <c r="I642" s="333"/>
    </row>
    <row r="643" spans="9:9" ht="12.95" customHeight="1">
      <c r="I643" s="333"/>
    </row>
    <row r="644" spans="9:9" ht="12.95" customHeight="1">
      <c r="I644" s="333"/>
    </row>
    <row r="645" spans="9:9" ht="12.95" customHeight="1">
      <c r="I645" s="333"/>
    </row>
    <row r="646" spans="9:9" ht="12.95" customHeight="1">
      <c r="I646" s="333"/>
    </row>
    <row r="647" spans="9:9" ht="12.95" customHeight="1">
      <c r="I647" s="333"/>
    </row>
    <row r="648" spans="9:9" ht="12.95" customHeight="1">
      <c r="I648" s="333"/>
    </row>
    <row r="649" spans="9:9" ht="12.95" customHeight="1">
      <c r="I649" s="333"/>
    </row>
    <row r="650" spans="9:9" ht="12.95" customHeight="1">
      <c r="I650" s="333"/>
    </row>
    <row r="651" spans="9:9" ht="12.95" customHeight="1">
      <c r="I651" s="333"/>
    </row>
    <row r="652" spans="9:9" ht="12.95" customHeight="1">
      <c r="I652" s="333"/>
    </row>
    <row r="653" spans="9:9" ht="12.95" customHeight="1">
      <c r="I653" s="333"/>
    </row>
    <row r="654" spans="9:9" ht="12.95" customHeight="1">
      <c r="I654" s="333"/>
    </row>
    <row r="655" spans="9:9" ht="12.95" customHeight="1">
      <c r="I655" s="333"/>
    </row>
    <row r="656" spans="9:9" ht="12.95" customHeight="1">
      <c r="I656" s="333"/>
    </row>
    <row r="657" spans="9:9" ht="12.95" customHeight="1">
      <c r="I657" s="333"/>
    </row>
    <row r="658" spans="9:9" ht="12.95" customHeight="1">
      <c r="I658" s="333"/>
    </row>
    <row r="659" spans="9:9" ht="12.95" customHeight="1">
      <c r="I659" s="333"/>
    </row>
    <row r="660" spans="9:9" ht="12.95" customHeight="1">
      <c r="I660" s="333"/>
    </row>
    <row r="661" spans="9:9" ht="12.95" customHeight="1">
      <c r="I661" s="333"/>
    </row>
    <row r="662" spans="9:9" ht="12.95" customHeight="1">
      <c r="I662" s="333"/>
    </row>
    <row r="663" spans="9:9" ht="12.95" customHeight="1">
      <c r="I663" s="333"/>
    </row>
    <row r="664" spans="9:9" ht="12.95" customHeight="1">
      <c r="I664" s="333"/>
    </row>
    <row r="665" spans="9:9" ht="12.95" customHeight="1">
      <c r="I665" s="333"/>
    </row>
    <row r="666" spans="9:9" ht="12.95" customHeight="1">
      <c r="I666" s="333"/>
    </row>
    <row r="667" spans="9:9" ht="12.95" customHeight="1">
      <c r="I667" s="333"/>
    </row>
    <row r="668" spans="9:9" ht="12.95" customHeight="1">
      <c r="I668" s="333"/>
    </row>
    <row r="669" spans="9:9" ht="12.95" customHeight="1">
      <c r="I669" s="333"/>
    </row>
    <row r="670" spans="9:9" ht="12.95" customHeight="1">
      <c r="I670" s="333"/>
    </row>
    <row r="671" spans="9:9" ht="12.95" customHeight="1">
      <c r="I671" s="333"/>
    </row>
    <row r="672" spans="9:9" ht="12.95" customHeight="1">
      <c r="I672" s="333"/>
    </row>
    <row r="673" spans="9:9" ht="12.95" customHeight="1">
      <c r="I673" s="333"/>
    </row>
    <row r="674" spans="9:9" ht="12.95" customHeight="1">
      <c r="I674" s="333"/>
    </row>
    <row r="675" spans="9:9" ht="12.95" customHeight="1">
      <c r="I675" s="333"/>
    </row>
    <row r="676" spans="9:9" ht="12.95" customHeight="1">
      <c r="I676" s="333"/>
    </row>
    <row r="677" spans="9:9" ht="12.95" customHeight="1">
      <c r="I677" s="333"/>
    </row>
    <row r="678" spans="9:9" ht="12.95" customHeight="1">
      <c r="I678" s="333"/>
    </row>
    <row r="679" spans="9:9" ht="12.95" customHeight="1">
      <c r="I679" s="333"/>
    </row>
    <row r="680" spans="9:9" ht="12.95" customHeight="1">
      <c r="I680" s="333"/>
    </row>
    <row r="681" spans="9:9" ht="12.95" customHeight="1">
      <c r="I681" s="333"/>
    </row>
    <row r="682" spans="9:9" ht="12.95" customHeight="1">
      <c r="I682" s="333"/>
    </row>
    <row r="683" spans="9:9" ht="12.95" customHeight="1">
      <c r="I683" s="333"/>
    </row>
    <row r="684" spans="9:9" ht="12.95" customHeight="1">
      <c r="I684" s="333"/>
    </row>
    <row r="685" spans="9:9" ht="12.95" customHeight="1">
      <c r="I685" s="333"/>
    </row>
    <row r="686" spans="9:9" ht="12.95" customHeight="1">
      <c r="I686" s="333"/>
    </row>
    <row r="687" spans="9:9" ht="12.95" customHeight="1">
      <c r="I687" s="333"/>
    </row>
    <row r="688" spans="9:9" ht="12.95" customHeight="1">
      <c r="I688" s="333"/>
    </row>
    <row r="689" spans="9:9" ht="12.95" customHeight="1">
      <c r="I689" s="333"/>
    </row>
    <row r="690" spans="9:9" ht="12.95" customHeight="1">
      <c r="I690" s="333"/>
    </row>
    <row r="691" spans="9:9" ht="12.95" customHeight="1">
      <c r="I691" s="333"/>
    </row>
    <row r="692" spans="9:9" ht="12.95" customHeight="1">
      <c r="I692" s="333"/>
    </row>
    <row r="693" spans="9:9" ht="12.95" customHeight="1">
      <c r="I693" s="333"/>
    </row>
    <row r="694" spans="9:9" ht="12.95" customHeight="1">
      <c r="I694" s="333"/>
    </row>
    <row r="695" spans="9:9" ht="12.95" customHeight="1">
      <c r="I695" s="333"/>
    </row>
    <row r="696" spans="9:9" ht="12.95" customHeight="1">
      <c r="I696" s="333"/>
    </row>
    <row r="697" spans="9:9" ht="12.95" customHeight="1">
      <c r="I697" s="333"/>
    </row>
    <row r="698" spans="9:9" ht="12.95" customHeight="1">
      <c r="I698" s="333"/>
    </row>
    <row r="699" spans="9:9" ht="12.95" customHeight="1">
      <c r="I699" s="333"/>
    </row>
    <row r="700" spans="9:9" ht="12.95" customHeight="1">
      <c r="I700" s="333"/>
    </row>
    <row r="701" spans="9:9" ht="12.95" customHeight="1">
      <c r="I701" s="333"/>
    </row>
    <row r="702" spans="9:9" ht="12.95" customHeight="1">
      <c r="I702" s="333"/>
    </row>
    <row r="703" spans="9:9" ht="12.95" customHeight="1">
      <c r="I703" s="333"/>
    </row>
    <row r="704" spans="9:9" ht="12.95" customHeight="1">
      <c r="I704" s="333"/>
    </row>
    <row r="705" spans="9:9" ht="12.95" customHeight="1">
      <c r="I705" s="333"/>
    </row>
    <row r="706" spans="9:9" ht="12.95" customHeight="1">
      <c r="I706" s="333"/>
    </row>
    <row r="707" spans="9:9" ht="12.95" customHeight="1">
      <c r="I707" s="333"/>
    </row>
    <row r="708" spans="9:9" ht="12.95" customHeight="1">
      <c r="I708" s="333"/>
    </row>
    <row r="709" spans="9:9" ht="12.95" customHeight="1">
      <c r="I709" s="333"/>
    </row>
    <row r="710" spans="9:9" ht="12.95" customHeight="1">
      <c r="I710" s="333"/>
    </row>
    <row r="711" spans="9:9" ht="12.95" customHeight="1">
      <c r="I711" s="333"/>
    </row>
    <row r="712" spans="9:9" ht="12.95" customHeight="1">
      <c r="I712" s="333"/>
    </row>
    <row r="713" spans="9:9" ht="12.95" customHeight="1">
      <c r="I713" s="333"/>
    </row>
    <row r="714" spans="9:9" ht="12.95" customHeight="1">
      <c r="I714" s="333"/>
    </row>
    <row r="715" spans="9:9" ht="12.95" customHeight="1">
      <c r="I715" s="333"/>
    </row>
    <row r="716" spans="9:9" ht="12.95" customHeight="1">
      <c r="I716" s="333"/>
    </row>
    <row r="717" spans="9:9" ht="12.95" customHeight="1">
      <c r="I717" s="333"/>
    </row>
    <row r="718" spans="9:9" ht="12.95" customHeight="1">
      <c r="I718" s="333"/>
    </row>
    <row r="719" spans="9:9" ht="12.95" customHeight="1">
      <c r="I719" s="333"/>
    </row>
    <row r="720" spans="9:9" ht="12.95" customHeight="1">
      <c r="I720" s="333"/>
    </row>
    <row r="721" spans="9:9" ht="12.95" customHeight="1">
      <c r="I721" s="333"/>
    </row>
    <row r="722" spans="9:9" ht="12.95" customHeight="1">
      <c r="I722" s="333"/>
    </row>
    <row r="723" spans="9:9" ht="12.95" customHeight="1">
      <c r="I723" s="333"/>
    </row>
    <row r="724" spans="9:9" ht="12.95" customHeight="1">
      <c r="I724" s="333"/>
    </row>
    <row r="725" spans="9:9" ht="12.95" customHeight="1">
      <c r="I725" s="333"/>
    </row>
    <row r="726" spans="9:9" ht="12.95" customHeight="1">
      <c r="I726" s="333"/>
    </row>
    <row r="727" spans="9:9" ht="12.95" customHeight="1">
      <c r="I727" s="333"/>
    </row>
    <row r="728" spans="9:9" ht="12.95" customHeight="1">
      <c r="I728" s="333"/>
    </row>
    <row r="729" spans="9:9" ht="12.95" customHeight="1">
      <c r="I729" s="333"/>
    </row>
    <row r="730" spans="9:9" ht="12.95" customHeight="1">
      <c r="I730" s="333"/>
    </row>
    <row r="731" spans="9:9" ht="12.95" customHeight="1">
      <c r="I731" s="333"/>
    </row>
    <row r="732" spans="9:9" ht="12.95" customHeight="1">
      <c r="I732" s="333"/>
    </row>
    <row r="733" spans="9:9" ht="12.95" customHeight="1">
      <c r="I733" s="333"/>
    </row>
    <row r="734" spans="9:9" ht="12.95" customHeight="1">
      <c r="I734" s="333"/>
    </row>
    <row r="735" spans="9:9" ht="12.95" customHeight="1">
      <c r="I735" s="333"/>
    </row>
    <row r="736" spans="9:9" ht="12.95" customHeight="1">
      <c r="I736" s="333"/>
    </row>
    <row r="737" spans="9:9" ht="12.95" customHeight="1">
      <c r="I737" s="333"/>
    </row>
    <row r="738" spans="9:9" ht="12.95" customHeight="1">
      <c r="I738" s="333"/>
    </row>
    <row r="739" spans="9:9" ht="12.95" customHeight="1">
      <c r="I739" s="333"/>
    </row>
    <row r="740" spans="9:9" ht="12.95" customHeight="1">
      <c r="I740" s="333"/>
    </row>
    <row r="741" spans="9:9" ht="12.95" customHeight="1">
      <c r="I741" s="333"/>
    </row>
    <row r="742" spans="9:9" ht="12.95" customHeight="1">
      <c r="I742" s="333"/>
    </row>
    <row r="743" spans="9:9" ht="12.95" customHeight="1">
      <c r="I743" s="333"/>
    </row>
    <row r="744" spans="9:9" ht="12.95" customHeight="1">
      <c r="I744" s="333"/>
    </row>
    <row r="745" spans="9:9" ht="12.95" customHeight="1">
      <c r="I745" s="333"/>
    </row>
    <row r="746" spans="9:9" ht="12.95" customHeight="1">
      <c r="I746" s="333"/>
    </row>
    <row r="747" spans="9:9" ht="12.95" customHeight="1">
      <c r="I747" s="333"/>
    </row>
    <row r="748" spans="9:9" ht="12.95" customHeight="1">
      <c r="I748" s="333"/>
    </row>
    <row r="749" spans="9:9" ht="12.95" customHeight="1">
      <c r="I749" s="333"/>
    </row>
    <row r="750" spans="9:9" ht="12.95" customHeight="1">
      <c r="I750" s="333"/>
    </row>
    <row r="751" spans="9:9" ht="12.95" customHeight="1">
      <c r="I751" s="333"/>
    </row>
    <row r="752" spans="9:9" ht="12.95" customHeight="1">
      <c r="I752" s="333"/>
    </row>
    <row r="753" spans="9:9" ht="12.95" customHeight="1">
      <c r="I753" s="333"/>
    </row>
    <row r="754" spans="9:9" ht="12.95" customHeight="1">
      <c r="I754" s="333"/>
    </row>
    <row r="755" spans="9:9" ht="12.95" customHeight="1">
      <c r="I755" s="333"/>
    </row>
    <row r="756" spans="9:9" ht="12.95" customHeight="1">
      <c r="I756" s="333"/>
    </row>
    <row r="757" spans="9:9" ht="12.95" customHeight="1">
      <c r="I757" s="333"/>
    </row>
    <row r="758" spans="9:9" ht="12.95" customHeight="1">
      <c r="I758" s="333"/>
    </row>
    <row r="759" spans="9:9" ht="12.95" customHeight="1">
      <c r="I759" s="333"/>
    </row>
    <row r="760" spans="9:9" ht="12.95" customHeight="1">
      <c r="I760" s="333"/>
    </row>
    <row r="761" spans="9:9" ht="12.95" customHeight="1">
      <c r="I761" s="333"/>
    </row>
    <row r="762" spans="9:9" ht="12.95" customHeight="1">
      <c r="I762" s="333"/>
    </row>
    <row r="763" spans="9:9" ht="12.95" customHeight="1">
      <c r="I763" s="333"/>
    </row>
    <row r="764" spans="9:9" ht="12.95" customHeight="1">
      <c r="I764" s="333"/>
    </row>
    <row r="765" spans="9:9" ht="12.95" customHeight="1">
      <c r="I765" s="333"/>
    </row>
    <row r="766" spans="9:9" ht="12.95" customHeight="1">
      <c r="I766" s="333"/>
    </row>
    <row r="767" spans="9:9" ht="12.95" customHeight="1">
      <c r="I767" s="333"/>
    </row>
    <row r="768" spans="9:9" ht="12.95" customHeight="1">
      <c r="I768" s="333"/>
    </row>
    <row r="769" spans="9:9" ht="12.95" customHeight="1">
      <c r="I769" s="333"/>
    </row>
    <row r="770" spans="9:9" ht="12.95" customHeight="1">
      <c r="I770" s="333"/>
    </row>
    <row r="771" spans="9:9" ht="12.95" customHeight="1">
      <c r="I771" s="333"/>
    </row>
    <row r="772" spans="9:9" ht="12.95" customHeight="1">
      <c r="I772" s="333"/>
    </row>
    <row r="773" spans="9:9" ht="12.95" customHeight="1">
      <c r="I773" s="333"/>
    </row>
    <row r="774" spans="9:9" ht="12.95" customHeight="1">
      <c r="I774" s="333"/>
    </row>
    <row r="775" spans="9:9" ht="12.95" customHeight="1">
      <c r="I775" s="333"/>
    </row>
    <row r="776" spans="9:9" ht="12.95" customHeight="1">
      <c r="I776" s="333"/>
    </row>
    <row r="777" spans="9:9" ht="12.95" customHeight="1">
      <c r="I777" s="333"/>
    </row>
    <row r="778" spans="9:9" ht="12.95" customHeight="1">
      <c r="I778" s="333"/>
    </row>
    <row r="779" spans="9:9" ht="12.95" customHeight="1">
      <c r="I779" s="333"/>
    </row>
    <row r="780" spans="9:9" ht="12.95" customHeight="1">
      <c r="I780" s="333"/>
    </row>
    <row r="781" spans="9:9" ht="12.95" customHeight="1">
      <c r="I781" s="333"/>
    </row>
    <row r="782" spans="9:9" ht="12.95" customHeight="1">
      <c r="I782" s="333"/>
    </row>
    <row r="783" spans="9:9" ht="12.95" customHeight="1">
      <c r="I783" s="333"/>
    </row>
    <row r="784" spans="9:9" ht="12.95" customHeight="1">
      <c r="I784" s="333"/>
    </row>
    <row r="785" spans="9:9" ht="12.95" customHeight="1">
      <c r="I785" s="333"/>
    </row>
    <row r="786" spans="9:9" ht="12.95" customHeight="1">
      <c r="I786" s="333"/>
    </row>
    <row r="787" spans="9:9" ht="12.95" customHeight="1">
      <c r="I787" s="333"/>
    </row>
    <row r="788" spans="9:9" ht="12.95" customHeight="1">
      <c r="I788" s="333"/>
    </row>
    <row r="789" spans="9:9" ht="12.95" customHeight="1">
      <c r="I789" s="333"/>
    </row>
    <row r="790" spans="9:9" ht="12.95" customHeight="1">
      <c r="I790" s="333"/>
    </row>
    <row r="791" spans="9:9" ht="12.95" customHeight="1">
      <c r="I791" s="333"/>
    </row>
    <row r="792" spans="9:9" ht="12.95" customHeight="1">
      <c r="I792" s="333"/>
    </row>
    <row r="793" spans="9:9" ht="12.95" customHeight="1">
      <c r="I793" s="333"/>
    </row>
    <row r="794" spans="9:9" ht="12.95" customHeight="1">
      <c r="I794" s="333"/>
    </row>
    <row r="795" spans="9:9" ht="12.95" customHeight="1">
      <c r="I795" s="333"/>
    </row>
    <row r="796" spans="9:9" ht="12.95" customHeight="1">
      <c r="I796" s="333"/>
    </row>
    <row r="797" spans="9:9" ht="12.95" customHeight="1">
      <c r="I797" s="333"/>
    </row>
    <row r="798" spans="9:9" ht="12.95" customHeight="1">
      <c r="I798" s="333"/>
    </row>
    <row r="799" spans="9:9" ht="12.95" customHeight="1">
      <c r="I799" s="333"/>
    </row>
    <row r="800" spans="9:9" ht="12.95" customHeight="1">
      <c r="I800" s="333"/>
    </row>
    <row r="801" spans="9:9" ht="12.95" customHeight="1">
      <c r="I801" s="333"/>
    </row>
    <row r="802" spans="9:9" ht="12.95" customHeight="1">
      <c r="I802" s="333"/>
    </row>
    <row r="803" spans="9:9" ht="12.95" customHeight="1">
      <c r="I803" s="333"/>
    </row>
    <row r="804" spans="9:9" ht="12.95" customHeight="1">
      <c r="I804" s="333"/>
    </row>
    <row r="805" spans="9:9" ht="12.95" customHeight="1">
      <c r="I805" s="333"/>
    </row>
    <row r="806" spans="9:9" ht="12.95" customHeight="1">
      <c r="I806" s="333"/>
    </row>
    <row r="807" spans="9:9" ht="12.95" customHeight="1">
      <c r="I807" s="333"/>
    </row>
    <row r="808" spans="9:9" ht="12.95" customHeight="1">
      <c r="I808" s="333"/>
    </row>
    <row r="809" spans="9:9" ht="12.95" customHeight="1">
      <c r="I809" s="333"/>
    </row>
    <row r="810" spans="9:9" ht="12.95" customHeight="1">
      <c r="I810" s="333"/>
    </row>
    <row r="811" spans="9:9" ht="12.95" customHeight="1">
      <c r="I811" s="333"/>
    </row>
    <row r="812" spans="9:9" ht="12.95" customHeight="1">
      <c r="I812" s="333"/>
    </row>
    <row r="813" spans="9:9" ht="12.95" customHeight="1">
      <c r="I813" s="333"/>
    </row>
    <row r="814" spans="9:9" ht="12.95" customHeight="1">
      <c r="I814" s="333"/>
    </row>
    <row r="815" spans="9:9" ht="12.95" customHeight="1">
      <c r="I815" s="333"/>
    </row>
    <row r="816" spans="9:9" ht="12.95" customHeight="1">
      <c r="I816" s="333"/>
    </row>
    <row r="817" spans="9:9" ht="12.95" customHeight="1">
      <c r="I817" s="333"/>
    </row>
    <row r="818" spans="9:9" ht="12.95" customHeight="1">
      <c r="I818" s="333"/>
    </row>
    <row r="819" spans="9:9" ht="12.95" customHeight="1">
      <c r="I819" s="333"/>
    </row>
    <row r="820" spans="9:9" ht="12.95" customHeight="1">
      <c r="I820" s="333"/>
    </row>
    <row r="821" spans="9:9" ht="12.95" customHeight="1">
      <c r="I821" s="333"/>
    </row>
    <row r="822" spans="9:9" ht="12.95" customHeight="1">
      <c r="I822" s="333"/>
    </row>
    <row r="823" spans="9:9" ht="12.95" customHeight="1">
      <c r="I823" s="333"/>
    </row>
    <row r="824" spans="9:9" ht="12.95" customHeight="1">
      <c r="I824" s="333"/>
    </row>
    <row r="825" spans="9:9" ht="12.95" customHeight="1">
      <c r="I825" s="333"/>
    </row>
    <row r="826" spans="9:9" ht="12.95" customHeight="1">
      <c r="I826" s="333"/>
    </row>
    <row r="827" spans="9:9" ht="12.95" customHeight="1">
      <c r="I827" s="333"/>
    </row>
    <row r="828" spans="9:9" ht="12.95" customHeight="1">
      <c r="I828" s="333"/>
    </row>
    <row r="829" spans="9:9" ht="12.95" customHeight="1">
      <c r="I829" s="333"/>
    </row>
    <row r="830" spans="9:9" ht="12.95" customHeight="1">
      <c r="I830" s="333"/>
    </row>
    <row r="831" spans="9:9" ht="12.95" customHeight="1">
      <c r="I831" s="333"/>
    </row>
    <row r="832" spans="9:9" ht="12.95" customHeight="1">
      <c r="I832" s="333"/>
    </row>
    <row r="833" spans="9:9" ht="12.95" customHeight="1">
      <c r="I833" s="333"/>
    </row>
    <row r="834" spans="9:9" ht="12.95" customHeight="1">
      <c r="I834" s="333"/>
    </row>
    <row r="835" spans="9:9" ht="12.95" customHeight="1">
      <c r="I835" s="333"/>
    </row>
    <row r="836" spans="9:9" ht="12.95" customHeight="1">
      <c r="I836" s="333"/>
    </row>
    <row r="837" spans="9:9" ht="12.95" customHeight="1">
      <c r="I837" s="333"/>
    </row>
    <row r="838" spans="9:9" ht="12.95" customHeight="1">
      <c r="I838" s="333"/>
    </row>
    <row r="839" spans="9:9" ht="12.95" customHeight="1">
      <c r="I839" s="333"/>
    </row>
    <row r="840" spans="9:9" ht="12.95" customHeight="1">
      <c r="I840" s="333"/>
    </row>
    <row r="841" spans="9:9" ht="12.95" customHeight="1">
      <c r="I841" s="333"/>
    </row>
    <row r="842" spans="9:9" ht="12.95" customHeight="1">
      <c r="I842" s="333"/>
    </row>
    <row r="843" spans="9:9" ht="12.95" customHeight="1">
      <c r="I843" s="333"/>
    </row>
    <row r="844" spans="9:9" ht="12.95" customHeight="1">
      <c r="I844" s="333"/>
    </row>
    <row r="845" spans="9:9" ht="12.95" customHeight="1">
      <c r="I845" s="333"/>
    </row>
    <row r="846" spans="9:9" ht="12.95" customHeight="1">
      <c r="I846" s="333"/>
    </row>
    <row r="847" spans="9:9" ht="12.95" customHeight="1">
      <c r="I847" s="333"/>
    </row>
    <row r="848" spans="9:9" ht="12.95" customHeight="1">
      <c r="I848" s="333"/>
    </row>
    <row r="849" spans="9:9" ht="12.95" customHeight="1">
      <c r="I849" s="333"/>
    </row>
    <row r="850" spans="9:9" ht="12.95" customHeight="1">
      <c r="I850" s="333"/>
    </row>
    <row r="851" spans="9:9" ht="12.95" customHeight="1">
      <c r="I851" s="333"/>
    </row>
    <row r="852" spans="9:9" ht="12.95" customHeight="1">
      <c r="I852" s="333"/>
    </row>
    <row r="853" spans="9:9" ht="12.95" customHeight="1">
      <c r="I853" s="333"/>
    </row>
    <row r="854" spans="9:9" ht="12.95" customHeight="1">
      <c r="I854" s="333"/>
    </row>
    <row r="855" spans="9:9" ht="12.95" customHeight="1">
      <c r="I855" s="333"/>
    </row>
    <row r="856" spans="9:9" ht="12.95" customHeight="1">
      <c r="I856" s="333"/>
    </row>
    <row r="857" spans="9:9" ht="12.95" customHeight="1">
      <c r="I857" s="333"/>
    </row>
    <row r="858" spans="9:9" ht="12.95" customHeight="1">
      <c r="I858" s="333"/>
    </row>
    <row r="859" spans="9:9" ht="12.95" customHeight="1">
      <c r="I859" s="333"/>
    </row>
    <row r="860" spans="9:9" ht="12.95" customHeight="1">
      <c r="I860" s="333"/>
    </row>
    <row r="861" spans="9:9" ht="12.95" customHeight="1">
      <c r="I861" s="333"/>
    </row>
    <row r="862" spans="9:9" ht="12.95" customHeight="1">
      <c r="I862" s="333"/>
    </row>
    <row r="863" spans="9:9" ht="12.95" customHeight="1">
      <c r="I863" s="333"/>
    </row>
    <row r="864" spans="9:9" ht="12.95" customHeight="1">
      <c r="I864" s="333"/>
    </row>
    <row r="865" spans="9:9" ht="12.95" customHeight="1">
      <c r="I865" s="333"/>
    </row>
    <row r="866" spans="9:9" ht="12.95" customHeight="1">
      <c r="I866" s="333"/>
    </row>
    <row r="867" spans="9:9" ht="12.95" customHeight="1">
      <c r="I867" s="333"/>
    </row>
    <row r="868" spans="9:9" ht="12.95" customHeight="1">
      <c r="I868" s="333"/>
    </row>
    <row r="869" spans="9:9" ht="12.95" customHeight="1">
      <c r="I869" s="333"/>
    </row>
    <row r="870" spans="9:9" ht="12.95" customHeight="1">
      <c r="I870" s="333"/>
    </row>
    <row r="871" spans="9:9" ht="12.95" customHeight="1">
      <c r="I871" s="333"/>
    </row>
    <row r="872" spans="9:9" ht="12.95" customHeight="1">
      <c r="I872" s="333"/>
    </row>
    <row r="873" spans="9:9" ht="12.95" customHeight="1">
      <c r="I873" s="333"/>
    </row>
    <row r="874" spans="9:9" ht="12.95" customHeight="1">
      <c r="I874" s="333"/>
    </row>
    <row r="875" spans="9:9" ht="12.95" customHeight="1">
      <c r="I875" s="333"/>
    </row>
    <row r="876" spans="9:9" ht="12.95" customHeight="1">
      <c r="I876" s="333"/>
    </row>
    <row r="877" spans="9:9" ht="12.95" customHeight="1">
      <c r="I877" s="333"/>
    </row>
    <row r="878" spans="9:9" ht="12.95" customHeight="1">
      <c r="I878" s="333"/>
    </row>
    <row r="879" spans="9:9" ht="12.95" customHeight="1">
      <c r="I879" s="333"/>
    </row>
    <row r="880" spans="9:9" ht="12.95" customHeight="1">
      <c r="I880" s="333"/>
    </row>
    <row r="881" spans="9:9" ht="12.95" customHeight="1">
      <c r="I881" s="333"/>
    </row>
    <row r="882" spans="9:9" ht="12.95" customHeight="1">
      <c r="I882" s="333"/>
    </row>
    <row r="883" spans="9:9" ht="12.95" customHeight="1">
      <c r="I883" s="333"/>
    </row>
    <row r="884" spans="9:9" ht="12.95" customHeight="1">
      <c r="I884" s="333"/>
    </row>
    <row r="885" spans="9:9" ht="12.95" customHeight="1">
      <c r="I885" s="333"/>
    </row>
    <row r="886" spans="9:9" ht="12.95" customHeight="1">
      <c r="I886" s="333"/>
    </row>
    <row r="887" spans="9:9" ht="12.95" customHeight="1">
      <c r="I887" s="333"/>
    </row>
    <row r="888" spans="9:9" ht="12.95" customHeight="1">
      <c r="I888" s="333"/>
    </row>
    <row r="889" spans="9:9" ht="12.95" customHeight="1">
      <c r="I889" s="333"/>
    </row>
    <row r="890" spans="9:9" ht="12.95" customHeight="1">
      <c r="I890" s="333"/>
    </row>
    <row r="891" spans="9:9" ht="12.95" customHeight="1">
      <c r="I891" s="333"/>
    </row>
    <row r="892" spans="9:9" ht="12.95" customHeight="1">
      <c r="I892" s="333"/>
    </row>
    <row r="893" spans="9:9" ht="12.95" customHeight="1">
      <c r="I893" s="333"/>
    </row>
    <row r="894" spans="9:9" ht="12.95" customHeight="1">
      <c r="I894" s="333"/>
    </row>
    <row r="895" spans="9:9" ht="12.95" customHeight="1">
      <c r="I895" s="333"/>
    </row>
    <row r="896" spans="9:9" ht="12.95" customHeight="1">
      <c r="I896" s="333"/>
    </row>
    <row r="897" spans="9:9" ht="12.95" customHeight="1">
      <c r="I897" s="333"/>
    </row>
    <row r="898" spans="9:9" ht="12.95" customHeight="1">
      <c r="I898" s="333"/>
    </row>
    <row r="899" spans="9:9" ht="12.95" customHeight="1">
      <c r="I899" s="333"/>
    </row>
    <row r="900" spans="9:9" ht="12.95" customHeight="1">
      <c r="I900" s="333"/>
    </row>
    <row r="901" spans="9:9" ht="12.95" customHeight="1">
      <c r="I901" s="333"/>
    </row>
    <row r="902" spans="9:9" ht="12.95" customHeight="1">
      <c r="I902" s="333"/>
    </row>
    <row r="903" spans="9:9" ht="12.95" customHeight="1">
      <c r="I903" s="333"/>
    </row>
    <row r="904" spans="9:9" ht="12.95" customHeight="1">
      <c r="I904" s="333"/>
    </row>
    <row r="905" spans="9:9" ht="12.95" customHeight="1">
      <c r="I905" s="333"/>
    </row>
    <row r="906" spans="9:9" ht="12.95" customHeight="1">
      <c r="I906" s="333"/>
    </row>
    <row r="907" spans="9:9" ht="12.95" customHeight="1">
      <c r="I907" s="333"/>
    </row>
    <row r="908" spans="9:9" ht="12.95" customHeight="1">
      <c r="I908" s="333"/>
    </row>
    <row r="909" spans="9:9" ht="12.95" customHeight="1">
      <c r="I909" s="333"/>
    </row>
    <row r="910" spans="9:9" ht="12.95" customHeight="1">
      <c r="I910" s="333"/>
    </row>
    <row r="911" spans="9:9" ht="12.95" customHeight="1">
      <c r="I911" s="333"/>
    </row>
    <row r="912" spans="9:9" ht="12.95" customHeight="1">
      <c r="I912" s="333"/>
    </row>
    <row r="913" spans="9:9" ht="12.95" customHeight="1">
      <c r="I913" s="333"/>
    </row>
    <row r="914" spans="9:9" ht="12.95" customHeight="1">
      <c r="I914" s="333"/>
    </row>
    <row r="915" spans="9:9" ht="12.95" customHeight="1">
      <c r="I915" s="333"/>
    </row>
    <row r="916" spans="9:9" ht="12.95" customHeight="1">
      <c r="I916" s="333"/>
    </row>
    <row r="917" spans="9:9" ht="12.95" customHeight="1">
      <c r="I917" s="333"/>
    </row>
    <row r="918" spans="9:9" ht="12.95" customHeight="1">
      <c r="I918" s="333"/>
    </row>
    <row r="919" spans="9:9" ht="12.95" customHeight="1">
      <c r="I919" s="333"/>
    </row>
    <row r="920" spans="9:9" ht="12.95" customHeight="1">
      <c r="I920" s="333"/>
    </row>
    <row r="921" spans="9:9" ht="12.95" customHeight="1">
      <c r="I921" s="333"/>
    </row>
    <row r="922" spans="9:9" ht="12.95" customHeight="1">
      <c r="I922" s="333"/>
    </row>
    <row r="923" spans="9:9" ht="12.95" customHeight="1">
      <c r="I923" s="333"/>
    </row>
    <row r="924" spans="9:9" ht="12.95" customHeight="1">
      <c r="I924" s="333"/>
    </row>
    <row r="925" spans="9:9" ht="12.95" customHeight="1">
      <c r="I925" s="333"/>
    </row>
    <row r="926" spans="9:9" ht="12.95" customHeight="1">
      <c r="I926" s="333"/>
    </row>
    <row r="927" spans="9:9" ht="12.95" customHeight="1">
      <c r="I927" s="333"/>
    </row>
    <row r="928" spans="9:9" ht="12.95" customHeight="1">
      <c r="I928" s="333"/>
    </row>
    <row r="929" spans="9:9" ht="12.95" customHeight="1">
      <c r="I929" s="333"/>
    </row>
    <row r="930" spans="9:9" ht="12.95" customHeight="1">
      <c r="I930" s="333"/>
    </row>
    <row r="931" spans="9:9" ht="12.95" customHeight="1">
      <c r="I931" s="333"/>
    </row>
    <row r="932" spans="9:9" ht="12.95" customHeight="1">
      <c r="I932" s="333"/>
    </row>
    <row r="933" spans="9:9" ht="12.95" customHeight="1">
      <c r="I933" s="333"/>
    </row>
    <row r="934" spans="9:9" ht="12.95" customHeight="1">
      <c r="I934" s="333"/>
    </row>
    <row r="935" spans="9:9" ht="12.95" customHeight="1">
      <c r="I935" s="333"/>
    </row>
    <row r="936" spans="9:9" ht="12.95" customHeight="1">
      <c r="I936" s="333"/>
    </row>
    <row r="937" spans="9:9" ht="12.95" customHeight="1">
      <c r="I937" s="333"/>
    </row>
    <row r="938" spans="9:9" ht="12.95" customHeight="1">
      <c r="I938" s="333"/>
    </row>
    <row r="939" spans="9:9" ht="12.95" customHeight="1">
      <c r="I939" s="333"/>
    </row>
    <row r="940" spans="9:9" ht="12.95" customHeight="1">
      <c r="I940" s="333"/>
    </row>
    <row r="941" spans="9:9" ht="12.95" customHeight="1">
      <c r="I941" s="333"/>
    </row>
    <row r="942" spans="9:9" ht="12.95" customHeight="1">
      <c r="I942" s="333"/>
    </row>
    <row r="943" spans="9:9" ht="12.95" customHeight="1">
      <c r="I943" s="333"/>
    </row>
    <row r="944" spans="9:9" ht="12.95" customHeight="1">
      <c r="I944" s="333"/>
    </row>
    <row r="945" spans="9:9" ht="12.95" customHeight="1">
      <c r="I945" s="333"/>
    </row>
    <row r="946" spans="9:9" ht="12.95" customHeight="1">
      <c r="I946" s="333"/>
    </row>
    <row r="947" spans="9:9" ht="12.95" customHeight="1">
      <c r="I947" s="333"/>
    </row>
    <row r="948" spans="9:9" ht="12.95" customHeight="1">
      <c r="I948" s="333"/>
    </row>
    <row r="949" spans="9:9" ht="12.95" customHeight="1">
      <c r="I949" s="333"/>
    </row>
    <row r="950" spans="9:9" ht="12.95" customHeight="1">
      <c r="I950" s="333"/>
    </row>
    <row r="951" spans="9:9" ht="12.95" customHeight="1">
      <c r="I951" s="333"/>
    </row>
    <row r="952" spans="9:9" ht="12.95" customHeight="1">
      <c r="I952" s="333"/>
    </row>
    <row r="953" spans="9:9" ht="12.95" customHeight="1">
      <c r="I953" s="333"/>
    </row>
    <row r="954" spans="9:9" ht="12.95" customHeight="1">
      <c r="I954" s="333"/>
    </row>
    <row r="955" spans="9:9" ht="12.95" customHeight="1">
      <c r="I955" s="333"/>
    </row>
    <row r="956" spans="9:9" ht="12.95" customHeight="1">
      <c r="I956" s="333"/>
    </row>
    <row r="957" spans="9:9" ht="12.95" customHeight="1">
      <c r="I957" s="333"/>
    </row>
    <row r="958" spans="9:9" ht="12.95" customHeight="1">
      <c r="I958" s="333"/>
    </row>
    <row r="959" spans="9:9" ht="12.95" customHeight="1">
      <c r="I959" s="333"/>
    </row>
    <row r="960" spans="9:9" ht="12.95" customHeight="1">
      <c r="I960" s="333"/>
    </row>
    <row r="961" spans="9:9" ht="12.95" customHeight="1">
      <c r="I961" s="333"/>
    </row>
    <row r="962" spans="9:9" ht="12.95" customHeight="1">
      <c r="I962" s="333"/>
    </row>
    <row r="963" spans="9:9" ht="12.95" customHeight="1">
      <c r="I963" s="333"/>
    </row>
    <row r="964" spans="9:9" ht="12.95" customHeight="1">
      <c r="I964" s="333"/>
    </row>
    <row r="965" spans="9:9" ht="12.95" customHeight="1">
      <c r="I965" s="333"/>
    </row>
    <row r="966" spans="9:9" ht="12.95" customHeight="1">
      <c r="I966" s="333"/>
    </row>
    <row r="967" spans="9:9" ht="12.95" customHeight="1">
      <c r="I967" s="333"/>
    </row>
    <row r="968" spans="9:9" ht="12.95" customHeight="1">
      <c r="I968" s="333"/>
    </row>
    <row r="969" spans="9:9" ht="12.95" customHeight="1">
      <c r="I969" s="333"/>
    </row>
    <row r="970" spans="9:9" ht="12.95" customHeight="1">
      <c r="I970" s="333"/>
    </row>
    <row r="971" spans="9:9" ht="12.95" customHeight="1">
      <c r="I971" s="333"/>
    </row>
    <row r="972" spans="9:9" ht="12.95" customHeight="1">
      <c r="I972" s="333"/>
    </row>
    <row r="973" spans="9:9" ht="12.95" customHeight="1">
      <c r="I973" s="333"/>
    </row>
    <row r="974" spans="9:9" ht="12.95" customHeight="1">
      <c r="I974" s="333"/>
    </row>
    <row r="975" spans="9:9" ht="12.95" customHeight="1">
      <c r="I975" s="333"/>
    </row>
    <row r="976" spans="9:9" ht="12.95" customHeight="1">
      <c r="I976" s="333"/>
    </row>
    <row r="977" spans="9:9" ht="12.95" customHeight="1">
      <c r="I977" s="333"/>
    </row>
    <row r="978" spans="9:9" ht="12.95" customHeight="1">
      <c r="I978" s="333"/>
    </row>
    <row r="979" spans="9:9" ht="12.95" customHeight="1">
      <c r="I979" s="333"/>
    </row>
    <row r="980" spans="9:9" ht="12.95" customHeight="1">
      <c r="I980" s="333"/>
    </row>
    <row r="981" spans="9:9" ht="12.95" customHeight="1">
      <c r="I981" s="333"/>
    </row>
    <row r="982" spans="9:9" ht="12.95" customHeight="1">
      <c r="I982" s="333"/>
    </row>
    <row r="983" spans="9:9" ht="12.95" customHeight="1">
      <c r="I983" s="333"/>
    </row>
    <row r="984" spans="9:9" ht="12.95" customHeight="1">
      <c r="I984" s="333"/>
    </row>
    <row r="985" spans="9:9" ht="12.95" customHeight="1">
      <c r="I985" s="333"/>
    </row>
    <row r="986" spans="9:9" ht="12.95" customHeight="1">
      <c r="I986" s="333"/>
    </row>
    <row r="987" spans="9:9" ht="12.95" customHeight="1">
      <c r="I987" s="333"/>
    </row>
    <row r="988" spans="9:9" ht="12.95" customHeight="1">
      <c r="I988" s="333"/>
    </row>
    <row r="989" spans="9:9" ht="12.95" customHeight="1">
      <c r="I989" s="333"/>
    </row>
    <row r="990" spans="9:9" ht="12.95" customHeight="1">
      <c r="I990" s="333"/>
    </row>
    <row r="991" spans="9:9" ht="12.95" customHeight="1">
      <c r="I991" s="333"/>
    </row>
    <row r="992" spans="9:9" ht="12.95" customHeight="1">
      <c r="I992" s="333"/>
    </row>
    <row r="993" spans="9:9" ht="12.95" customHeight="1">
      <c r="I993" s="333"/>
    </row>
    <row r="994" spans="9:9" ht="12.95" customHeight="1">
      <c r="I994" s="333"/>
    </row>
    <row r="995" spans="9:9" ht="12.95" customHeight="1">
      <c r="I995" s="333"/>
    </row>
    <row r="996" spans="9:9" ht="12.95" customHeight="1">
      <c r="I996" s="333"/>
    </row>
    <row r="997" spans="9:9" ht="12.95" customHeight="1">
      <c r="I997" s="333"/>
    </row>
    <row r="998" spans="9:9" ht="12.95" customHeight="1">
      <c r="I998" s="333"/>
    </row>
    <row r="999" spans="9:9" ht="12.95" customHeight="1">
      <c r="I999" s="333"/>
    </row>
    <row r="1000" spans="9:9" ht="12.95" customHeight="1">
      <c r="I1000" s="333"/>
    </row>
    <row r="1001" spans="9:9" ht="12.95" customHeight="1">
      <c r="I1001" s="333"/>
    </row>
    <row r="1002" spans="9:9" ht="12.95" customHeight="1">
      <c r="I1002" s="333"/>
    </row>
    <row r="1003" spans="9:9" ht="12.95" customHeight="1">
      <c r="I1003" s="333"/>
    </row>
    <row r="1004" spans="9:9" ht="12.95" customHeight="1">
      <c r="I1004" s="333"/>
    </row>
    <row r="1005" spans="9:9" ht="12.95" customHeight="1">
      <c r="I1005" s="333"/>
    </row>
    <row r="1006" spans="9:9" ht="12.95" customHeight="1">
      <c r="I1006" s="333"/>
    </row>
    <row r="1007" spans="9:9" ht="12.95" customHeight="1">
      <c r="I1007" s="333"/>
    </row>
    <row r="1008" spans="9:9" ht="12.95" customHeight="1">
      <c r="I1008" s="333"/>
    </row>
    <row r="1009" spans="9:9" ht="12.95" customHeight="1">
      <c r="I1009" s="333"/>
    </row>
    <row r="1010" spans="9:9" ht="12.95" customHeight="1">
      <c r="I1010" s="333"/>
    </row>
    <row r="1011" spans="9:9" ht="12.95" customHeight="1">
      <c r="I1011" s="333"/>
    </row>
    <row r="1012" spans="9:9" ht="12.95" customHeight="1">
      <c r="I1012" s="333"/>
    </row>
    <row r="1013" spans="9:9" ht="12.95" customHeight="1">
      <c r="I1013" s="333"/>
    </row>
    <row r="1014" spans="9:9" ht="12.95" customHeight="1">
      <c r="I1014" s="333"/>
    </row>
    <row r="1015" spans="9:9" ht="12.95" customHeight="1">
      <c r="I1015" s="333"/>
    </row>
    <row r="1016" spans="9:9" ht="12.95" customHeight="1">
      <c r="I1016" s="333"/>
    </row>
    <row r="1017" spans="9:9" ht="12.95" customHeight="1">
      <c r="I1017" s="333"/>
    </row>
    <row r="1018" spans="9:9" ht="12.95" customHeight="1">
      <c r="I1018" s="333"/>
    </row>
    <row r="1019" spans="9:9" ht="12.95" customHeight="1">
      <c r="I1019" s="333"/>
    </row>
    <row r="1020" spans="9:9" ht="12.95" customHeight="1">
      <c r="I1020" s="333"/>
    </row>
    <row r="1021" spans="9:9" ht="12.95" customHeight="1">
      <c r="I1021" s="333"/>
    </row>
    <row r="1022" spans="9:9" ht="12.95" customHeight="1">
      <c r="I1022" s="333"/>
    </row>
    <row r="1023" spans="9:9" ht="12.95" customHeight="1">
      <c r="I1023" s="333"/>
    </row>
    <row r="1024" spans="9:9" ht="12.95" customHeight="1">
      <c r="I1024" s="333"/>
    </row>
    <row r="1025" spans="9:9" ht="12.95" customHeight="1">
      <c r="I1025" s="333"/>
    </row>
    <row r="1026" spans="9:9" ht="12.95" customHeight="1">
      <c r="I1026" s="333"/>
    </row>
    <row r="1027" spans="9:9" ht="12.95" customHeight="1">
      <c r="I1027" s="333"/>
    </row>
    <row r="1028" spans="9:9" ht="12.95" customHeight="1">
      <c r="I1028" s="333"/>
    </row>
    <row r="1029" spans="9:9" ht="12.95" customHeight="1">
      <c r="I1029" s="333"/>
    </row>
    <row r="1030" spans="9:9" ht="12.95" customHeight="1">
      <c r="I1030" s="333"/>
    </row>
    <row r="1031" spans="9:9" ht="12.95" customHeight="1">
      <c r="I1031" s="333"/>
    </row>
    <row r="1032" spans="9:9" ht="12.95" customHeight="1">
      <c r="I1032" s="333"/>
    </row>
    <row r="1033" spans="9:9" ht="12.95" customHeight="1">
      <c r="I1033" s="333"/>
    </row>
    <row r="1034" spans="9:9" ht="12.95" customHeight="1">
      <c r="I1034" s="333"/>
    </row>
    <row r="1035" spans="9:9" ht="12.95" customHeight="1">
      <c r="I1035" s="333"/>
    </row>
    <row r="1036" spans="9:9" ht="12.95" customHeight="1">
      <c r="I1036" s="333"/>
    </row>
    <row r="1037" spans="9:9" ht="12.95" customHeight="1">
      <c r="I1037" s="333"/>
    </row>
    <row r="1038" spans="9:9" ht="12.95" customHeight="1">
      <c r="I1038" s="333"/>
    </row>
    <row r="1039" spans="9:9" ht="12.95" customHeight="1">
      <c r="I1039" s="333"/>
    </row>
    <row r="1040" spans="9:9" ht="12.95" customHeight="1">
      <c r="I1040" s="333"/>
    </row>
    <row r="1041" spans="9:9" ht="12.95" customHeight="1">
      <c r="I1041" s="333"/>
    </row>
    <row r="1042" spans="9:9" ht="12.95" customHeight="1">
      <c r="I1042" s="333"/>
    </row>
    <row r="1043" spans="9:9" ht="12.95" customHeight="1">
      <c r="I1043" s="333"/>
    </row>
    <row r="1044" spans="9:9" ht="12.95" customHeight="1">
      <c r="I1044" s="333"/>
    </row>
    <row r="1045" spans="9:9" ht="12.95" customHeight="1">
      <c r="I1045" s="333"/>
    </row>
    <row r="1046" spans="9:9" ht="12.95" customHeight="1">
      <c r="I1046" s="333"/>
    </row>
    <row r="1047" spans="9:9" ht="12.95" customHeight="1">
      <c r="I1047" s="333"/>
    </row>
    <row r="1048" spans="9:9" ht="12.95" customHeight="1">
      <c r="I1048" s="333"/>
    </row>
    <row r="1049" spans="9:9" ht="12.95" customHeight="1">
      <c r="I1049" s="333"/>
    </row>
    <row r="1050" spans="9:9" ht="12.95" customHeight="1">
      <c r="I1050" s="333"/>
    </row>
    <row r="1051" spans="9:9" ht="12.95" customHeight="1">
      <c r="I1051" s="333"/>
    </row>
    <row r="1052" spans="9:9" ht="12.95" customHeight="1">
      <c r="I1052" s="333"/>
    </row>
    <row r="1053" spans="9:9" ht="12.95" customHeight="1">
      <c r="I1053" s="333"/>
    </row>
    <row r="1054" spans="9:9" ht="12.95" customHeight="1">
      <c r="I1054" s="333"/>
    </row>
    <row r="1055" spans="9:9" ht="12.95" customHeight="1">
      <c r="I1055" s="333"/>
    </row>
    <row r="1056" spans="9:9" ht="12.95" customHeight="1">
      <c r="I1056" s="333"/>
    </row>
    <row r="1057" spans="9:9" ht="12.95" customHeight="1">
      <c r="I1057" s="333"/>
    </row>
    <row r="1058" spans="9:9" ht="12.95" customHeight="1">
      <c r="I1058" s="333"/>
    </row>
    <row r="1059" spans="9:9" ht="12.95" customHeight="1">
      <c r="I1059" s="333"/>
    </row>
    <row r="1060" spans="9:9" ht="12.95" customHeight="1">
      <c r="I1060" s="333"/>
    </row>
    <row r="1061" spans="9:9" ht="12.95" customHeight="1">
      <c r="I1061" s="333"/>
    </row>
    <row r="1062" spans="9:9" ht="12.95" customHeight="1">
      <c r="I1062" s="333"/>
    </row>
    <row r="1063" spans="9:9" ht="12.95" customHeight="1">
      <c r="I1063" s="333"/>
    </row>
    <row r="1064" spans="9:9" ht="12.95" customHeight="1">
      <c r="I1064" s="333"/>
    </row>
    <row r="1065" spans="9:9" ht="12.95" customHeight="1">
      <c r="I1065" s="333"/>
    </row>
    <row r="1066" spans="9:9" ht="12.95" customHeight="1">
      <c r="I1066" s="333"/>
    </row>
    <row r="1067" spans="9:9" ht="12.95" customHeight="1">
      <c r="I1067" s="333"/>
    </row>
    <row r="1068" spans="9:9" ht="12.95" customHeight="1">
      <c r="I1068" s="333"/>
    </row>
    <row r="1069" spans="9:9" ht="12.95" customHeight="1">
      <c r="I1069" s="333"/>
    </row>
    <row r="1070" spans="9:9" ht="12.95" customHeight="1">
      <c r="I1070" s="333"/>
    </row>
    <row r="1071" spans="9:9" ht="12.95" customHeight="1">
      <c r="I1071" s="333"/>
    </row>
    <row r="1072" spans="9:9" ht="12.95" customHeight="1">
      <c r="I1072" s="333"/>
    </row>
    <row r="1073" spans="9:9" ht="12.95" customHeight="1">
      <c r="I1073" s="333"/>
    </row>
    <row r="1074" spans="9:9" ht="12.95" customHeight="1">
      <c r="I1074" s="333"/>
    </row>
    <row r="1075" spans="9:9" ht="12.95" customHeight="1">
      <c r="I1075" s="333"/>
    </row>
    <row r="1076" spans="9:9" ht="12.95" customHeight="1">
      <c r="I1076" s="333"/>
    </row>
    <row r="1077" spans="9:9" ht="12.95" customHeight="1">
      <c r="I1077" s="333"/>
    </row>
    <row r="1078" spans="9:9" ht="12.95" customHeight="1">
      <c r="I1078" s="333"/>
    </row>
    <row r="1079" spans="9:9" ht="12.95" customHeight="1">
      <c r="I1079" s="333"/>
    </row>
    <row r="1080" spans="9:9" ht="12.95" customHeight="1">
      <c r="I1080" s="333"/>
    </row>
    <row r="1081" spans="9:9" ht="12.95" customHeight="1">
      <c r="I1081" s="333"/>
    </row>
    <row r="1082" spans="9:9" ht="12.95" customHeight="1">
      <c r="I1082" s="333"/>
    </row>
    <row r="1083" spans="9:9" ht="12.95" customHeight="1">
      <c r="I1083" s="333"/>
    </row>
    <row r="1084" spans="9:9" ht="12.95" customHeight="1">
      <c r="I1084" s="333"/>
    </row>
    <row r="1085" spans="9:9" ht="12.95" customHeight="1">
      <c r="I1085" s="333"/>
    </row>
    <row r="1086" spans="9:9" ht="12.95" customHeight="1">
      <c r="I1086" s="333"/>
    </row>
    <row r="1087" spans="9:9" ht="12.95" customHeight="1">
      <c r="I1087" s="333"/>
    </row>
    <row r="1088" spans="9:9" ht="12.95" customHeight="1">
      <c r="I1088" s="333"/>
    </row>
    <row r="1089" spans="9:9" ht="12.95" customHeight="1">
      <c r="I1089" s="333"/>
    </row>
    <row r="1090" spans="9:9" ht="12.95" customHeight="1">
      <c r="I1090" s="333"/>
    </row>
    <row r="1091" spans="9:9" ht="12.95" customHeight="1">
      <c r="I1091" s="333"/>
    </row>
    <row r="1092" spans="9:9" ht="12.95" customHeight="1">
      <c r="I1092" s="333"/>
    </row>
    <row r="1093" spans="9:9" ht="12.95" customHeight="1">
      <c r="I1093" s="333"/>
    </row>
    <row r="1094" spans="9:9" ht="12.95" customHeight="1">
      <c r="I1094" s="333"/>
    </row>
    <row r="1095" spans="9:9" ht="12.95" customHeight="1">
      <c r="I1095" s="333"/>
    </row>
    <row r="1096" spans="9:9" ht="12.95" customHeight="1">
      <c r="I1096" s="333"/>
    </row>
    <row r="1097" spans="9:9" ht="12.95" customHeight="1">
      <c r="I1097" s="333"/>
    </row>
    <row r="1098" spans="9:9" ht="12.95" customHeight="1">
      <c r="I1098" s="333"/>
    </row>
    <row r="1099" spans="9:9" ht="12.95" customHeight="1">
      <c r="I1099" s="333"/>
    </row>
    <row r="1100" spans="9:9" ht="12.95" customHeight="1">
      <c r="I1100" s="333"/>
    </row>
    <row r="1101" spans="9:9" ht="12.95" customHeight="1">
      <c r="I1101" s="333"/>
    </row>
    <row r="1102" spans="9:9" ht="12.95" customHeight="1">
      <c r="I1102" s="333"/>
    </row>
    <row r="1103" spans="9:9" ht="12.95" customHeight="1">
      <c r="I1103" s="333"/>
    </row>
    <row r="1104" spans="9:9" ht="12.95" customHeight="1">
      <c r="I1104" s="333"/>
    </row>
    <row r="1105" spans="9:9" ht="12.95" customHeight="1">
      <c r="I1105" s="333"/>
    </row>
    <row r="1106" spans="9:9" ht="12.95" customHeight="1">
      <c r="I1106" s="333"/>
    </row>
    <row r="1107" spans="9:9" ht="12.95" customHeight="1">
      <c r="I1107" s="333"/>
    </row>
    <row r="1108" spans="9:9" ht="12.95" customHeight="1">
      <c r="I1108" s="333"/>
    </row>
    <row r="1109" spans="9:9" ht="12.95" customHeight="1">
      <c r="I1109" s="333"/>
    </row>
    <row r="1110" spans="9:9" ht="12.95" customHeight="1">
      <c r="I1110" s="333"/>
    </row>
    <row r="1111" spans="9:9" ht="12.95" customHeight="1">
      <c r="I1111" s="333"/>
    </row>
    <row r="1112" spans="9:9" ht="12.95" customHeight="1">
      <c r="I1112" s="333"/>
    </row>
    <row r="1113" spans="9:9" ht="12.95" customHeight="1">
      <c r="I1113" s="333"/>
    </row>
    <row r="1114" spans="9:9" ht="12.95" customHeight="1">
      <c r="I1114" s="333"/>
    </row>
    <row r="1115" spans="9:9" ht="12.95" customHeight="1">
      <c r="I1115" s="333"/>
    </row>
    <row r="1116" spans="9:9" ht="12.95" customHeight="1">
      <c r="I1116" s="333"/>
    </row>
    <row r="1117" spans="9:9" ht="12.95" customHeight="1">
      <c r="I1117" s="333"/>
    </row>
    <row r="1118" spans="9:9" ht="12.95" customHeight="1">
      <c r="I1118" s="333"/>
    </row>
    <row r="1119" spans="9:9" ht="12.95" customHeight="1">
      <c r="I1119" s="333"/>
    </row>
    <row r="1120" spans="9:9" ht="12.95" customHeight="1">
      <c r="I1120" s="333"/>
    </row>
    <row r="1121" spans="9:9" ht="12.95" customHeight="1">
      <c r="I1121" s="333"/>
    </row>
    <row r="1122" spans="9:9" ht="12.95" customHeight="1">
      <c r="I1122" s="333"/>
    </row>
    <row r="1123" spans="9:9" ht="12.95" customHeight="1">
      <c r="I1123" s="333"/>
    </row>
    <row r="1124" spans="9:9" ht="12.95" customHeight="1">
      <c r="I1124" s="333"/>
    </row>
    <row r="1125" spans="9:9" ht="12.95" customHeight="1">
      <c r="I1125" s="333"/>
    </row>
    <row r="1126" spans="9:9" ht="12.95" customHeight="1">
      <c r="I1126" s="333"/>
    </row>
    <row r="1127" spans="9:9" ht="12.95" customHeight="1">
      <c r="I1127" s="333"/>
    </row>
    <row r="1128" spans="9:9" ht="12.95" customHeight="1">
      <c r="I1128" s="333"/>
    </row>
    <row r="1129" spans="9:9" ht="12.95" customHeight="1">
      <c r="I1129" s="333"/>
    </row>
    <row r="1130" spans="9:9" ht="12.95" customHeight="1">
      <c r="I1130" s="333"/>
    </row>
    <row r="1131" spans="9:9" ht="12.95" customHeight="1">
      <c r="I1131" s="333"/>
    </row>
    <row r="1132" spans="9:9" ht="12.95" customHeight="1">
      <c r="I1132" s="333"/>
    </row>
    <row r="1133" spans="9:9" ht="12.95" customHeight="1">
      <c r="I1133" s="333"/>
    </row>
    <row r="1134" spans="9:9" ht="12.95" customHeight="1">
      <c r="I1134" s="333"/>
    </row>
    <row r="1135" spans="9:9" ht="12.95" customHeight="1">
      <c r="I1135" s="333"/>
    </row>
    <row r="1136" spans="9:9" ht="12.95" customHeight="1">
      <c r="I1136" s="333"/>
    </row>
    <row r="1137" spans="9:9" ht="12.95" customHeight="1">
      <c r="I1137" s="333"/>
    </row>
    <row r="1138" spans="9:9" ht="12.95" customHeight="1">
      <c r="I1138" s="333"/>
    </row>
    <row r="1139" spans="9:9" ht="12.95" customHeight="1">
      <c r="I1139" s="333"/>
    </row>
    <row r="1140" spans="9:9" ht="12.95" customHeight="1">
      <c r="I1140" s="333"/>
    </row>
    <row r="1141" spans="9:9" ht="12.95" customHeight="1">
      <c r="I1141" s="333"/>
    </row>
    <row r="1142" spans="9:9" ht="12.95" customHeight="1">
      <c r="I1142" s="333"/>
    </row>
    <row r="1143" spans="9:9" ht="12.95" customHeight="1">
      <c r="I1143" s="333"/>
    </row>
    <row r="1144" spans="9:9" ht="12.95" customHeight="1">
      <c r="I1144" s="333"/>
    </row>
    <row r="1145" spans="9:9" ht="12.95" customHeight="1">
      <c r="I1145" s="333"/>
    </row>
    <row r="1146" spans="9:9" ht="12.95" customHeight="1">
      <c r="I1146" s="333"/>
    </row>
    <row r="1147" spans="9:9" ht="12.95" customHeight="1">
      <c r="I1147" s="333"/>
    </row>
    <row r="1148" spans="9:9" ht="12.95" customHeight="1">
      <c r="I1148" s="333"/>
    </row>
    <row r="1149" spans="9:9" ht="12.95" customHeight="1">
      <c r="I1149" s="333"/>
    </row>
    <row r="1150" spans="9:9" ht="12.95" customHeight="1">
      <c r="I1150" s="333"/>
    </row>
    <row r="1151" spans="9:9" ht="12.95" customHeight="1">
      <c r="I1151" s="333"/>
    </row>
    <row r="1152" spans="9:9" ht="12.95" customHeight="1">
      <c r="I1152" s="333"/>
    </row>
    <row r="1153" spans="9:9" ht="12.95" customHeight="1">
      <c r="I1153" s="333"/>
    </row>
    <row r="1154" spans="9:9" ht="12.95" customHeight="1">
      <c r="I1154" s="333"/>
    </row>
    <row r="1155" spans="9:9" ht="12.95" customHeight="1">
      <c r="I1155" s="333"/>
    </row>
    <row r="1156" spans="9:9" ht="12.95" customHeight="1">
      <c r="I1156" s="333"/>
    </row>
    <row r="1157" spans="9:9" ht="12.95" customHeight="1">
      <c r="I1157" s="333"/>
    </row>
    <row r="1158" spans="9:9" ht="12.95" customHeight="1">
      <c r="I1158" s="333"/>
    </row>
    <row r="1159" spans="9:9" ht="12.95" customHeight="1">
      <c r="I1159" s="333"/>
    </row>
    <row r="1160" spans="9:9" ht="12.95" customHeight="1">
      <c r="I1160" s="333"/>
    </row>
    <row r="1161" spans="9:9" ht="12.95" customHeight="1">
      <c r="I1161" s="333"/>
    </row>
    <row r="1162" spans="9:9" ht="12.95" customHeight="1">
      <c r="I1162" s="333"/>
    </row>
    <row r="1163" spans="9:9" ht="12.95" customHeight="1">
      <c r="I1163" s="333"/>
    </row>
    <row r="1164" spans="9:9" ht="12.95" customHeight="1">
      <c r="I1164" s="333"/>
    </row>
    <row r="1165" spans="9:9" ht="12.95" customHeight="1">
      <c r="I1165" s="333"/>
    </row>
    <row r="1166" spans="9:9" ht="12.95" customHeight="1">
      <c r="I1166" s="333"/>
    </row>
    <row r="1167" spans="9:9" ht="12.95" customHeight="1">
      <c r="I1167" s="333"/>
    </row>
    <row r="1168" spans="9:9" ht="12.95" customHeight="1">
      <c r="I1168" s="333"/>
    </row>
    <row r="1169" spans="9:9" ht="12.95" customHeight="1">
      <c r="I1169" s="333"/>
    </row>
    <row r="1170" spans="9:9" ht="12.95" customHeight="1">
      <c r="I1170" s="333"/>
    </row>
    <row r="1171" spans="9:9" ht="12.95" customHeight="1">
      <c r="I1171" s="333"/>
    </row>
    <row r="1172" spans="9:9" ht="12.95" customHeight="1">
      <c r="I1172" s="333"/>
    </row>
    <row r="1173" spans="9:9" ht="12.95" customHeight="1">
      <c r="I1173" s="333"/>
    </row>
    <row r="1174" spans="9:9" ht="12.95" customHeight="1">
      <c r="I1174" s="333"/>
    </row>
    <row r="1175" spans="9:9" ht="12.95" customHeight="1">
      <c r="I1175" s="333"/>
    </row>
    <row r="1176" spans="9:9" ht="12.95" customHeight="1">
      <c r="I1176" s="333"/>
    </row>
    <row r="1177" spans="9:9" ht="12.95" customHeight="1">
      <c r="I1177" s="333"/>
    </row>
    <row r="1178" spans="9:9" ht="12.95" customHeight="1">
      <c r="I1178" s="333"/>
    </row>
    <row r="1179" spans="9:9" ht="12.95" customHeight="1">
      <c r="I1179" s="333"/>
    </row>
    <row r="1180" spans="9:9" ht="12.95" customHeight="1">
      <c r="I1180" s="333"/>
    </row>
    <row r="1181" spans="9:9" ht="12.95" customHeight="1">
      <c r="I1181" s="333"/>
    </row>
    <row r="1182" spans="9:9" ht="12.95" customHeight="1">
      <c r="I1182" s="333"/>
    </row>
    <row r="1183" spans="9:9" ht="12.95" customHeight="1">
      <c r="I1183" s="333"/>
    </row>
    <row r="1184" spans="9:9" ht="12.95" customHeight="1">
      <c r="I1184" s="333"/>
    </row>
    <row r="1185" spans="9:9" ht="12.95" customHeight="1">
      <c r="I1185" s="333"/>
    </row>
    <row r="1186" spans="9:9" ht="12.95" customHeight="1">
      <c r="I1186" s="333"/>
    </row>
    <row r="1187" spans="9:9" ht="12.95" customHeight="1">
      <c r="I1187" s="333"/>
    </row>
    <row r="1188" spans="9:9" ht="12.95" customHeight="1">
      <c r="I1188" s="333"/>
    </row>
    <row r="1189" spans="9:9" ht="12.95" customHeight="1">
      <c r="I1189" s="333"/>
    </row>
    <row r="1190" spans="9:9" ht="12.95" customHeight="1">
      <c r="I1190" s="333"/>
    </row>
    <row r="1191" spans="9:9" ht="12.95" customHeight="1">
      <c r="I1191" s="333"/>
    </row>
    <row r="1192" spans="9:9" ht="12.95" customHeight="1">
      <c r="I1192" s="333"/>
    </row>
    <row r="1193" spans="9:9" ht="12.95" customHeight="1">
      <c r="I1193" s="333"/>
    </row>
    <row r="1194" spans="9:9" ht="12.95" customHeight="1">
      <c r="I1194" s="333"/>
    </row>
    <row r="1195" spans="9:9" ht="12.95" customHeight="1">
      <c r="I1195" s="333"/>
    </row>
    <row r="1196" spans="9:9" ht="12.95" customHeight="1">
      <c r="I1196" s="333"/>
    </row>
    <row r="1197" spans="9:9" ht="12.95" customHeight="1">
      <c r="I1197" s="333"/>
    </row>
    <row r="1198" spans="9:9" ht="12.95" customHeight="1">
      <c r="I1198" s="333"/>
    </row>
    <row r="1199" spans="9:9" ht="12.95" customHeight="1">
      <c r="I1199" s="333"/>
    </row>
    <row r="1200" spans="9:9" ht="12.95" customHeight="1">
      <c r="I1200" s="333"/>
    </row>
    <row r="1201" spans="9:9" ht="12.95" customHeight="1">
      <c r="I1201" s="333"/>
    </row>
    <row r="1202" spans="9:9" ht="12.95" customHeight="1">
      <c r="I1202" s="333"/>
    </row>
    <row r="1203" spans="9:9" ht="12.95" customHeight="1">
      <c r="I1203" s="333"/>
    </row>
    <row r="1204" spans="9:9" ht="12.95" customHeight="1">
      <c r="I1204" s="333"/>
    </row>
    <row r="1205" spans="9:9" ht="12.95" customHeight="1">
      <c r="I1205" s="333"/>
    </row>
    <row r="1206" spans="9:9" ht="12.95" customHeight="1">
      <c r="I1206" s="333"/>
    </row>
    <row r="1207" spans="9:9" ht="12.95" customHeight="1">
      <c r="I1207" s="333"/>
    </row>
    <row r="1208" spans="9:9" ht="12.95" customHeight="1">
      <c r="I1208" s="333"/>
    </row>
    <row r="1209" spans="9:9" ht="12.95" customHeight="1">
      <c r="I1209" s="333"/>
    </row>
    <row r="1210" spans="9:9" ht="12.95" customHeight="1">
      <c r="I1210" s="333"/>
    </row>
    <row r="1211" spans="9:9" ht="12.95" customHeight="1">
      <c r="I1211" s="333"/>
    </row>
    <row r="1212" spans="9:9" ht="12.95" customHeight="1">
      <c r="I1212" s="333"/>
    </row>
    <row r="1213" spans="9:9" ht="12.95" customHeight="1">
      <c r="I1213" s="333"/>
    </row>
    <row r="1214" spans="9:9" ht="12.95" customHeight="1">
      <c r="I1214" s="333"/>
    </row>
    <row r="1215" spans="9:9" ht="12.95" customHeight="1">
      <c r="I1215" s="333"/>
    </row>
    <row r="1216" spans="9:9" ht="12.95" customHeight="1">
      <c r="I1216" s="333"/>
    </row>
    <row r="1217" spans="9:9" ht="12.95" customHeight="1">
      <c r="I1217" s="333"/>
    </row>
    <row r="1218" spans="9:9" ht="12.95" customHeight="1">
      <c r="I1218" s="333"/>
    </row>
    <row r="1219" spans="9:9" ht="12.95" customHeight="1">
      <c r="I1219" s="333"/>
    </row>
    <row r="1220" spans="9:9" ht="12.95" customHeight="1">
      <c r="I1220" s="333"/>
    </row>
    <row r="1221" spans="9:9" ht="12.95" customHeight="1">
      <c r="I1221" s="333"/>
    </row>
    <row r="1222" spans="9:9" ht="12.95" customHeight="1">
      <c r="I1222" s="333"/>
    </row>
    <row r="1223" spans="9:9" ht="12.95" customHeight="1">
      <c r="I1223" s="333"/>
    </row>
    <row r="1224" spans="9:9" ht="12.95" customHeight="1">
      <c r="I1224" s="333"/>
    </row>
    <row r="1225" spans="9:9" ht="12.95" customHeight="1">
      <c r="I1225" s="333"/>
    </row>
    <row r="1226" spans="9:9" ht="12.95" customHeight="1">
      <c r="I1226" s="333"/>
    </row>
    <row r="1227" spans="9:9" ht="12.95" customHeight="1">
      <c r="I1227" s="333"/>
    </row>
    <row r="1228" spans="9:9" ht="12.95" customHeight="1">
      <c r="I1228" s="333"/>
    </row>
    <row r="1229" spans="9:9" ht="12.95" customHeight="1">
      <c r="I1229" s="333"/>
    </row>
    <row r="1230" spans="9:9" ht="12.95" customHeight="1">
      <c r="I1230" s="333"/>
    </row>
    <row r="1231" spans="9:9" ht="12.95" customHeight="1">
      <c r="I1231" s="333"/>
    </row>
    <row r="1232" spans="9:9" ht="12.95" customHeight="1">
      <c r="I1232" s="333"/>
    </row>
    <row r="1233" spans="9:9" ht="12.95" customHeight="1">
      <c r="I1233" s="333"/>
    </row>
    <row r="1234" spans="9:9" ht="12.95" customHeight="1">
      <c r="I1234" s="333"/>
    </row>
    <row r="1235" spans="9:9" ht="12.95" customHeight="1">
      <c r="I1235" s="333"/>
    </row>
    <row r="1236" spans="9:9" ht="12.95" customHeight="1">
      <c r="I1236" s="333"/>
    </row>
    <row r="1237" spans="9:9" ht="12.95" customHeight="1">
      <c r="I1237" s="333"/>
    </row>
    <row r="1238" spans="9:9" ht="12.95" customHeight="1">
      <c r="I1238" s="333"/>
    </row>
    <row r="1239" spans="9:9" ht="12.95" customHeight="1">
      <c r="I1239" s="333"/>
    </row>
    <row r="1240" spans="9:9" ht="12.95" customHeight="1">
      <c r="I1240" s="333"/>
    </row>
    <row r="1241" spans="9:9" ht="12.95" customHeight="1">
      <c r="I1241" s="333"/>
    </row>
    <row r="1242" spans="9:9" ht="12.95" customHeight="1">
      <c r="I1242" s="333"/>
    </row>
    <row r="1243" spans="9:9" ht="12.95" customHeight="1">
      <c r="I1243" s="333"/>
    </row>
    <row r="1244" spans="9:9" ht="12.95" customHeight="1">
      <c r="I1244" s="333"/>
    </row>
    <row r="1245" spans="9:9" ht="12.95" customHeight="1">
      <c r="I1245" s="333"/>
    </row>
    <row r="1246" spans="9:9" ht="12.95" customHeight="1">
      <c r="I1246" s="333"/>
    </row>
    <row r="1247" spans="9:9" ht="12.95" customHeight="1">
      <c r="I1247" s="333"/>
    </row>
    <row r="1248" spans="9:9" ht="12.95" customHeight="1">
      <c r="I1248" s="333"/>
    </row>
    <row r="1249" spans="9:9" ht="12.95" customHeight="1">
      <c r="I1249" s="333"/>
    </row>
    <row r="1250" spans="9:9" ht="12.95" customHeight="1">
      <c r="I1250" s="333"/>
    </row>
    <row r="1251" spans="9:9" ht="12.95" customHeight="1">
      <c r="I1251" s="333"/>
    </row>
    <row r="1252" spans="9:9" ht="12.95" customHeight="1">
      <c r="I1252" s="333"/>
    </row>
    <row r="1253" spans="9:9" ht="12.95" customHeight="1">
      <c r="I1253" s="333"/>
    </row>
    <row r="1254" spans="9:9" ht="12.95" customHeight="1">
      <c r="I1254" s="333"/>
    </row>
    <row r="1255" spans="9:9" ht="12.95" customHeight="1">
      <c r="I1255" s="333"/>
    </row>
    <row r="1256" spans="9:9" ht="12.95" customHeight="1">
      <c r="I1256" s="333"/>
    </row>
    <row r="1257" spans="9:9" ht="12.95" customHeight="1">
      <c r="I1257" s="333"/>
    </row>
    <row r="1258" spans="9:9" ht="12.95" customHeight="1">
      <c r="I1258" s="333"/>
    </row>
    <row r="1259" spans="9:9" ht="12.95" customHeight="1">
      <c r="I1259" s="333"/>
    </row>
    <row r="1260" spans="9:9" ht="12.95" customHeight="1">
      <c r="I1260" s="333"/>
    </row>
    <row r="1261" spans="9:9" ht="12.95" customHeight="1">
      <c r="I1261" s="333"/>
    </row>
    <row r="1262" spans="9:9" ht="12.95" customHeight="1">
      <c r="I1262" s="333"/>
    </row>
    <row r="1263" spans="9:9" ht="12.95" customHeight="1">
      <c r="I1263" s="333"/>
    </row>
    <row r="1264" spans="9:9" ht="12.95" customHeight="1">
      <c r="I1264" s="333"/>
    </row>
    <row r="1265" spans="9:9" ht="12.95" customHeight="1">
      <c r="I1265" s="333"/>
    </row>
    <row r="1266" spans="9:9" ht="12.95" customHeight="1">
      <c r="I1266" s="333"/>
    </row>
    <row r="1267" spans="9:9" ht="12.95" customHeight="1">
      <c r="I1267" s="333"/>
    </row>
    <row r="1268" spans="9:9" ht="12.95" customHeight="1">
      <c r="I1268" s="333"/>
    </row>
    <row r="1269" spans="9:9" ht="12.95" customHeight="1">
      <c r="I1269" s="333"/>
    </row>
    <row r="1270" spans="9:9" ht="12.95" customHeight="1">
      <c r="I1270" s="333"/>
    </row>
    <row r="1271" spans="9:9" ht="12.95" customHeight="1">
      <c r="I1271" s="333"/>
    </row>
    <row r="1272" spans="9:9" ht="12.95" customHeight="1">
      <c r="I1272" s="333"/>
    </row>
    <row r="1273" spans="9:9" ht="12.95" customHeight="1">
      <c r="I1273" s="333"/>
    </row>
    <row r="1274" spans="9:9" ht="12.95" customHeight="1">
      <c r="I1274" s="333"/>
    </row>
    <row r="1275" spans="9:9" ht="12.95" customHeight="1">
      <c r="I1275" s="333"/>
    </row>
    <row r="1276" spans="9:9" ht="12.95" customHeight="1">
      <c r="I1276" s="333"/>
    </row>
    <row r="1277" spans="9:9" ht="12.95" customHeight="1">
      <c r="I1277" s="333"/>
    </row>
    <row r="1278" spans="9:9" ht="12.95" customHeight="1">
      <c r="I1278" s="333"/>
    </row>
    <row r="1279" spans="9:9" ht="12.95" customHeight="1">
      <c r="I1279" s="333"/>
    </row>
    <row r="1280" spans="9:9" ht="12.95" customHeight="1">
      <c r="I1280" s="333"/>
    </row>
    <row r="1281" spans="9:9" ht="12.95" customHeight="1">
      <c r="I1281" s="333"/>
    </row>
    <row r="1282" spans="9:9" ht="12.95" customHeight="1">
      <c r="I1282" s="333"/>
    </row>
    <row r="1283" spans="9:9" ht="12.95" customHeight="1">
      <c r="I1283" s="333"/>
    </row>
    <row r="1284" spans="9:9" ht="12.95" customHeight="1">
      <c r="I1284" s="333"/>
    </row>
    <row r="1285" spans="9:9" ht="12.95" customHeight="1">
      <c r="I1285" s="333"/>
    </row>
    <row r="1286" spans="9:9" ht="12.95" customHeight="1">
      <c r="I1286" s="333"/>
    </row>
    <row r="1287" spans="9:9" ht="12.95" customHeight="1">
      <c r="I1287" s="333"/>
    </row>
    <row r="1288" spans="9:9" ht="12.95" customHeight="1">
      <c r="I1288" s="333"/>
    </row>
    <row r="1289" spans="9:9" ht="12.95" customHeight="1">
      <c r="I1289" s="333"/>
    </row>
    <row r="1290" spans="9:9" ht="12.95" customHeight="1">
      <c r="I1290" s="333"/>
    </row>
    <row r="1291" spans="9:9" ht="12.95" customHeight="1">
      <c r="I1291" s="333"/>
    </row>
    <row r="1292" spans="9:9" ht="12.95" customHeight="1">
      <c r="I1292" s="333"/>
    </row>
    <row r="1293" spans="9:9" ht="12.95" customHeight="1">
      <c r="I1293" s="333"/>
    </row>
    <row r="1294" spans="9:9" ht="12.95" customHeight="1">
      <c r="I1294" s="333"/>
    </row>
    <row r="1295" spans="9:9" ht="12.95" customHeight="1">
      <c r="I1295" s="333"/>
    </row>
    <row r="1296" spans="9:9" ht="12.95" customHeight="1">
      <c r="I1296" s="333"/>
    </row>
    <row r="1297" spans="9:9" ht="12.95" customHeight="1">
      <c r="I1297" s="333"/>
    </row>
    <row r="1298" spans="9:9" ht="12.95" customHeight="1">
      <c r="I1298" s="333"/>
    </row>
    <row r="1299" spans="9:9" ht="12.95" customHeight="1">
      <c r="I1299" s="333"/>
    </row>
    <row r="1300" spans="9:9" ht="12.95" customHeight="1">
      <c r="I1300" s="333"/>
    </row>
    <row r="1301" spans="9:9" ht="12.95" customHeight="1">
      <c r="I1301" s="333"/>
    </row>
    <row r="1302" spans="9:9" ht="12.95" customHeight="1">
      <c r="I1302" s="333"/>
    </row>
    <row r="1303" spans="9:9" ht="12.95" customHeight="1">
      <c r="I1303" s="333"/>
    </row>
    <row r="1304" spans="9:9" ht="12.95" customHeight="1">
      <c r="I1304" s="333"/>
    </row>
    <row r="1305" spans="9:9" ht="12.95" customHeight="1">
      <c r="I1305" s="333"/>
    </row>
    <row r="1306" spans="9:9" ht="12.95" customHeight="1">
      <c r="I1306" s="333"/>
    </row>
    <row r="1307" spans="9:9" ht="12.95" customHeight="1">
      <c r="I1307" s="333"/>
    </row>
    <row r="1308" spans="9:9" ht="12.95" customHeight="1">
      <c r="I1308" s="333"/>
    </row>
    <row r="1309" spans="9:9" ht="12.95" customHeight="1">
      <c r="I1309" s="333"/>
    </row>
    <row r="1310" spans="9:9" ht="12.95" customHeight="1">
      <c r="I1310" s="333"/>
    </row>
    <row r="1311" spans="9:9" ht="12.95" customHeight="1">
      <c r="I1311" s="333"/>
    </row>
    <row r="1312" spans="9:9" ht="12.95" customHeight="1">
      <c r="I1312" s="333"/>
    </row>
    <row r="1313" spans="9:9" ht="12.95" customHeight="1">
      <c r="I1313" s="333"/>
    </row>
    <row r="1314" spans="9:9" ht="12.95" customHeight="1">
      <c r="I1314" s="333"/>
    </row>
    <row r="1315" spans="9:9" ht="12.95" customHeight="1">
      <c r="I1315" s="333"/>
    </row>
    <row r="1316" spans="9:9" ht="12.95" customHeight="1">
      <c r="I1316" s="333"/>
    </row>
    <row r="1317" spans="9:9" ht="12.95" customHeight="1">
      <c r="I1317" s="333"/>
    </row>
    <row r="1318" spans="9:9" ht="12.95" customHeight="1">
      <c r="I1318" s="333"/>
    </row>
    <row r="1319" spans="9:9" ht="12.95" customHeight="1">
      <c r="I1319" s="333"/>
    </row>
    <row r="1320" spans="9:9" ht="12.95" customHeight="1">
      <c r="I1320" s="333"/>
    </row>
    <row r="1321" spans="9:9" ht="12.95" customHeight="1">
      <c r="I1321" s="333"/>
    </row>
    <row r="1322" spans="9:9" ht="12.95" customHeight="1">
      <c r="I1322" s="333"/>
    </row>
    <row r="1323" spans="9:9" ht="12.95" customHeight="1">
      <c r="I1323" s="333"/>
    </row>
    <row r="1324" spans="9:9" ht="12.95" customHeight="1">
      <c r="I1324" s="333"/>
    </row>
    <row r="1325" spans="9:9" ht="12.95" customHeight="1">
      <c r="I1325" s="333"/>
    </row>
    <row r="1326" spans="9:9" ht="12.95" customHeight="1">
      <c r="I1326" s="333"/>
    </row>
    <row r="1327" spans="9:9" ht="12.95" customHeight="1">
      <c r="I1327" s="333"/>
    </row>
    <row r="1328" spans="9:9" ht="12.95" customHeight="1">
      <c r="I1328" s="333"/>
    </row>
    <row r="1329" spans="9:9" ht="12.95" customHeight="1">
      <c r="I1329" s="333"/>
    </row>
    <row r="1330" spans="9:9" ht="12.95" customHeight="1">
      <c r="I1330" s="333"/>
    </row>
    <row r="1331" spans="9:9" ht="12.95" customHeight="1">
      <c r="I1331" s="333"/>
    </row>
    <row r="1332" spans="9:9" ht="12.95" customHeight="1">
      <c r="I1332" s="333"/>
    </row>
    <row r="1333" spans="9:9" ht="12.95" customHeight="1">
      <c r="I1333" s="333"/>
    </row>
    <row r="1334" spans="9:9" ht="12.95" customHeight="1">
      <c r="I1334" s="333"/>
    </row>
    <row r="1335" spans="9:9" ht="12.95" customHeight="1">
      <c r="I1335" s="333"/>
    </row>
    <row r="1336" spans="9:9" ht="12.95" customHeight="1">
      <c r="I1336" s="333"/>
    </row>
    <row r="1337" spans="9:9" ht="12.95" customHeight="1">
      <c r="I1337" s="333"/>
    </row>
    <row r="1338" spans="9:9" ht="12.95" customHeight="1">
      <c r="I1338" s="333"/>
    </row>
    <row r="1339" spans="9:9" ht="12.95" customHeight="1">
      <c r="I1339" s="333"/>
    </row>
    <row r="1340" spans="9:9" ht="12.95" customHeight="1">
      <c r="I1340" s="333"/>
    </row>
    <row r="1341" spans="9:9" ht="12.95" customHeight="1">
      <c r="I1341" s="333"/>
    </row>
    <row r="1342" spans="9:9" ht="12.95" customHeight="1">
      <c r="I1342" s="333"/>
    </row>
    <row r="1343" spans="9:9" ht="12.95" customHeight="1">
      <c r="I1343" s="333"/>
    </row>
    <row r="1344" spans="9:9" ht="12.95" customHeight="1">
      <c r="I1344" s="333"/>
    </row>
    <row r="1345" spans="9:9" ht="12.95" customHeight="1">
      <c r="I1345" s="333"/>
    </row>
    <row r="1346" spans="9:9" ht="12.95" customHeight="1">
      <c r="I1346" s="333"/>
    </row>
    <row r="1347" spans="9:9" ht="12.95" customHeight="1">
      <c r="I1347" s="333"/>
    </row>
    <row r="1348" spans="9:9" ht="12.95" customHeight="1">
      <c r="I1348" s="333"/>
    </row>
    <row r="1349" spans="9:9" ht="12.95" customHeight="1">
      <c r="I1349" s="333"/>
    </row>
    <row r="1350" spans="9:9" ht="12.95" customHeight="1">
      <c r="I1350" s="333"/>
    </row>
    <row r="1351" spans="9:9" ht="12.95" customHeight="1">
      <c r="I1351" s="333"/>
    </row>
    <row r="1352" spans="9:9" ht="12.95" customHeight="1">
      <c r="I1352" s="333"/>
    </row>
    <row r="1353" spans="9:9" ht="12.95" customHeight="1">
      <c r="I1353" s="333"/>
    </row>
    <row r="1354" spans="9:9" ht="12.95" customHeight="1">
      <c r="I1354" s="333"/>
    </row>
    <row r="1355" spans="9:9" ht="12.95" customHeight="1">
      <c r="I1355" s="333"/>
    </row>
    <row r="1356" spans="9:9" ht="12.95" customHeight="1">
      <c r="I1356" s="333"/>
    </row>
    <row r="1357" spans="9:9" ht="12.95" customHeight="1">
      <c r="I1357" s="333"/>
    </row>
    <row r="1358" spans="9:9" ht="12.95" customHeight="1">
      <c r="I1358" s="333"/>
    </row>
    <row r="1359" spans="9:9" ht="12.95" customHeight="1">
      <c r="I1359" s="333"/>
    </row>
    <row r="1360" spans="9:9" ht="12.95" customHeight="1">
      <c r="I1360" s="333"/>
    </row>
    <row r="1361" spans="9:9" ht="12.95" customHeight="1">
      <c r="I1361" s="333"/>
    </row>
    <row r="1362" spans="9:9" ht="12.95" customHeight="1">
      <c r="I1362" s="333"/>
    </row>
    <row r="1363" spans="9:9" ht="12.95" customHeight="1">
      <c r="I1363" s="333"/>
    </row>
    <row r="1364" spans="9:9" ht="12.95" customHeight="1">
      <c r="I1364" s="333"/>
    </row>
    <row r="1365" spans="9:9" ht="12.95" customHeight="1">
      <c r="I1365" s="333"/>
    </row>
    <row r="1366" spans="9:9" ht="12.95" customHeight="1">
      <c r="I1366" s="333"/>
    </row>
    <row r="1367" spans="9:9" ht="12.95" customHeight="1">
      <c r="I1367" s="333"/>
    </row>
    <row r="1368" spans="9:9" ht="12.95" customHeight="1">
      <c r="I1368" s="333"/>
    </row>
    <row r="1369" spans="9:9" ht="12.95" customHeight="1">
      <c r="I1369" s="333"/>
    </row>
    <row r="1370" spans="9:9" ht="12.95" customHeight="1">
      <c r="I1370" s="333"/>
    </row>
    <row r="1371" spans="9:9" ht="12.95" customHeight="1">
      <c r="I1371" s="333"/>
    </row>
    <row r="1372" spans="9:9" ht="12.95" customHeight="1">
      <c r="I1372" s="333"/>
    </row>
    <row r="1373" spans="9:9" ht="12.95" customHeight="1">
      <c r="I1373" s="333"/>
    </row>
    <row r="1374" spans="9:9" ht="12.95" customHeight="1">
      <c r="I1374" s="333"/>
    </row>
    <row r="1375" spans="9:9" ht="12.95" customHeight="1">
      <c r="I1375" s="333"/>
    </row>
    <row r="1376" spans="9:9" ht="12.95" customHeight="1">
      <c r="I1376" s="333"/>
    </row>
    <row r="1377" spans="9:9" ht="12.95" customHeight="1">
      <c r="I1377" s="333"/>
    </row>
    <row r="1378" spans="9:9" ht="12.95" customHeight="1">
      <c r="I1378" s="333"/>
    </row>
    <row r="1379" spans="9:9" ht="12.95" customHeight="1">
      <c r="I1379" s="333"/>
    </row>
    <row r="1380" spans="9:9" ht="12.95" customHeight="1">
      <c r="I1380" s="333"/>
    </row>
    <row r="1381" spans="9:9" ht="12.95" customHeight="1">
      <c r="I1381" s="333"/>
    </row>
    <row r="1382" spans="9:9" ht="12.95" customHeight="1">
      <c r="I1382" s="333"/>
    </row>
    <row r="1383" spans="9:9" ht="12.95" customHeight="1">
      <c r="I1383" s="333"/>
    </row>
    <row r="1384" spans="9:9" ht="12.95" customHeight="1">
      <c r="I1384" s="333"/>
    </row>
    <row r="1385" spans="9:9" ht="12.95" customHeight="1">
      <c r="I1385" s="333"/>
    </row>
    <row r="1386" spans="9:9" ht="12.95" customHeight="1">
      <c r="I1386" s="333"/>
    </row>
    <row r="1387" spans="9:9" ht="12.95" customHeight="1">
      <c r="I1387" s="333"/>
    </row>
    <row r="1388" spans="9:9" ht="12.95" customHeight="1">
      <c r="I1388" s="333"/>
    </row>
    <row r="1389" spans="9:9" ht="12.95" customHeight="1">
      <c r="I1389" s="333"/>
    </row>
    <row r="1390" spans="9:9" ht="12.95" customHeight="1">
      <c r="I1390" s="333"/>
    </row>
    <row r="1391" spans="9:9" ht="12.95" customHeight="1">
      <c r="I1391" s="333"/>
    </row>
    <row r="1392" spans="9:9" ht="12.95" customHeight="1">
      <c r="I1392" s="333"/>
    </row>
    <row r="1393" spans="9:9" ht="12.95" customHeight="1">
      <c r="I1393" s="333"/>
    </row>
    <row r="1394" spans="9:9" ht="12.95" customHeight="1">
      <c r="I1394" s="333"/>
    </row>
    <row r="1395" spans="9:9" ht="12.95" customHeight="1">
      <c r="I1395" s="333"/>
    </row>
    <row r="1396" spans="9:9" ht="12.95" customHeight="1">
      <c r="I1396" s="333"/>
    </row>
    <row r="1397" spans="9:9" ht="12.95" customHeight="1">
      <c r="I1397" s="333"/>
    </row>
    <row r="1398" spans="9:9" ht="12.95" customHeight="1">
      <c r="I1398" s="333"/>
    </row>
    <row r="1399" spans="9:9" ht="12.95" customHeight="1">
      <c r="I1399" s="333"/>
    </row>
    <row r="1400" spans="9:9" ht="12.95" customHeight="1">
      <c r="I1400" s="333"/>
    </row>
    <row r="1401" spans="9:9" ht="12.95" customHeight="1">
      <c r="I1401" s="333"/>
    </row>
    <row r="1402" spans="9:9" ht="12.95" customHeight="1">
      <c r="I1402" s="333"/>
    </row>
    <row r="1403" spans="9:9" ht="12.95" customHeight="1">
      <c r="I1403" s="333"/>
    </row>
    <row r="1404" spans="9:9" ht="12.95" customHeight="1">
      <c r="I1404" s="333"/>
    </row>
    <row r="1405" spans="9:9" ht="12.95" customHeight="1">
      <c r="I1405" s="333"/>
    </row>
    <row r="1406" spans="9:9" ht="12.95" customHeight="1">
      <c r="I1406" s="333"/>
    </row>
    <row r="1407" spans="9:9" ht="12.95" customHeight="1">
      <c r="I1407" s="333"/>
    </row>
    <row r="1408" spans="9:9" ht="12.95" customHeight="1">
      <c r="I1408" s="333"/>
    </row>
    <row r="1409" spans="9:9" ht="12.95" customHeight="1">
      <c r="I1409" s="333"/>
    </row>
    <row r="1410" spans="9:9" ht="12.95" customHeight="1">
      <c r="I1410" s="333"/>
    </row>
    <row r="1411" spans="9:9" ht="12.95" customHeight="1">
      <c r="I1411" s="333"/>
    </row>
    <row r="1412" spans="9:9" ht="12.95" customHeight="1">
      <c r="I1412" s="333"/>
    </row>
    <row r="1413" spans="9:9" ht="12.95" customHeight="1">
      <c r="I1413" s="333"/>
    </row>
    <row r="1414" spans="9:9" ht="12.95" customHeight="1">
      <c r="I1414" s="333"/>
    </row>
    <row r="1415" spans="9:9" ht="12.95" customHeight="1">
      <c r="I1415" s="333"/>
    </row>
    <row r="1416" spans="9:9" ht="12.95" customHeight="1">
      <c r="I1416" s="333"/>
    </row>
    <row r="1417" spans="9:9" ht="12.95" customHeight="1">
      <c r="I1417" s="333"/>
    </row>
    <row r="1418" spans="9:9" ht="12.95" customHeight="1">
      <c r="I1418" s="333"/>
    </row>
    <row r="1419" spans="9:9" ht="12.95" customHeight="1">
      <c r="I1419" s="333"/>
    </row>
    <row r="1420" spans="9:9" ht="12.95" customHeight="1">
      <c r="I1420" s="333"/>
    </row>
    <row r="1421" spans="9:9" ht="12.95" customHeight="1">
      <c r="I1421" s="333"/>
    </row>
    <row r="1422" spans="9:9" ht="12.95" customHeight="1">
      <c r="I1422" s="333"/>
    </row>
    <row r="1423" spans="9:9" ht="12.95" customHeight="1">
      <c r="I1423" s="333"/>
    </row>
    <row r="1424" spans="9:9" ht="12.95" customHeight="1">
      <c r="I1424" s="333"/>
    </row>
    <row r="1425" spans="9:9" ht="12.95" customHeight="1">
      <c r="I1425" s="333"/>
    </row>
    <row r="1426" spans="9:9" ht="12.95" customHeight="1">
      <c r="I1426" s="333"/>
    </row>
    <row r="1427" spans="9:9" ht="12.95" customHeight="1">
      <c r="I1427" s="333"/>
    </row>
    <row r="1428" spans="9:9" ht="12.95" customHeight="1">
      <c r="I1428" s="333"/>
    </row>
    <row r="1429" spans="9:9" ht="12.95" customHeight="1">
      <c r="I1429" s="333"/>
    </row>
    <row r="1430" spans="9:9" ht="12.95" customHeight="1">
      <c r="I1430" s="333"/>
    </row>
    <row r="1431" spans="9:9" ht="12.95" customHeight="1">
      <c r="I1431" s="333"/>
    </row>
    <row r="1432" spans="9:9" ht="12.95" customHeight="1">
      <c r="I1432" s="333"/>
    </row>
    <row r="1433" spans="9:9" ht="12.95" customHeight="1">
      <c r="I1433" s="333"/>
    </row>
    <row r="1434" spans="9:9" ht="12.95" customHeight="1">
      <c r="I1434" s="333"/>
    </row>
    <row r="1435" spans="9:9" ht="12.95" customHeight="1">
      <c r="I1435" s="333"/>
    </row>
    <row r="1436" spans="9:9" ht="12.95" customHeight="1">
      <c r="I1436" s="333"/>
    </row>
    <row r="1437" spans="9:9" ht="12.95" customHeight="1">
      <c r="I1437" s="333"/>
    </row>
    <row r="1438" spans="9:9" ht="12.95" customHeight="1">
      <c r="I1438" s="333"/>
    </row>
    <row r="1439" spans="9:9" ht="12.95" customHeight="1">
      <c r="I1439" s="333"/>
    </row>
    <row r="1440" spans="9:9" ht="12.95" customHeight="1">
      <c r="I1440" s="333"/>
    </row>
    <row r="1441" spans="9:9" ht="12.95" customHeight="1">
      <c r="I1441" s="333"/>
    </row>
    <row r="1442" spans="9:9" ht="12.95" customHeight="1">
      <c r="I1442" s="333"/>
    </row>
    <row r="1443" spans="9:9" ht="12.95" customHeight="1">
      <c r="I1443" s="333"/>
    </row>
    <row r="1444" spans="9:9" ht="12.95" customHeight="1">
      <c r="I1444" s="333"/>
    </row>
    <row r="1445" spans="9:9" ht="12.95" customHeight="1">
      <c r="I1445" s="333"/>
    </row>
    <row r="1446" spans="9:9" ht="12.95" customHeight="1">
      <c r="I1446" s="333"/>
    </row>
    <row r="1447" spans="9:9" ht="12.95" customHeight="1">
      <c r="I1447" s="333"/>
    </row>
    <row r="1448" spans="9:9" ht="12.95" customHeight="1">
      <c r="I1448" s="333"/>
    </row>
    <row r="1449" spans="9:9" ht="12.95" customHeight="1">
      <c r="I1449" s="333"/>
    </row>
    <row r="1450" spans="9:9" ht="12.95" customHeight="1">
      <c r="I1450" s="333"/>
    </row>
    <row r="1451" spans="9:9" ht="12.95" customHeight="1">
      <c r="I1451" s="333"/>
    </row>
    <row r="1452" spans="9:9" ht="12.95" customHeight="1">
      <c r="I1452" s="333"/>
    </row>
    <row r="1453" spans="9:9" ht="12.95" customHeight="1">
      <c r="I1453" s="333"/>
    </row>
    <row r="1454" spans="9:9" ht="12.95" customHeight="1">
      <c r="I1454" s="333"/>
    </row>
    <row r="1455" spans="9:9" ht="12.95" customHeight="1">
      <c r="I1455" s="333"/>
    </row>
    <row r="1456" spans="9:9" ht="12.95" customHeight="1">
      <c r="I1456" s="333"/>
    </row>
    <row r="1457" spans="9:9" ht="12.95" customHeight="1">
      <c r="I1457" s="333"/>
    </row>
    <row r="1458" spans="9:9" ht="12.95" customHeight="1">
      <c r="I1458" s="333"/>
    </row>
    <row r="1459" spans="9:9" ht="12.95" customHeight="1">
      <c r="I1459" s="333"/>
    </row>
    <row r="1460" spans="9:9" ht="12.95" customHeight="1">
      <c r="I1460" s="333"/>
    </row>
    <row r="1461" spans="9:9" ht="12.95" customHeight="1">
      <c r="I1461" s="333"/>
    </row>
    <row r="1462" spans="9:9" ht="12.95" customHeight="1">
      <c r="I1462" s="333"/>
    </row>
    <row r="1463" spans="9:9" ht="12.95" customHeight="1">
      <c r="I1463" s="333"/>
    </row>
    <row r="1464" spans="9:9" ht="12.95" customHeight="1">
      <c r="I1464" s="333"/>
    </row>
    <row r="1465" spans="9:9" ht="12.95" customHeight="1">
      <c r="I1465" s="333"/>
    </row>
    <row r="1466" spans="9:9" ht="12.95" customHeight="1">
      <c r="I1466" s="333"/>
    </row>
    <row r="1467" spans="9:9" ht="12.95" customHeight="1">
      <c r="I1467" s="333"/>
    </row>
    <row r="1468" spans="9:9" ht="12.95" customHeight="1">
      <c r="I1468" s="333"/>
    </row>
    <row r="1469" spans="9:9" ht="12.95" customHeight="1">
      <c r="I1469" s="333"/>
    </row>
    <row r="1470" spans="9:9" ht="12.95" customHeight="1">
      <c r="I1470" s="333"/>
    </row>
    <row r="1471" spans="9:9" ht="12.95" customHeight="1">
      <c r="I1471" s="333"/>
    </row>
    <row r="1472" spans="9:9" ht="12.95" customHeight="1">
      <c r="I1472" s="333"/>
    </row>
    <row r="1473" spans="9:9" ht="12.95" customHeight="1">
      <c r="I1473" s="333"/>
    </row>
    <row r="1474" spans="9:9" ht="12.95" customHeight="1">
      <c r="I1474" s="333"/>
    </row>
    <row r="1475" spans="9:9" ht="12.95" customHeight="1">
      <c r="I1475" s="333"/>
    </row>
    <row r="1476" spans="9:9" ht="12.95" customHeight="1">
      <c r="I1476" s="333"/>
    </row>
    <row r="1477" spans="9:9" ht="12.95" customHeight="1">
      <c r="I1477" s="333"/>
    </row>
    <row r="1478" spans="9:9" ht="12.95" customHeight="1">
      <c r="I1478" s="333"/>
    </row>
    <row r="1479" spans="9:9" ht="12.95" customHeight="1">
      <c r="I1479" s="333"/>
    </row>
    <row r="1480" spans="9:9" ht="12.95" customHeight="1">
      <c r="I1480" s="333"/>
    </row>
    <row r="1481" spans="9:9" ht="12.95" customHeight="1">
      <c r="I1481" s="333"/>
    </row>
    <row r="1482" spans="9:9" ht="12.95" customHeight="1">
      <c r="I1482" s="333"/>
    </row>
    <row r="1483" spans="9:9" ht="12.95" customHeight="1">
      <c r="I1483" s="333"/>
    </row>
    <row r="1484" spans="9:9" ht="12.95" customHeight="1">
      <c r="I1484" s="333"/>
    </row>
    <row r="1485" spans="9:9" ht="12.95" customHeight="1">
      <c r="I1485" s="333"/>
    </row>
    <row r="1486" spans="9:9" ht="12.95" customHeight="1">
      <c r="I1486" s="333"/>
    </row>
    <row r="1487" spans="9:9" ht="12.95" customHeight="1">
      <c r="I1487" s="333"/>
    </row>
    <row r="1488" spans="9:9" ht="12.95" customHeight="1">
      <c r="I1488" s="333"/>
    </row>
    <row r="1489" spans="9:9" ht="12.95" customHeight="1">
      <c r="I1489" s="333"/>
    </row>
    <row r="1490" spans="9:9" ht="12.95" customHeight="1">
      <c r="I1490" s="333"/>
    </row>
    <row r="1491" spans="9:9" ht="12.95" customHeight="1">
      <c r="I1491" s="333"/>
    </row>
    <row r="1492" spans="9:9" ht="12.95" customHeight="1">
      <c r="I1492" s="333"/>
    </row>
    <row r="1493" spans="9:9" ht="12.95" customHeight="1">
      <c r="I1493" s="333"/>
    </row>
    <row r="1494" spans="9:9" ht="12.95" customHeight="1">
      <c r="I1494" s="333"/>
    </row>
    <row r="1495" spans="9:9" ht="12.95" customHeight="1">
      <c r="I1495" s="333"/>
    </row>
    <row r="1496" spans="9:9" ht="12.95" customHeight="1">
      <c r="I1496" s="333"/>
    </row>
    <row r="1497" spans="9:9" ht="12.95" customHeight="1">
      <c r="I1497" s="333"/>
    </row>
    <row r="1498" spans="9:9" ht="12.95" customHeight="1">
      <c r="I1498" s="333"/>
    </row>
    <row r="1499" spans="9:9" ht="12.95" customHeight="1">
      <c r="I1499" s="333"/>
    </row>
    <row r="1500" spans="9:9" ht="12.95" customHeight="1">
      <c r="I1500" s="333"/>
    </row>
    <row r="1501" spans="9:9" ht="12.95" customHeight="1">
      <c r="I1501" s="333"/>
    </row>
    <row r="1502" spans="9:9" ht="12.95" customHeight="1">
      <c r="I1502" s="333"/>
    </row>
    <row r="1503" spans="9:9" ht="12.95" customHeight="1">
      <c r="I1503" s="333"/>
    </row>
    <row r="1504" spans="9:9" ht="12.95" customHeight="1">
      <c r="I1504" s="333"/>
    </row>
    <row r="1505" spans="9:9" ht="12.95" customHeight="1">
      <c r="I1505" s="333"/>
    </row>
    <row r="1506" spans="9:9" ht="12.95" customHeight="1">
      <c r="I1506" s="333"/>
    </row>
    <row r="1507" spans="9:9" ht="12.95" customHeight="1">
      <c r="I1507" s="333"/>
    </row>
    <row r="1508" spans="9:9" ht="12.95" customHeight="1">
      <c r="I1508" s="333"/>
    </row>
    <row r="1509" spans="9:9" ht="12.95" customHeight="1">
      <c r="I1509" s="333"/>
    </row>
    <row r="1510" spans="9:9" ht="12.95" customHeight="1">
      <c r="I1510" s="333"/>
    </row>
    <row r="1511" spans="9:9" ht="12.95" customHeight="1">
      <c r="I1511" s="333"/>
    </row>
    <row r="1512" spans="9:9" ht="12.95" customHeight="1">
      <c r="I1512" s="333"/>
    </row>
    <row r="1513" spans="9:9" ht="12.95" customHeight="1">
      <c r="I1513" s="333"/>
    </row>
    <row r="1514" spans="9:9" ht="12.95" customHeight="1">
      <c r="I1514" s="333"/>
    </row>
    <row r="1515" spans="9:9" ht="12.95" customHeight="1">
      <c r="I1515" s="333"/>
    </row>
    <row r="1516" spans="9:9" ht="12.95" customHeight="1">
      <c r="I1516" s="333"/>
    </row>
    <row r="1517" spans="9:9" ht="12.95" customHeight="1">
      <c r="I1517" s="333"/>
    </row>
    <row r="1518" spans="9:9" ht="12.95" customHeight="1">
      <c r="I1518" s="333"/>
    </row>
    <row r="1519" spans="9:9" ht="12.95" customHeight="1">
      <c r="I1519" s="333"/>
    </row>
    <row r="1520" spans="9:9" ht="12.95" customHeight="1">
      <c r="I1520" s="333"/>
    </row>
    <row r="1521" spans="9:9" ht="12.95" customHeight="1">
      <c r="I1521" s="333"/>
    </row>
    <row r="1522" spans="9:9" ht="12.95" customHeight="1">
      <c r="I1522" s="333"/>
    </row>
    <row r="1523" spans="9:9" ht="12.95" customHeight="1">
      <c r="I1523" s="333"/>
    </row>
    <row r="1524" spans="9:9" ht="12.95" customHeight="1">
      <c r="I1524" s="333"/>
    </row>
    <row r="1525" spans="9:9" ht="12.95" customHeight="1">
      <c r="I1525" s="333"/>
    </row>
    <row r="1526" spans="9:9" ht="12.95" customHeight="1">
      <c r="I1526" s="333"/>
    </row>
    <row r="1527" spans="9:9" ht="12.95" customHeight="1">
      <c r="I1527" s="333"/>
    </row>
    <row r="1528" spans="9:9" ht="12.95" customHeight="1">
      <c r="I1528" s="333"/>
    </row>
    <row r="1529" spans="9:9" ht="12.95" customHeight="1">
      <c r="I1529" s="333"/>
    </row>
    <row r="1530" spans="9:9" ht="12.95" customHeight="1">
      <c r="I1530" s="333"/>
    </row>
    <row r="1531" spans="9:9" ht="12.95" customHeight="1">
      <c r="I1531" s="333"/>
    </row>
    <row r="1532" spans="9:9" ht="12.95" customHeight="1">
      <c r="I1532" s="333"/>
    </row>
    <row r="1533" spans="9:9" ht="12.95" customHeight="1">
      <c r="I1533" s="333"/>
    </row>
    <row r="1534" spans="9:9" ht="12.95" customHeight="1">
      <c r="I1534" s="333"/>
    </row>
    <row r="1535" spans="9:9" ht="12.95" customHeight="1">
      <c r="I1535" s="333"/>
    </row>
    <row r="1536" spans="9:9" ht="12.95" customHeight="1">
      <c r="I1536" s="333"/>
    </row>
    <row r="1537" spans="9:9" ht="12.95" customHeight="1">
      <c r="I1537" s="333"/>
    </row>
    <row r="1538" spans="9:9" ht="12.95" customHeight="1">
      <c r="I1538" s="333"/>
    </row>
    <row r="1539" spans="9:9" ht="12.95" customHeight="1">
      <c r="I1539" s="333"/>
    </row>
    <row r="1540" spans="9:9" ht="12.95" customHeight="1">
      <c r="I1540" s="333"/>
    </row>
    <row r="1541" spans="9:9" ht="12.95" customHeight="1">
      <c r="I1541" s="333"/>
    </row>
    <row r="1542" spans="9:9" ht="12.95" customHeight="1">
      <c r="I1542" s="333"/>
    </row>
    <row r="1543" spans="9:9" ht="12.95" customHeight="1">
      <c r="I1543" s="333"/>
    </row>
    <row r="1544" spans="9:9" ht="12.95" customHeight="1">
      <c r="I1544" s="333"/>
    </row>
    <row r="1545" spans="9:9" ht="12.95" customHeight="1">
      <c r="I1545" s="333"/>
    </row>
    <row r="1546" spans="9:9" ht="12.95" customHeight="1">
      <c r="I1546" s="333"/>
    </row>
    <row r="1547" spans="9:9" ht="12.95" customHeight="1">
      <c r="I1547" s="333"/>
    </row>
    <row r="1548" spans="9:9" ht="12.95" customHeight="1">
      <c r="I1548" s="333"/>
    </row>
    <row r="1549" spans="9:9" ht="12.95" customHeight="1">
      <c r="I1549" s="333"/>
    </row>
    <row r="1550" spans="9:9" ht="12.95" customHeight="1">
      <c r="I1550" s="333"/>
    </row>
    <row r="1551" spans="9:9" ht="12.95" customHeight="1">
      <c r="I1551" s="333"/>
    </row>
    <row r="1552" spans="9:9" ht="12.95" customHeight="1">
      <c r="I1552" s="333"/>
    </row>
    <row r="1553" spans="9:9" ht="12.95" customHeight="1">
      <c r="I1553" s="333"/>
    </row>
    <row r="1554" spans="9:9" ht="12.95" customHeight="1">
      <c r="I1554" s="333"/>
    </row>
    <row r="1555" spans="9:9" ht="12.95" customHeight="1">
      <c r="I1555" s="333"/>
    </row>
    <row r="1556" spans="9:9" ht="12.95" customHeight="1">
      <c r="I1556" s="333"/>
    </row>
    <row r="1557" spans="9:9" ht="12.95" customHeight="1">
      <c r="I1557" s="333"/>
    </row>
    <row r="1558" spans="9:9" ht="12.95" customHeight="1">
      <c r="I1558" s="333"/>
    </row>
    <row r="1559" spans="9:9" ht="12.95" customHeight="1">
      <c r="I1559" s="333"/>
    </row>
    <row r="1560" spans="9:9" ht="12.95" customHeight="1">
      <c r="I1560" s="333"/>
    </row>
    <row r="1561" spans="9:9" ht="12.95" customHeight="1">
      <c r="I1561" s="333"/>
    </row>
    <row r="1562" spans="9:9" ht="12.95" customHeight="1">
      <c r="I1562" s="333"/>
    </row>
    <row r="1563" spans="9:9" ht="12.95" customHeight="1">
      <c r="I1563" s="333"/>
    </row>
    <row r="1564" spans="9:9" ht="12.95" customHeight="1">
      <c r="I1564" s="333"/>
    </row>
    <row r="1565" spans="9:9" ht="12.95" customHeight="1">
      <c r="I1565" s="333"/>
    </row>
    <row r="1566" spans="9:9" ht="12.95" customHeight="1">
      <c r="I1566" s="333"/>
    </row>
    <row r="1567" spans="9:9" ht="12.95" customHeight="1">
      <c r="I1567" s="333"/>
    </row>
    <row r="1568" spans="9:9" ht="12.95" customHeight="1">
      <c r="I1568" s="333"/>
    </row>
    <row r="1569" spans="9:9" ht="12.95" customHeight="1">
      <c r="I1569" s="333"/>
    </row>
    <row r="1570" spans="9:9" ht="12.95" customHeight="1">
      <c r="I1570" s="333"/>
    </row>
    <row r="1571" spans="9:9" ht="12.95" customHeight="1">
      <c r="I1571" s="333"/>
    </row>
    <row r="1572" spans="9:9" ht="12.95" customHeight="1">
      <c r="I1572" s="333"/>
    </row>
    <row r="1573" spans="9:9" ht="12.95" customHeight="1">
      <c r="I1573" s="333"/>
    </row>
    <row r="1574" spans="9:9" ht="12.95" customHeight="1">
      <c r="I1574" s="333"/>
    </row>
    <row r="1575" spans="9:9" ht="12.95" customHeight="1">
      <c r="I1575" s="333"/>
    </row>
    <row r="1576" spans="9:9" ht="12.95" customHeight="1">
      <c r="I1576" s="333"/>
    </row>
    <row r="1577" spans="9:9" ht="12.95" customHeight="1">
      <c r="I1577" s="333"/>
    </row>
    <row r="1578" spans="9:9" ht="12.95" customHeight="1">
      <c r="I1578" s="333"/>
    </row>
    <row r="1579" spans="9:9" ht="12.95" customHeight="1">
      <c r="I1579" s="333"/>
    </row>
    <row r="1580" spans="9:9" ht="12.95" customHeight="1">
      <c r="I1580" s="333"/>
    </row>
    <row r="1581" spans="9:9" ht="12.95" customHeight="1">
      <c r="I1581" s="333"/>
    </row>
    <row r="1582" spans="9:9" ht="12.95" customHeight="1">
      <c r="I1582" s="333"/>
    </row>
    <row r="1583" spans="9:9" ht="12.95" customHeight="1">
      <c r="I1583" s="333"/>
    </row>
    <row r="1584" spans="9:9" ht="12.95" customHeight="1">
      <c r="I1584" s="333"/>
    </row>
    <row r="1585" spans="9:9" ht="12.95" customHeight="1">
      <c r="I1585" s="333"/>
    </row>
    <row r="1586" spans="9:9" ht="12.95" customHeight="1">
      <c r="I1586" s="333"/>
    </row>
    <row r="1587" spans="9:9" ht="12.95" customHeight="1">
      <c r="I1587" s="333"/>
    </row>
    <row r="1588" spans="9:9" ht="12.95" customHeight="1">
      <c r="I1588" s="333"/>
    </row>
    <row r="1589" spans="9:9" ht="12.95" customHeight="1">
      <c r="I1589" s="333"/>
    </row>
    <row r="1590" spans="9:9" ht="12.95" customHeight="1">
      <c r="I1590" s="333"/>
    </row>
    <row r="1591" spans="9:9" ht="12.95" customHeight="1">
      <c r="I1591" s="333"/>
    </row>
    <row r="1592" spans="9:9" ht="12.95" customHeight="1">
      <c r="I1592" s="333"/>
    </row>
    <row r="1593" spans="9:9" ht="12.95" customHeight="1">
      <c r="I1593" s="333"/>
    </row>
    <row r="1594" spans="9:9" ht="12.95" customHeight="1">
      <c r="I1594" s="333"/>
    </row>
    <row r="1595" spans="9:9" ht="12.95" customHeight="1">
      <c r="I1595" s="333"/>
    </row>
    <row r="1596" spans="9:9" ht="12.95" customHeight="1">
      <c r="I1596" s="333"/>
    </row>
    <row r="1597" spans="9:9" ht="12.95" customHeight="1">
      <c r="I1597" s="333"/>
    </row>
    <row r="1598" spans="9:9" ht="12.95" customHeight="1">
      <c r="I1598" s="333"/>
    </row>
    <row r="1599" spans="9:9" ht="12.95" customHeight="1">
      <c r="I1599" s="333"/>
    </row>
    <row r="1600" spans="9:9" ht="12.95" customHeight="1">
      <c r="I1600" s="333"/>
    </row>
    <row r="1601" spans="9:9" ht="12.95" customHeight="1">
      <c r="I1601" s="333"/>
    </row>
    <row r="1602" spans="9:9" ht="12.95" customHeight="1">
      <c r="I1602" s="333"/>
    </row>
    <row r="1603" spans="9:9" ht="12.95" customHeight="1">
      <c r="I1603" s="333"/>
    </row>
    <row r="1604" spans="9:9" ht="12.95" customHeight="1">
      <c r="I1604" s="333"/>
    </row>
    <row r="1605" spans="9:9" ht="12.95" customHeight="1">
      <c r="I1605" s="333"/>
    </row>
    <row r="1606" spans="9:9" ht="12.95" customHeight="1">
      <c r="I1606" s="333"/>
    </row>
    <row r="1607" spans="9:9" ht="12.95" customHeight="1">
      <c r="I1607" s="333"/>
    </row>
    <row r="1608" spans="9:9" ht="12.95" customHeight="1">
      <c r="I1608" s="333"/>
    </row>
    <row r="1609" spans="9:9" ht="12.95" customHeight="1">
      <c r="I1609" s="333"/>
    </row>
    <row r="1610" spans="9:9" ht="12.95" customHeight="1">
      <c r="I1610" s="333"/>
    </row>
    <row r="1611" spans="9:9" ht="12.95" customHeight="1">
      <c r="I1611" s="333"/>
    </row>
    <row r="1612" spans="9:9" ht="12.95" customHeight="1">
      <c r="I1612" s="333"/>
    </row>
    <row r="1613" spans="9:9" ht="12.95" customHeight="1">
      <c r="I1613" s="333"/>
    </row>
    <row r="1614" spans="9:9" ht="12.95" customHeight="1">
      <c r="I1614" s="333"/>
    </row>
    <row r="1615" spans="9:9" ht="12.95" customHeight="1">
      <c r="I1615" s="333"/>
    </row>
    <row r="1616" spans="9:9" ht="12.95" customHeight="1">
      <c r="I1616" s="333"/>
    </row>
    <row r="1617" spans="9:9" ht="12.95" customHeight="1">
      <c r="I1617" s="333"/>
    </row>
    <row r="1618" spans="9:9" ht="12.95" customHeight="1">
      <c r="I1618" s="333"/>
    </row>
    <row r="1619" spans="9:9" ht="12.95" customHeight="1">
      <c r="I1619" s="333"/>
    </row>
    <row r="1620" spans="9:9" ht="12.95" customHeight="1">
      <c r="I1620" s="333"/>
    </row>
    <row r="1621" spans="9:9" ht="12.95" customHeight="1">
      <c r="I1621" s="333"/>
    </row>
    <row r="1622" spans="9:9" ht="12.95" customHeight="1">
      <c r="I1622" s="333"/>
    </row>
    <row r="1623" spans="9:9" ht="12.95" customHeight="1">
      <c r="I1623" s="333"/>
    </row>
    <row r="1624" spans="9:9" ht="12.95" customHeight="1">
      <c r="I1624" s="333"/>
    </row>
    <row r="1625" spans="9:9" ht="12.95" customHeight="1">
      <c r="I1625" s="333"/>
    </row>
    <row r="1626" spans="9:9" ht="12.95" customHeight="1">
      <c r="I1626" s="333"/>
    </row>
    <row r="1627" spans="9:9" ht="12.95" customHeight="1">
      <c r="I1627" s="333"/>
    </row>
    <row r="1628" spans="9:9" ht="12.95" customHeight="1">
      <c r="I1628" s="333"/>
    </row>
    <row r="1629" spans="9:9" ht="12.95" customHeight="1">
      <c r="I1629" s="333"/>
    </row>
    <row r="1630" spans="9:9" ht="12.95" customHeight="1">
      <c r="I1630" s="333"/>
    </row>
    <row r="1631" spans="9:9" ht="12.95" customHeight="1">
      <c r="I1631" s="333"/>
    </row>
    <row r="1632" spans="9:9" ht="12.95" customHeight="1">
      <c r="I1632" s="333"/>
    </row>
    <row r="1633" spans="9:9" ht="12.95" customHeight="1">
      <c r="I1633" s="333"/>
    </row>
    <row r="1634" spans="9:9" ht="12.95" customHeight="1">
      <c r="I1634" s="333"/>
    </row>
    <row r="1635" spans="9:9" ht="12.95" customHeight="1">
      <c r="I1635" s="333"/>
    </row>
    <row r="1636" spans="9:9" ht="12.95" customHeight="1">
      <c r="I1636" s="333"/>
    </row>
    <row r="1637" spans="9:9" ht="12.95" customHeight="1">
      <c r="I1637" s="333"/>
    </row>
    <row r="1638" spans="9:9" ht="12.95" customHeight="1">
      <c r="I1638" s="333"/>
    </row>
    <row r="1639" spans="9:9" ht="12.95" customHeight="1">
      <c r="I1639" s="333"/>
    </row>
    <row r="1640" spans="9:9" ht="12.95" customHeight="1">
      <c r="I1640" s="333"/>
    </row>
    <row r="1641" spans="9:9" ht="12.95" customHeight="1">
      <c r="I1641" s="333"/>
    </row>
    <row r="1642" spans="9:9" ht="12.95" customHeight="1">
      <c r="I1642" s="333"/>
    </row>
    <row r="1643" spans="9:9" ht="12.95" customHeight="1">
      <c r="I1643" s="333"/>
    </row>
    <row r="1644" spans="9:9" ht="12.95" customHeight="1">
      <c r="I1644" s="333"/>
    </row>
    <row r="1645" spans="9:9" ht="12.95" customHeight="1">
      <c r="I1645" s="333"/>
    </row>
    <row r="1646" spans="9:9" ht="12.95" customHeight="1">
      <c r="I1646" s="333"/>
    </row>
    <row r="1647" spans="9:9" ht="12.95" customHeight="1">
      <c r="I1647" s="333"/>
    </row>
    <row r="1648" spans="9:9" ht="12.95" customHeight="1">
      <c r="I1648" s="333"/>
    </row>
    <row r="1649" spans="9:9" ht="12.95" customHeight="1">
      <c r="I1649" s="333"/>
    </row>
    <row r="1650" spans="9:9" ht="12.95" customHeight="1">
      <c r="I1650" s="333"/>
    </row>
    <row r="1651" spans="9:9" ht="12.95" customHeight="1">
      <c r="I1651" s="333"/>
    </row>
    <row r="1652" spans="9:9" ht="12.95" customHeight="1">
      <c r="I1652" s="333"/>
    </row>
    <row r="1653" spans="9:9" ht="12.95" customHeight="1">
      <c r="I1653" s="333"/>
    </row>
    <row r="1654" spans="9:9" ht="12.95" customHeight="1">
      <c r="I1654" s="333"/>
    </row>
    <row r="1655" spans="9:9" ht="12.95" customHeight="1">
      <c r="I1655" s="333"/>
    </row>
    <row r="1656" spans="9:9" ht="12.95" customHeight="1">
      <c r="I1656" s="333"/>
    </row>
    <row r="1657" spans="9:9" ht="12.95" customHeight="1">
      <c r="I1657" s="333"/>
    </row>
    <row r="1658" spans="9:9" ht="12.95" customHeight="1">
      <c r="I1658" s="333"/>
    </row>
    <row r="1659" spans="9:9" ht="12.95" customHeight="1">
      <c r="I1659" s="333"/>
    </row>
    <row r="1660" spans="9:9" ht="12.95" customHeight="1">
      <c r="I1660" s="333"/>
    </row>
    <row r="1661" spans="9:9" ht="12.95" customHeight="1">
      <c r="I1661" s="333"/>
    </row>
    <row r="1662" spans="9:9" ht="12.95" customHeight="1">
      <c r="I1662" s="333"/>
    </row>
    <row r="1663" spans="9:9" ht="12.95" customHeight="1">
      <c r="I1663" s="333"/>
    </row>
    <row r="1664" spans="9:9" ht="12.95" customHeight="1">
      <c r="I1664" s="333"/>
    </row>
    <row r="1665" spans="9:9" ht="12.95" customHeight="1">
      <c r="I1665" s="333"/>
    </row>
    <row r="1666" spans="9:9" ht="12.95" customHeight="1">
      <c r="I1666" s="333"/>
    </row>
    <row r="1667" spans="9:9" ht="12.95" customHeight="1">
      <c r="I1667" s="333"/>
    </row>
    <row r="1668" spans="9:9" ht="12.95" customHeight="1">
      <c r="I1668" s="333"/>
    </row>
    <row r="1669" spans="9:9" ht="12.95" customHeight="1">
      <c r="I1669" s="333"/>
    </row>
    <row r="1670" spans="9:9" ht="12.95" customHeight="1">
      <c r="I1670" s="333"/>
    </row>
    <row r="1671" spans="9:9" ht="12.95" customHeight="1">
      <c r="I1671" s="333"/>
    </row>
    <row r="1672" spans="9:9" ht="12.95" customHeight="1">
      <c r="I1672" s="333"/>
    </row>
    <row r="1673" spans="9:9" ht="12.95" customHeight="1">
      <c r="I1673" s="333"/>
    </row>
    <row r="1674" spans="9:9" ht="12.95" customHeight="1">
      <c r="I1674" s="333"/>
    </row>
    <row r="1675" spans="9:9" ht="12.95" customHeight="1">
      <c r="I1675" s="333"/>
    </row>
    <row r="1676" spans="9:9" ht="12.95" customHeight="1">
      <c r="I1676" s="333"/>
    </row>
    <row r="1677" spans="9:9" ht="12.95" customHeight="1">
      <c r="I1677" s="333"/>
    </row>
    <row r="1678" spans="9:9" ht="12.95" customHeight="1">
      <c r="I1678" s="333"/>
    </row>
    <row r="1679" spans="9:9" ht="12.95" customHeight="1">
      <c r="I1679" s="333"/>
    </row>
    <row r="1680" spans="9:9" ht="12.95" customHeight="1">
      <c r="I1680" s="333"/>
    </row>
    <row r="1681" spans="9:9" ht="12.95" customHeight="1">
      <c r="I1681" s="333"/>
    </row>
    <row r="1682" spans="9:9" ht="12.95" customHeight="1">
      <c r="I1682" s="333"/>
    </row>
    <row r="1683" spans="9:9" ht="12.95" customHeight="1">
      <c r="I1683" s="333"/>
    </row>
    <row r="1684" spans="9:9" ht="12.95" customHeight="1">
      <c r="I1684" s="333"/>
    </row>
    <row r="1685" spans="9:9" ht="12.95" customHeight="1">
      <c r="I1685" s="333"/>
    </row>
    <row r="1686" spans="9:9" ht="12.95" customHeight="1">
      <c r="I1686" s="333"/>
    </row>
    <row r="1687" spans="9:9" ht="12.95" customHeight="1">
      <c r="I1687" s="333"/>
    </row>
    <row r="1688" spans="9:9" ht="12.95" customHeight="1">
      <c r="I1688" s="333"/>
    </row>
    <row r="1689" spans="9:9" ht="12.95" customHeight="1">
      <c r="I1689" s="333"/>
    </row>
    <row r="1690" spans="9:9" ht="12.95" customHeight="1">
      <c r="I1690" s="333"/>
    </row>
    <row r="1691" spans="9:9" ht="12.95" customHeight="1">
      <c r="I1691" s="333"/>
    </row>
    <row r="1692" spans="9:9" ht="12.95" customHeight="1">
      <c r="I1692" s="333"/>
    </row>
    <row r="1693" spans="9:9" ht="12.95" customHeight="1">
      <c r="I1693" s="333"/>
    </row>
    <row r="1694" spans="9:9" ht="12.95" customHeight="1">
      <c r="I1694" s="333"/>
    </row>
    <row r="1695" spans="9:9" ht="12.95" customHeight="1">
      <c r="I1695" s="333"/>
    </row>
    <row r="1696" spans="9:9" ht="12.95" customHeight="1">
      <c r="I1696" s="333"/>
    </row>
    <row r="1697" spans="9:9" ht="12.95" customHeight="1">
      <c r="I1697" s="333"/>
    </row>
    <row r="1698" spans="9:9" ht="12.95" customHeight="1">
      <c r="I1698" s="333"/>
    </row>
    <row r="1699" spans="9:9" ht="12.95" customHeight="1">
      <c r="I1699" s="333"/>
    </row>
    <row r="1700" spans="9:9" ht="12.95" customHeight="1">
      <c r="I1700" s="333"/>
    </row>
    <row r="1701" spans="9:9" ht="12.95" customHeight="1">
      <c r="I1701" s="333"/>
    </row>
    <row r="1702" spans="9:9" ht="12.95" customHeight="1">
      <c r="I1702" s="333"/>
    </row>
    <row r="1703" spans="9:9" ht="12.95" customHeight="1">
      <c r="I1703" s="333"/>
    </row>
    <row r="1704" spans="9:9" ht="12.95" customHeight="1">
      <c r="I1704" s="333"/>
    </row>
    <row r="1705" spans="9:9" ht="12.95" customHeight="1">
      <c r="I1705" s="333"/>
    </row>
    <row r="1706" spans="9:9" ht="12.95" customHeight="1">
      <c r="I1706" s="333"/>
    </row>
    <row r="1707" spans="9:9" ht="12.95" customHeight="1">
      <c r="I1707" s="333"/>
    </row>
    <row r="1708" spans="9:9" ht="12.95" customHeight="1">
      <c r="I1708" s="333"/>
    </row>
    <row r="1709" spans="9:9" ht="12.95" customHeight="1">
      <c r="I1709" s="333"/>
    </row>
    <row r="1710" spans="9:9" ht="12.95" customHeight="1">
      <c r="I1710" s="333"/>
    </row>
    <row r="1711" spans="9:9" ht="12.95" customHeight="1">
      <c r="I1711" s="333"/>
    </row>
    <row r="1712" spans="9:9" ht="12.95" customHeight="1">
      <c r="I1712" s="333"/>
    </row>
    <row r="1713" spans="9:9" ht="12.95" customHeight="1">
      <c r="I1713" s="333"/>
    </row>
    <row r="1714" spans="9:9" ht="12.95" customHeight="1">
      <c r="I1714" s="333"/>
    </row>
    <row r="1715" spans="9:9" ht="12.95" customHeight="1">
      <c r="I1715" s="333"/>
    </row>
    <row r="1716" spans="9:9" ht="12.95" customHeight="1">
      <c r="I1716" s="333"/>
    </row>
    <row r="1717" spans="9:9" ht="12.95" customHeight="1">
      <c r="I1717" s="333"/>
    </row>
    <row r="1718" spans="9:9" ht="12.95" customHeight="1">
      <c r="I1718" s="333"/>
    </row>
    <row r="1719" spans="9:9" ht="12.95" customHeight="1">
      <c r="I1719" s="333"/>
    </row>
    <row r="1720" spans="9:9" ht="12.95" customHeight="1">
      <c r="I1720" s="333"/>
    </row>
    <row r="1721" spans="9:9" ht="12.95" customHeight="1">
      <c r="I1721" s="333"/>
    </row>
    <row r="1722" spans="9:9" ht="12.95" customHeight="1">
      <c r="I1722" s="333"/>
    </row>
    <row r="1723" spans="9:9" ht="12.95" customHeight="1">
      <c r="I1723" s="333"/>
    </row>
    <row r="1724" spans="9:9" ht="12.95" customHeight="1">
      <c r="I1724" s="333"/>
    </row>
    <row r="1725" spans="9:9" ht="12.95" customHeight="1">
      <c r="I1725" s="333"/>
    </row>
    <row r="1726" spans="9:9" ht="12.95" customHeight="1">
      <c r="I1726" s="333"/>
    </row>
    <row r="1727" spans="9:9" ht="12.95" customHeight="1">
      <c r="I1727" s="333"/>
    </row>
    <row r="1728" spans="9:9" ht="12.95" customHeight="1">
      <c r="I1728" s="333"/>
    </row>
    <row r="1729" spans="9:9" ht="12.95" customHeight="1">
      <c r="I1729" s="333"/>
    </row>
    <row r="1730" spans="9:9" ht="12.95" customHeight="1">
      <c r="I1730" s="333"/>
    </row>
    <row r="1731" spans="9:9" ht="12.95" customHeight="1">
      <c r="I1731" s="333"/>
    </row>
    <row r="1732" spans="9:9" ht="12.95" customHeight="1">
      <c r="I1732" s="333"/>
    </row>
    <row r="1733" spans="9:9" ht="12.95" customHeight="1">
      <c r="I1733" s="333"/>
    </row>
    <row r="1734" spans="9:9" ht="12.95" customHeight="1">
      <c r="I1734" s="333"/>
    </row>
    <row r="1735" spans="9:9" ht="12.95" customHeight="1">
      <c r="I1735" s="333"/>
    </row>
    <row r="1736" spans="9:9" ht="12.95" customHeight="1">
      <c r="I1736" s="333"/>
    </row>
    <row r="1737" spans="9:9" ht="12.95" customHeight="1">
      <c r="I1737" s="333"/>
    </row>
    <row r="1738" spans="9:9" ht="12.95" customHeight="1">
      <c r="I1738" s="333"/>
    </row>
    <row r="1739" spans="9:9" ht="12.95" customHeight="1">
      <c r="I1739" s="333"/>
    </row>
    <row r="1740" spans="9:9" ht="12.95" customHeight="1">
      <c r="I1740" s="333"/>
    </row>
    <row r="1741" spans="9:9" ht="12.95" customHeight="1">
      <c r="I1741" s="333"/>
    </row>
    <row r="1742" spans="9:9" ht="12.95" customHeight="1">
      <c r="I1742" s="333"/>
    </row>
    <row r="1743" spans="9:9" ht="12.95" customHeight="1">
      <c r="I1743" s="333"/>
    </row>
    <row r="1744" spans="9:9" ht="12.95" customHeight="1">
      <c r="I1744" s="333"/>
    </row>
    <row r="1745" spans="9:9" ht="12.95" customHeight="1">
      <c r="I1745" s="333"/>
    </row>
    <row r="1746" spans="9:9" ht="12.95" customHeight="1">
      <c r="I1746" s="333"/>
    </row>
    <row r="1747" spans="9:9" ht="12.95" customHeight="1">
      <c r="I1747" s="333"/>
    </row>
    <row r="1748" spans="9:9" ht="12.95" customHeight="1">
      <c r="I1748" s="333"/>
    </row>
    <row r="1749" spans="9:9" ht="12.95" customHeight="1">
      <c r="I1749" s="333"/>
    </row>
    <row r="1750" spans="9:9" ht="12.95" customHeight="1">
      <c r="I1750" s="333"/>
    </row>
    <row r="1751" spans="9:9" ht="12.95" customHeight="1">
      <c r="I1751" s="333"/>
    </row>
    <row r="1752" spans="9:9" ht="12.95" customHeight="1">
      <c r="I1752" s="333"/>
    </row>
    <row r="1753" spans="9:9" ht="12.95" customHeight="1">
      <c r="I1753" s="333"/>
    </row>
    <row r="1754" spans="9:9" ht="12.95" customHeight="1">
      <c r="I1754" s="333"/>
    </row>
    <row r="1755" spans="9:9" ht="12.95" customHeight="1">
      <c r="I1755" s="333"/>
    </row>
    <row r="1756" spans="9:9" ht="12.95" customHeight="1">
      <c r="I1756" s="333"/>
    </row>
    <row r="1757" spans="9:9" ht="12.95" customHeight="1">
      <c r="I1757" s="333"/>
    </row>
    <row r="1758" spans="9:9" ht="12.95" customHeight="1">
      <c r="I1758" s="333"/>
    </row>
    <row r="1759" spans="9:9" ht="12.95" customHeight="1">
      <c r="I1759" s="333"/>
    </row>
    <row r="1760" spans="9:9" ht="12.95" customHeight="1">
      <c r="I1760" s="333"/>
    </row>
    <row r="1761" spans="9:9" ht="12.95" customHeight="1">
      <c r="I1761" s="333"/>
    </row>
    <row r="1762" spans="9:9" ht="12.95" customHeight="1">
      <c r="I1762" s="333"/>
    </row>
    <row r="1763" spans="9:9" ht="12.95" customHeight="1">
      <c r="I1763" s="333"/>
    </row>
    <row r="1764" spans="9:9" ht="12.95" customHeight="1">
      <c r="I1764" s="333"/>
    </row>
    <row r="1765" spans="9:9" ht="12.95" customHeight="1">
      <c r="I1765" s="333"/>
    </row>
    <row r="1766" spans="9:9" ht="12.95" customHeight="1">
      <c r="I1766" s="333"/>
    </row>
    <row r="1767" spans="9:9" ht="12.95" customHeight="1">
      <c r="I1767" s="333"/>
    </row>
    <row r="1768" spans="9:9" ht="12.95" customHeight="1">
      <c r="I1768" s="333"/>
    </row>
    <row r="1769" spans="9:9" ht="12.95" customHeight="1">
      <c r="I1769" s="333"/>
    </row>
    <row r="1770" spans="9:9" ht="12.95" customHeight="1">
      <c r="I1770" s="333"/>
    </row>
    <row r="1771" spans="9:9" ht="12.95" customHeight="1">
      <c r="I1771" s="333"/>
    </row>
    <row r="1772" spans="9:9" ht="12.95" customHeight="1">
      <c r="I1772" s="333"/>
    </row>
    <row r="1773" spans="9:9" ht="12.95" customHeight="1">
      <c r="I1773" s="333"/>
    </row>
    <row r="1774" spans="9:9" ht="12.95" customHeight="1">
      <c r="I1774" s="333"/>
    </row>
    <row r="1775" spans="9:9" ht="12.95" customHeight="1">
      <c r="I1775" s="333"/>
    </row>
    <row r="1776" spans="9:9" ht="12.95" customHeight="1">
      <c r="I1776" s="333"/>
    </row>
    <row r="1777" spans="9:9" ht="12.95" customHeight="1">
      <c r="I1777" s="333"/>
    </row>
    <row r="1778" spans="9:9" ht="12.95" customHeight="1">
      <c r="I1778" s="333"/>
    </row>
  </sheetData>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2011/12&amp;C&amp;9&amp;P</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P2304"/>
  <sheetViews>
    <sheetView zoomScaleNormal="100" workbookViewId="0">
      <pane ySplit="3" topLeftCell="A4" activePane="bottomLeft" state="frozen"/>
      <selection activeCell="B24" sqref="B24"/>
      <selection pane="bottomLeft" activeCell="I35" sqref="I35"/>
    </sheetView>
  </sheetViews>
  <sheetFormatPr defaultRowHeight="12.95" customHeight="1"/>
  <cols>
    <col min="1" max="1" width="6.42578125" style="22" customWidth="1"/>
    <col min="2" max="2" width="20.28515625" style="22" customWidth="1"/>
    <col min="3" max="4" width="9.42578125" style="22" customWidth="1"/>
    <col min="5" max="5" width="7.42578125" style="22" customWidth="1"/>
    <col min="6" max="6" width="21.42578125" style="22" customWidth="1"/>
    <col min="7" max="7" width="11.7109375" style="22" customWidth="1"/>
    <col min="8" max="8" width="15.85546875" style="22" customWidth="1"/>
    <col min="9" max="10" width="14.7109375" style="22" customWidth="1"/>
    <col min="11" max="11" width="17.85546875" style="22" customWidth="1"/>
    <col min="12" max="12" width="16.7109375" style="22" bestFit="1" customWidth="1"/>
    <col min="13" max="13" width="16.140625" style="22" bestFit="1" customWidth="1"/>
    <col min="14" max="14" width="20.42578125" style="22" customWidth="1"/>
    <col min="15" max="15" width="12.7109375" style="223" bestFit="1" customWidth="1"/>
    <col min="16" max="16" width="9.42578125" style="50" bestFit="1" customWidth="1"/>
    <col min="17" max="16384" width="9.140625" style="22"/>
  </cols>
  <sheetData>
    <row r="1" spans="1:16" ht="14.25" customHeight="1">
      <c r="B1" s="39" t="s">
        <v>644</v>
      </c>
      <c r="L1" s="46"/>
      <c r="O1" s="22"/>
      <c r="P1" s="22"/>
    </row>
    <row r="2" spans="1:16" ht="13.5" customHeight="1">
      <c r="B2" s="39"/>
      <c r="O2" s="22"/>
      <c r="P2" s="22"/>
    </row>
    <row r="3" spans="1:16" ht="13.5" customHeight="1">
      <c r="G3" s="10"/>
      <c r="H3" s="10"/>
      <c r="I3" s="10"/>
      <c r="L3" s="14"/>
      <c r="M3" s="14"/>
      <c r="O3" s="22"/>
      <c r="P3" s="22"/>
    </row>
    <row r="4" spans="1:16" ht="13.5" customHeight="1">
      <c r="A4" s="26">
        <v>1</v>
      </c>
      <c r="B4" s="4" t="s">
        <v>462</v>
      </c>
      <c r="C4" s="190">
        <v>2065361</v>
      </c>
      <c r="D4" s="149"/>
      <c r="E4" s="26">
        <v>52</v>
      </c>
      <c r="F4" s="4" t="s">
        <v>346</v>
      </c>
      <c r="G4" s="190">
        <v>358943</v>
      </c>
      <c r="N4" s="628"/>
    </row>
    <row r="5" spans="1:16" ht="13.5" customHeight="1">
      <c r="A5" s="26">
        <v>2</v>
      </c>
      <c r="B5" s="4" t="s">
        <v>343</v>
      </c>
      <c r="C5" s="190">
        <v>1933647</v>
      </c>
      <c r="D5" s="149"/>
      <c r="E5" s="26">
        <v>53</v>
      </c>
      <c r="F5" s="4" t="s">
        <v>471</v>
      </c>
      <c r="G5" s="190">
        <v>356608</v>
      </c>
      <c r="N5" s="628"/>
    </row>
    <row r="6" spans="1:16" ht="13.5" customHeight="1">
      <c r="A6" s="26">
        <v>3</v>
      </c>
      <c r="B6" s="4" t="s">
        <v>474</v>
      </c>
      <c r="C6" s="190">
        <v>1803915</v>
      </c>
      <c r="D6" s="149"/>
      <c r="E6" s="26">
        <v>54</v>
      </c>
      <c r="F6" s="4" t="s">
        <v>209</v>
      </c>
      <c r="G6" s="190">
        <v>353294</v>
      </c>
      <c r="N6" s="628"/>
    </row>
    <row r="7" spans="1:16" ht="13.5" customHeight="1">
      <c r="A7" s="26">
        <v>4</v>
      </c>
      <c r="B7" s="4" t="s">
        <v>563</v>
      </c>
      <c r="C7" s="190">
        <v>1453111</v>
      </c>
      <c r="D7" s="149"/>
      <c r="E7" s="26">
        <v>55</v>
      </c>
      <c r="F7" s="4" t="s">
        <v>488</v>
      </c>
      <c r="G7" s="190">
        <v>336099</v>
      </c>
      <c r="N7" s="628"/>
    </row>
    <row r="8" spans="1:16" ht="13.5" customHeight="1">
      <c r="A8" s="26">
        <v>5</v>
      </c>
      <c r="B8" s="4" t="s">
        <v>481</v>
      </c>
      <c r="C8" s="190">
        <v>1389646</v>
      </c>
      <c r="D8" s="149"/>
      <c r="E8" s="26">
        <v>56</v>
      </c>
      <c r="F8" s="4" t="s">
        <v>443</v>
      </c>
      <c r="G8" s="190">
        <v>301597</v>
      </c>
      <c r="N8" s="628"/>
    </row>
    <row r="9" spans="1:16" ht="13.5" customHeight="1">
      <c r="A9" s="26">
        <v>6</v>
      </c>
      <c r="B9" s="4" t="s">
        <v>454</v>
      </c>
      <c r="C9" s="190">
        <v>1357413</v>
      </c>
      <c r="D9" s="149"/>
      <c r="E9" s="26">
        <v>57</v>
      </c>
      <c r="F9" s="4" t="s">
        <v>339</v>
      </c>
      <c r="G9" s="190">
        <v>299311</v>
      </c>
      <c r="N9" s="629"/>
    </row>
    <row r="10" spans="1:16" ht="13.5" customHeight="1">
      <c r="A10" s="26">
        <v>7</v>
      </c>
      <c r="B10" s="4" t="s">
        <v>446</v>
      </c>
      <c r="C10" s="190">
        <v>1301304</v>
      </c>
      <c r="D10" s="149"/>
      <c r="E10" s="26">
        <v>58</v>
      </c>
      <c r="F10" s="4" t="s">
        <v>333</v>
      </c>
      <c r="G10" s="190">
        <v>293776</v>
      </c>
      <c r="N10" s="628"/>
    </row>
    <row r="11" spans="1:16" ht="13.5" customHeight="1">
      <c r="A11" s="26">
        <v>8</v>
      </c>
      <c r="B11" s="4" t="s">
        <v>477</v>
      </c>
      <c r="C11" s="190">
        <v>1219750</v>
      </c>
      <c r="D11" s="149"/>
      <c r="E11" s="26">
        <v>59</v>
      </c>
      <c r="F11" s="4" t="s">
        <v>434</v>
      </c>
      <c r="G11" s="190">
        <v>292860</v>
      </c>
      <c r="N11" s="628"/>
    </row>
    <row r="12" spans="1:16" ht="13.5" customHeight="1">
      <c r="A12" s="26">
        <v>9</v>
      </c>
      <c r="B12" s="4" t="s">
        <v>429</v>
      </c>
      <c r="C12" s="190">
        <v>1196715</v>
      </c>
      <c r="D12" s="149"/>
      <c r="E12" s="26">
        <v>60</v>
      </c>
      <c r="F12" s="4" t="s">
        <v>520</v>
      </c>
      <c r="G12" s="190">
        <v>288546</v>
      </c>
      <c r="N12" s="628"/>
    </row>
    <row r="13" spans="1:16" ht="13.5" customHeight="1">
      <c r="A13" s="26">
        <v>10</v>
      </c>
      <c r="B13" s="4" t="s">
        <v>476</v>
      </c>
      <c r="C13" s="190">
        <v>1175501</v>
      </c>
      <c r="D13" s="149"/>
      <c r="E13" s="26">
        <v>61</v>
      </c>
      <c r="F13" s="4" t="s">
        <v>467</v>
      </c>
      <c r="G13" s="190">
        <v>287902</v>
      </c>
      <c r="N13" s="628"/>
    </row>
    <row r="14" spans="1:16" ht="13.5" customHeight="1">
      <c r="A14" s="26">
        <v>11</v>
      </c>
      <c r="B14" s="4" t="s">
        <v>479</v>
      </c>
      <c r="C14" s="190">
        <v>1056080</v>
      </c>
      <c r="D14" s="149"/>
      <c r="E14" s="26">
        <v>62</v>
      </c>
      <c r="F14" s="4" t="s">
        <v>348</v>
      </c>
      <c r="G14" s="190">
        <v>274278</v>
      </c>
      <c r="N14" s="628"/>
    </row>
    <row r="15" spans="1:16" ht="13.5" customHeight="1">
      <c r="A15" s="26">
        <v>12</v>
      </c>
      <c r="B15" s="4" t="s">
        <v>468</v>
      </c>
      <c r="C15" s="190">
        <v>1008885</v>
      </c>
      <c r="D15" s="149"/>
      <c r="E15" s="26">
        <v>63</v>
      </c>
      <c r="F15" s="4" t="s">
        <v>435</v>
      </c>
      <c r="G15" s="190">
        <v>269274</v>
      </c>
      <c r="N15" s="628"/>
    </row>
    <row r="16" spans="1:16" ht="13.5" customHeight="1">
      <c r="A16" s="26">
        <v>13</v>
      </c>
      <c r="B16" s="4" t="s">
        <v>470</v>
      </c>
      <c r="C16" s="190">
        <v>982671</v>
      </c>
      <c r="D16" s="149"/>
      <c r="E16" s="26">
        <v>64</v>
      </c>
      <c r="F16" s="4" t="s">
        <v>424</v>
      </c>
      <c r="G16" s="190">
        <v>264641</v>
      </c>
      <c r="N16" s="628"/>
    </row>
    <row r="17" spans="1:14" ht="13.5" customHeight="1">
      <c r="A17" s="26">
        <v>14</v>
      </c>
      <c r="B17" s="4" t="s">
        <v>216</v>
      </c>
      <c r="C17" s="190">
        <v>907712</v>
      </c>
      <c r="D17" s="149"/>
      <c r="E17" s="26">
        <v>65</v>
      </c>
      <c r="F17" s="4" t="s">
        <v>473</v>
      </c>
      <c r="G17" s="190">
        <v>235930</v>
      </c>
      <c r="N17" s="628"/>
    </row>
    <row r="18" spans="1:14" ht="13.5" customHeight="1">
      <c r="A18" s="26">
        <v>15</v>
      </c>
      <c r="B18" s="4" t="s">
        <v>426</v>
      </c>
      <c r="C18" s="190">
        <v>906769</v>
      </c>
      <c r="D18" s="149"/>
      <c r="E18" s="26">
        <v>66</v>
      </c>
      <c r="F18" s="4" t="s">
        <v>439</v>
      </c>
      <c r="G18" s="190">
        <v>234218</v>
      </c>
      <c r="N18" s="628"/>
    </row>
    <row r="19" spans="1:14" ht="13.5" customHeight="1">
      <c r="A19" s="26">
        <v>16</v>
      </c>
      <c r="B19" s="4" t="s">
        <v>441</v>
      </c>
      <c r="C19" s="190">
        <v>898856</v>
      </c>
      <c r="D19" s="149"/>
      <c r="E19" s="26">
        <v>67</v>
      </c>
      <c r="F19" s="4" t="s">
        <v>536</v>
      </c>
      <c r="G19" s="190">
        <v>208481</v>
      </c>
      <c r="N19" s="628"/>
    </row>
    <row r="20" spans="1:14" ht="13.5" customHeight="1">
      <c r="A20" s="26">
        <v>17</v>
      </c>
      <c r="B20" s="4" t="s">
        <v>483</v>
      </c>
      <c r="C20" s="190">
        <v>882829</v>
      </c>
      <c r="D20" s="149"/>
      <c r="E20" s="26">
        <v>68</v>
      </c>
      <c r="F20" s="4" t="s">
        <v>489</v>
      </c>
      <c r="G20" s="190">
        <v>203220</v>
      </c>
      <c r="N20" s="628"/>
    </row>
    <row r="21" spans="1:14" ht="13.5" customHeight="1">
      <c r="A21" s="26">
        <v>18</v>
      </c>
      <c r="B21" s="4" t="s">
        <v>464</v>
      </c>
      <c r="C21" s="190">
        <v>880076</v>
      </c>
      <c r="D21" s="149"/>
      <c r="E21" s="26">
        <v>69</v>
      </c>
      <c r="F21" s="4" t="s">
        <v>344</v>
      </c>
      <c r="G21" s="190">
        <v>189460</v>
      </c>
      <c r="N21" s="628"/>
    </row>
    <row r="22" spans="1:14" ht="13.5" customHeight="1">
      <c r="A22" s="26">
        <v>19</v>
      </c>
      <c r="B22" s="4" t="s">
        <v>457</v>
      </c>
      <c r="C22" s="190">
        <v>819137</v>
      </c>
      <c r="D22" s="149"/>
      <c r="E22" s="26">
        <v>70</v>
      </c>
      <c r="F22" s="4" t="s">
        <v>184</v>
      </c>
      <c r="G22" s="190">
        <v>185531</v>
      </c>
      <c r="N22" s="628"/>
    </row>
    <row r="23" spans="1:14" ht="13.5" customHeight="1">
      <c r="A23" s="26">
        <v>20</v>
      </c>
      <c r="B23" s="4" t="s">
        <v>448</v>
      </c>
      <c r="C23" s="190">
        <v>814100</v>
      </c>
      <c r="D23" s="149"/>
      <c r="E23" s="26">
        <v>71</v>
      </c>
      <c r="F23" s="4" t="s">
        <v>450</v>
      </c>
      <c r="G23" s="190">
        <v>153081</v>
      </c>
      <c r="N23" s="628"/>
    </row>
    <row r="24" spans="1:14" ht="13.5" customHeight="1">
      <c r="A24" s="26">
        <v>21</v>
      </c>
      <c r="B24" s="4" t="s">
        <v>21</v>
      </c>
      <c r="C24" s="190">
        <v>785004</v>
      </c>
      <c r="D24" s="149"/>
      <c r="E24" s="26">
        <v>72</v>
      </c>
      <c r="F24" s="4" t="s">
        <v>533</v>
      </c>
      <c r="G24" s="190">
        <v>143280</v>
      </c>
      <c r="N24" s="628"/>
    </row>
    <row r="25" spans="1:14" ht="13.5" customHeight="1">
      <c r="A25" s="26">
        <v>22</v>
      </c>
      <c r="B25" s="4" t="s">
        <v>465</v>
      </c>
      <c r="C25" s="190">
        <v>784711</v>
      </c>
      <c r="D25" s="149"/>
      <c r="E25" s="26">
        <v>73</v>
      </c>
      <c r="F25" s="4" t="s">
        <v>307</v>
      </c>
      <c r="G25" s="190">
        <v>134235</v>
      </c>
      <c r="N25" s="630"/>
    </row>
    <row r="26" spans="1:14" ht="13.5" customHeight="1">
      <c r="A26" s="26">
        <v>23</v>
      </c>
      <c r="B26" s="4" t="s">
        <v>440</v>
      </c>
      <c r="C26" s="190">
        <v>759866</v>
      </c>
      <c r="D26" s="149"/>
      <c r="E26" s="26">
        <v>74</v>
      </c>
      <c r="F26" s="4" t="s">
        <v>340</v>
      </c>
      <c r="G26" s="190">
        <v>129658</v>
      </c>
      <c r="N26" s="628"/>
    </row>
    <row r="27" spans="1:14" ht="13.5" customHeight="1">
      <c r="A27" s="26">
        <v>24</v>
      </c>
      <c r="B27" s="4" t="s">
        <v>445</v>
      </c>
      <c r="C27" s="190">
        <v>740579</v>
      </c>
      <c r="D27" s="149"/>
      <c r="E27" s="26">
        <v>75</v>
      </c>
      <c r="F27" s="4" t="s">
        <v>480</v>
      </c>
      <c r="G27" s="190">
        <v>127671</v>
      </c>
      <c r="N27" s="628"/>
    </row>
    <row r="28" spans="1:14" ht="13.5" customHeight="1">
      <c r="A28" s="26">
        <v>25</v>
      </c>
      <c r="B28" s="4" t="s">
        <v>436</v>
      </c>
      <c r="C28" s="190">
        <v>734037</v>
      </c>
      <c r="D28" s="149"/>
      <c r="E28" s="26">
        <v>76</v>
      </c>
      <c r="F28" s="4" t="s">
        <v>500</v>
      </c>
      <c r="G28" s="190">
        <v>110778</v>
      </c>
      <c r="N28" s="628"/>
    </row>
    <row r="29" spans="1:14" ht="13.5" customHeight="1">
      <c r="A29" s="26">
        <v>26</v>
      </c>
      <c r="B29" s="4" t="s">
        <v>437</v>
      </c>
      <c r="C29" s="190">
        <v>732481</v>
      </c>
      <c r="D29" s="149"/>
      <c r="E29" s="26">
        <v>77</v>
      </c>
      <c r="F29" s="4" t="s">
        <v>168</v>
      </c>
      <c r="G29" s="190">
        <v>105038</v>
      </c>
      <c r="N29" s="628"/>
    </row>
    <row r="30" spans="1:14" ht="13.5" customHeight="1">
      <c r="A30" s="26">
        <v>27</v>
      </c>
      <c r="B30" s="4" t="s">
        <v>455</v>
      </c>
      <c r="C30" s="190">
        <v>670240</v>
      </c>
      <c r="D30" s="149"/>
      <c r="E30" s="26">
        <v>78</v>
      </c>
      <c r="F30" s="4" t="s">
        <v>166</v>
      </c>
      <c r="G30" s="190">
        <v>100292</v>
      </c>
      <c r="N30" s="628"/>
    </row>
    <row r="31" spans="1:14" ht="13.5" customHeight="1">
      <c r="A31" s="26">
        <v>28</v>
      </c>
      <c r="B31" s="4" t="s">
        <v>463</v>
      </c>
      <c r="C31" s="190">
        <v>647024</v>
      </c>
      <c r="D31" s="149"/>
      <c r="E31" s="26">
        <v>79</v>
      </c>
      <c r="F31" s="4" t="s">
        <v>341</v>
      </c>
      <c r="G31" s="190">
        <v>96057</v>
      </c>
      <c r="N31" s="628"/>
    </row>
    <row r="32" spans="1:14" ht="13.5" customHeight="1">
      <c r="A32" s="26">
        <v>29</v>
      </c>
      <c r="B32" s="4" t="s">
        <v>469</v>
      </c>
      <c r="C32" s="190">
        <v>632215</v>
      </c>
      <c r="D32" s="149"/>
      <c r="E32" s="26">
        <v>80</v>
      </c>
      <c r="F32" s="4" t="s">
        <v>679</v>
      </c>
      <c r="G32" s="190">
        <v>94963</v>
      </c>
      <c r="N32" s="628"/>
    </row>
    <row r="33" spans="1:14" ht="13.5" customHeight="1">
      <c r="A33" s="26">
        <v>30</v>
      </c>
      <c r="B33" s="4" t="s">
        <v>478</v>
      </c>
      <c r="C33" s="190">
        <v>580454</v>
      </c>
      <c r="D33" s="149"/>
      <c r="E33" s="26">
        <v>81</v>
      </c>
      <c r="F33" s="4" t="s">
        <v>554</v>
      </c>
      <c r="G33" s="190">
        <v>88547</v>
      </c>
      <c r="N33" s="628"/>
    </row>
    <row r="34" spans="1:14" ht="13.5" customHeight="1">
      <c r="A34" s="26">
        <v>31</v>
      </c>
      <c r="B34" s="4" t="s">
        <v>431</v>
      </c>
      <c r="C34" s="190">
        <v>571754</v>
      </c>
      <c r="D34" s="149"/>
      <c r="E34" s="26">
        <v>82</v>
      </c>
      <c r="F34" s="4" t="s">
        <v>334</v>
      </c>
      <c r="G34" s="190">
        <v>80592</v>
      </c>
      <c r="N34" s="628"/>
    </row>
    <row r="35" spans="1:14" ht="13.5" customHeight="1">
      <c r="A35" s="26">
        <v>32</v>
      </c>
      <c r="B35" s="4" t="s">
        <v>345</v>
      </c>
      <c r="C35" s="190">
        <v>568769</v>
      </c>
      <c r="D35" s="149"/>
      <c r="E35" s="26">
        <v>83</v>
      </c>
      <c r="F35" s="4" t="s">
        <v>186</v>
      </c>
      <c r="G35" s="190">
        <v>73775</v>
      </c>
      <c r="N35" s="628"/>
    </row>
    <row r="36" spans="1:14" ht="13.5" customHeight="1">
      <c r="A36" s="26">
        <v>33</v>
      </c>
      <c r="B36" s="4" t="s">
        <v>456</v>
      </c>
      <c r="C36" s="190">
        <v>543613</v>
      </c>
      <c r="D36" s="149"/>
      <c r="E36" s="26">
        <v>84</v>
      </c>
      <c r="F36" s="4" t="s">
        <v>541</v>
      </c>
      <c r="G36" s="190">
        <v>70508</v>
      </c>
      <c r="N36" s="628"/>
    </row>
    <row r="37" spans="1:14" ht="13.5" customHeight="1">
      <c r="A37" s="26">
        <v>34</v>
      </c>
      <c r="B37" s="4" t="s">
        <v>306</v>
      </c>
      <c r="C37" s="190">
        <v>531380</v>
      </c>
      <c r="D37" s="149"/>
      <c r="E37" s="26">
        <v>85</v>
      </c>
      <c r="F37" s="4" t="s">
        <v>685</v>
      </c>
      <c r="G37" s="190">
        <v>60263</v>
      </c>
      <c r="N37" s="628"/>
    </row>
    <row r="38" spans="1:14" ht="13.5" customHeight="1">
      <c r="A38" s="26">
        <v>35</v>
      </c>
      <c r="B38" s="4" t="s">
        <v>451</v>
      </c>
      <c r="C38" s="190">
        <v>507209</v>
      </c>
      <c r="D38" s="149"/>
      <c r="E38" s="26">
        <v>86</v>
      </c>
      <c r="F38" s="4" t="s">
        <v>539</v>
      </c>
      <c r="G38" s="190">
        <v>49632</v>
      </c>
      <c r="N38" s="628"/>
    </row>
    <row r="39" spans="1:14" ht="13.5" customHeight="1">
      <c r="A39" s="26">
        <v>36</v>
      </c>
      <c r="B39" s="4" t="s">
        <v>336</v>
      </c>
      <c r="C39" s="190">
        <v>492246</v>
      </c>
      <c r="D39" s="149"/>
      <c r="E39" s="26">
        <v>87</v>
      </c>
      <c r="F39" s="4" t="s">
        <v>528</v>
      </c>
      <c r="G39" s="190">
        <v>39347</v>
      </c>
      <c r="N39" s="628"/>
    </row>
    <row r="40" spans="1:14" ht="13.5" customHeight="1">
      <c r="A40" s="26">
        <v>37</v>
      </c>
      <c r="B40" s="4" t="s">
        <v>460</v>
      </c>
      <c r="C40" s="190">
        <v>478615</v>
      </c>
      <c r="D40" s="149"/>
      <c r="E40" s="26">
        <v>88</v>
      </c>
      <c r="F40" s="4" t="s">
        <v>493</v>
      </c>
      <c r="G40" s="190">
        <v>38219</v>
      </c>
      <c r="N40" s="628"/>
    </row>
    <row r="41" spans="1:14" ht="13.5" customHeight="1">
      <c r="A41" s="26">
        <v>38</v>
      </c>
      <c r="B41" s="4" t="s">
        <v>208</v>
      </c>
      <c r="C41" s="190">
        <v>473185</v>
      </c>
      <c r="D41" s="149"/>
      <c r="E41" s="26">
        <v>89</v>
      </c>
      <c r="F41" s="4" t="s">
        <v>310</v>
      </c>
      <c r="G41" s="190">
        <v>37900</v>
      </c>
      <c r="N41" s="628"/>
    </row>
    <row r="42" spans="1:14" ht="13.5" customHeight="1">
      <c r="A42" s="26">
        <v>39</v>
      </c>
      <c r="B42" s="4" t="s">
        <v>458</v>
      </c>
      <c r="C42" s="190">
        <v>469546</v>
      </c>
      <c r="D42" s="149"/>
      <c r="E42" s="26">
        <v>90</v>
      </c>
      <c r="F42" s="4" t="s">
        <v>492</v>
      </c>
      <c r="G42" s="190">
        <v>34925</v>
      </c>
      <c r="N42" s="628"/>
    </row>
    <row r="43" spans="1:14" ht="13.5" customHeight="1">
      <c r="A43" s="26">
        <v>40</v>
      </c>
      <c r="B43" s="4" t="s">
        <v>525</v>
      </c>
      <c r="C43" s="190">
        <v>441902</v>
      </c>
      <c r="D43" s="149"/>
      <c r="E43" s="26">
        <v>91</v>
      </c>
      <c r="F43" s="4" t="s">
        <v>506</v>
      </c>
      <c r="G43" s="190">
        <v>28234</v>
      </c>
      <c r="N43" s="628"/>
    </row>
    <row r="44" spans="1:14" ht="13.5" customHeight="1">
      <c r="A44" s="26">
        <v>41</v>
      </c>
      <c r="B44" s="4" t="s">
        <v>572</v>
      </c>
      <c r="C44" s="190">
        <v>413240</v>
      </c>
      <c r="D44" s="149"/>
      <c r="E44" s="26">
        <v>92</v>
      </c>
      <c r="F44" s="4" t="s">
        <v>323</v>
      </c>
      <c r="G44" s="190">
        <v>25597</v>
      </c>
      <c r="N44" s="628"/>
    </row>
    <row r="45" spans="1:14" ht="13.5" customHeight="1">
      <c r="A45" s="26">
        <v>42</v>
      </c>
      <c r="B45" s="4" t="s">
        <v>507</v>
      </c>
      <c r="C45" s="190">
        <v>413015</v>
      </c>
      <c r="D45" s="149"/>
      <c r="E45" s="26">
        <v>93</v>
      </c>
      <c r="F45" s="4" t="s">
        <v>487</v>
      </c>
      <c r="G45" s="190">
        <v>23336</v>
      </c>
      <c r="N45" s="628"/>
    </row>
    <row r="46" spans="1:14" ht="13.5" customHeight="1">
      <c r="A46" s="26">
        <v>43</v>
      </c>
      <c r="B46" s="4" t="s">
        <v>356</v>
      </c>
      <c r="C46" s="190">
        <v>406419</v>
      </c>
      <c r="D46" s="149"/>
      <c r="E46" s="26">
        <v>94</v>
      </c>
      <c r="F46" s="4" t="s">
        <v>317</v>
      </c>
      <c r="G46" s="190">
        <v>23018</v>
      </c>
      <c r="N46" s="628"/>
    </row>
    <row r="47" spans="1:14" ht="13.5" customHeight="1">
      <c r="A47" s="26">
        <v>44</v>
      </c>
      <c r="B47" s="4" t="s">
        <v>461</v>
      </c>
      <c r="C47" s="190">
        <v>401332</v>
      </c>
      <c r="D47" s="149"/>
      <c r="E47" s="26">
        <v>95</v>
      </c>
      <c r="F47" s="4" t="s">
        <v>538</v>
      </c>
      <c r="G47" s="190">
        <v>19448</v>
      </c>
      <c r="N47" s="631"/>
    </row>
    <row r="48" spans="1:14" ht="13.5" customHeight="1">
      <c r="A48" s="26">
        <v>45</v>
      </c>
      <c r="B48" s="4" t="s">
        <v>466</v>
      </c>
      <c r="C48" s="190">
        <v>398746</v>
      </c>
      <c r="D48" s="149"/>
      <c r="E48" s="26">
        <v>96</v>
      </c>
      <c r="F48" s="4" t="s">
        <v>552</v>
      </c>
      <c r="G48" s="190">
        <v>19112</v>
      </c>
      <c r="N48" s="628"/>
    </row>
    <row r="49" spans="1:16" ht="13.5" customHeight="1">
      <c r="A49" s="26">
        <v>46</v>
      </c>
      <c r="B49" s="4" t="s">
        <v>482</v>
      </c>
      <c r="C49" s="190">
        <v>393124</v>
      </c>
      <c r="D49" s="149"/>
      <c r="E49" s="26">
        <v>97</v>
      </c>
      <c r="F49" s="4" t="s">
        <v>185</v>
      </c>
      <c r="G49" s="190">
        <v>17478</v>
      </c>
      <c r="N49" s="628"/>
    </row>
    <row r="50" spans="1:16" ht="13.5" customHeight="1">
      <c r="A50" s="26">
        <v>47</v>
      </c>
      <c r="B50" s="4" t="s">
        <v>423</v>
      </c>
      <c r="C50" s="190">
        <v>386347</v>
      </c>
      <c r="D50" s="149"/>
      <c r="E50" s="26">
        <v>98</v>
      </c>
      <c r="F50" s="4" t="s">
        <v>529</v>
      </c>
      <c r="G50" s="190">
        <v>16863</v>
      </c>
      <c r="N50" s="628"/>
    </row>
    <row r="51" spans="1:16" ht="13.5" customHeight="1">
      <c r="A51" s="26">
        <v>48</v>
      </c>
      <c r="B51" s="4" t="s">
        <v>324</v>
      </c>
      <c r="C51" s="190">
        <v>383945</v>
      </c>
      <c r="D51" s="149"/>
      <c r="E51" s="26">
        <v>99</v>
      </c>
      <c r="F51" s="4" t="s">
        <v>498</v>
      </c>
      <c r="G51" s="190">
        <v>13919</v>
      </c>
      <c r="N51" s="628"/>
    </row>
    <row r="52" spans="1:16" ht="13.5" customHeight="1">
      <c r="A52" s="26">
        <v>49</v>
      </c>
      <c r="B52" s="4" t="s">
        <v>459</v>
      </c>
      <c r="C52" s="190">
        <v>383529</v>
      </c>
      <c r="D52" s="149"/>
      <c r="E52" s="26"/>
      <c r="N52" s="628"/>
    </row>
    <row r="53" spans="1:16" ht="13.5" customHeight="1">
      <c r="A53" s="26">
        <v>50</v>
      </c>
      <c r="B53" s="4" t="s">
        <v>524</v>
      </c>
      <c r="C53" s="190">
        <v>380624</v>
      </c>
      <c r="D53" s="149"/>
      <c r="E53" s="26"/>
      <c r="F53" s="21" t="s">
        <v>411</v>
      </c>
      <c r="G53" s="29">
        <f>MEDIAN(G4:G51,C4:C54)</f>
        <v>380624</v>
      </c>
      <c r="N53" s="425"/>
    </row>
    <row r="54" spans="1:16" ht="13.5" customHeight="1">
      <c r="A54" s="26">
        <v>51</v>
      </c>
      <c r="B54" s="4" t="s">
        <v>335</v>
      </c>
      <c r="C54" s="190">
        <v>372491</v>
      </c>
      <c r="D54" s="149"/>
      <c r="F54" s="21" t="s">
        <v>410</v>
      </c>
      <c r="G54" s="29">
        <f>AVERAGE(G4:G51,C4:C54)</f>
        <v>482028.83838383836</v>
      </c>
      <c r="N54" s="157"/>
    </row>
    <row r="55" spans="1:16" ht="13.5" customHeight="1">
      <c r="F55" s="21" t="s">
        <v>359</v>
      </c>
      <c r="G55" s="29">
        <f>SUM(G4:G51,C4:C54)</f>
        <v>47720855</v>
      </c>
      <c r="N55" s="157"/>
    </row>
    <row r="56" spans="1:16" ht="13.5" customHeight="1">
      <c r="N56" s="157"/>
      <c r="O56" s="21"/>
      <c r="P56" s="133"/>
    </row>
    <row r="57" spans="1:16" ht="13.5" customHeight="1">
      <c r="N57" s="157"/>
      <c r="O57" s="21"/>
      <c r="P57" s="133"/>
    </row>
    <row r="58" spans="1:16" ht="13.5" customHeight="1">
      <c r="F58" s="41"/>
      <c r="N58"/>
      <c r="O58"/>
    </row>
    <row r="59" spans="1:16" ht="13.5" customHeight="1">
      <c r="F59" s="41"/>
      <c r="N59"/>
      <c r="O59"/>
    </row>
    <row r="60" spans="1:16" ht="13.5" customHeight="1">
      <c r="F60" s="41"/>
      <c r="N60"/>
      <c r="O60"/>
    </row>
    <row r="61" spans="1:16" ht="13.5" customHeight="1">
      <c r="N61"/>
      <c r="O61"/>
    </row>
    <row r="62" spans="1:16" ht="13.5" customHeight="1">
      <c r="N62"/>
      <c r="O62"/>
    </row>
    <row r="63" spans="1:16" ht="13.5" customHeight="1">
      <c r="N63"/>
      <c r="O63"/>
    </row>
    <row r="64" spans="1:16" ht="13.5" customHeight="1">
      <c r="N64"/>
      <c r="O64"/>
    </row>
    <row r="65" spans="14:15" ht="13.5" customHeight="1">
      <c r="N65"/>
      <c r="O65"/>
    </row>
    <row r="66" spans="14:15" ht="13.5" customHeight="1">
      <c r="N66"/>
      <c r="O66"/>
    </row>
    <row r="67" spans="14:15" ht="13.5" customHeight="1">
      <c r="N67"/>
      <c r="O67"/>
    </row>
    <row r="68" spans="14:15" ht="13.5" customHeight="1">
      <c r="N68"/>
      <c r="O68"/>
    </row>
    <row r="69" spans="14:15" ht="13.5" customHeight="1">
      <c r="N69"/>
      <c r="O69"/>
    </row>
    <row r="70" spans="14:15" ht="13.5" customHeight="1">
      <c r="N70"/>
      <c r="O70"/>
    </row>
    <row r="71" spans="14:15" ht="13.5" customHeight="1">
      <c r="N71"/>
      <c r="O71"/>
    </row>
    <row r="72" spans="14:15" ht="13.5" customHeight="1">
      <c r="N72"/>
      <c r="O72"/>
    </row>
    <row r="73" spans="14:15" ht="13.5" customHeight="1">
      <c r="N73"/>
      <c r="O73"/>
    </row>
    <row r="74" spans="14:15" ht="13.5" customHeight="1">
      <c r="N74"/>
      <c r="O74"/>
    </row>
    <row r="75" spans="14:15" ht="13.5" customHeight="1">
      <c r="N75"/>
      <c r="O75"/>
    </row>
    <row r="76" spans="14:15" ht="13.5" customHeight="1">
      <c r="N76"/>
      <c r="O76"/>
    </row>
    <row r="77" spans="14:15" ht="13.5" customHeight="1">
      <c r="N77"/>
      <c r="O77"/>
    </row>
    <row r="78" spans="14:15" ht="13.5" customHeight="1">
      <c r="N78"/>
      <c r="O78"/>
    </row>
    <row r="79" spans="14:15" ht="13.5" customHeight="1">
      <c r="N79"/>
      <c r="O79"/>
    </row>
    <row r="80" spans="14:15" ht="13.5" customHeight="1">
      <c r="N80"/>
      <c r="O80"/>
    </row>
    <row r="81" spans="14:15" ht="13.5" customHeight="1">
      <c r="N81"/>
      <c r="O81"/>
    </row>
    <row r="82" spans="14:15" ht="13.5" customHeight="1">
      <c r="N82"/>
      <c r="O82"/>
    </row>
    <row r="83" spans="14:15" ht="13.5" customHeight="1">
      <c r="N83"/>
      <c r="O83"/>
    </row>
    <row r="84" spans="14:15" ht="13.5" customHeight="1">
      <c r="N84"/>
      <c r="O84"/>
    </row>
    <row r="85" spans="14:15" ht="13.5" customHeight="1">
      <c r="N85"/>
      <c r="O85"/>
    </row>
    <row r="86" spans="14:15" ht="13.5" customHeight="1">
      <c r="N86"/>
      <c r="O86"/>
    </row>
    <row r="87" spans="14:15" ht="13.5" customHeight="1">
      <c r="N87"/>
      <c r="O87"/>
    </row>
    <row r="88" spans="14:15" ht="13.5" customHeight="1">
      <c r="N88"/>
      <c r="O88"/>
    </row>
    <row r="89" spans="14:15" ht="13.5" customHeight="1">
      <c r="N89"/>
      <c r="O89"/>
    </row>
    <row r="90" spans="14:15" ht="13.5" customHeight="1">
      <c r="N90"/>
      <c r="O90"/>
    </row>
    <row r="91" spans="14:15" ht="13.5" customHeight="1">
      <c r="N91"/>
      <c r="O91"/>
    </row>
    <row r="92" spans="14:15" ht="13.5" customHeight="1">
      <c r="N92"/>
      <c r="O92"/>
    </row>
    <row r="93" spans="14:15" ht="13.5" customHeight="1">
      <c r="N93"/>
      <c r="O93"/>
    </row>
    <row r="94" spans="14:15" ht="13.5" customHeight="1">
      <c r="N94"/>
      <c r="O94"/>
    </row>
    <row r="95" spans="14:15" ht="13.5" customHeight="1">
      <c r="N95"/>
      <c r="O95"/>
    </row>
    <row r="96" spans="14:15" ht="13.5" customHeight="1">
      <c r="N96"/>
      <c r="O96"/>
    </row>
    <row r="97" spans="2:15" ht="13.5" customHeight="1">
      <c r="N97"/>
      <c r="O97"/>
    </row>
    <row r="98" spans="2:15" ht="13.5" customHeight="1">
      <c r="N98"/>
      <c r="O98"/>
    </row>
    <row r="99" spans="2:15" ht="13.5" customHeight="1">
      <c r="N99"/>
      <c r="O99"/>
    </row>
    <row r="100" spans="2:15" ht="13.5" customHeight="1">
      <c r="N100"/>
      <c r="O100"/>
    </row>
    <row r="101" spans="2:15" ht="13.5" customHeight="1">
      <c r="N101"/>
      <c r="O101"/>
    </row>
    <row r="102" spans="2:15" ht="13.5" customHeight="1">
      <c r="C102" s="117"/>
      <c r="N102"/>
      <c r="O102"/>
    </row>
    <row r="103" spans="2:15" ht="13.5" customHeight="1">
      <c r="B103" s="28"/>
      <c r="C103" s="41"/>
      <c r="N103"/>
      <c r="O103"/>
    </row>
    <row r="104" spans="2:15" ht="13.5" customHeight="1">
      <c r="B104" s="28"/>
      <c r="C104" s="41"/>
      <c r="N104"/>
      <c r="O104"/>
    </row>
    <row r="105" spans="2:15" ht="13.5" customHeight="1">
      <c r="B105" s="28"/>
      <c r="C105" s="41"/>
      <c r="M105"/>
      <c r="N105"/>
      <c r="O105"/>
    </row>
    <row r="106" spans="2:15" ht="13.5" customHeight="1">
      <c r="M106"/>
      <c r="N106"/>
      <c r="O106"/>
    </row>
    <row r="107" spans="2:15" ht="13.5" customHeight="1">
      <c r="M107"/>
      <c r="N107"/>
      <c r="O107"/>
    </row>
    <row r="108" spans="2:15" ht="13.5" customHeight="1">
      <c r="M108"/>
      <c r="N108"/>
      <c r="O108"/>
    </row>
    <row r="109" spans="2:15" ht="13.5" customHeight="1">
      <c r="M109"/>
      <c r="N109"/>
      <c r="O109"/>
    </row>
    <row r="110" spans="2:15" ht="13.5" customHeight="1">
      <c r="M110"/>
      <c r="N110"/>
      <c r="O110"/>
    </row>
    <row r="111" spans="2:15" ht="13.5" customHeight="1">
      <c r="M111"/>
      <c r="N111"/>
      <c r="O111"/>
    </row>
    <row r="112" spans="2:15" ht="13.5" customHeight="1">
      <c r="M112"/>
      <c r="N112"/>
      <c r="O112"/>
    </row>
    <row r="113" spans="13:15" ht="13.5" customHeight="1">
      <c r="M113"/>
      <c r="N113"/>
      <c r="O113"/>
    </row>
    <row r="114" spans="13:15" ht="13.5" customHeight="1">
      <c r="M114"/>
      <c r="N114"/>
      <c r="O114"/>
    </row>
    <row r="115" spans="13:15" ht="13.5" customHeight="1">
      <c r="M115"/>
      <c r="N115"/>
      <c r="O115"/>
    </row>
    <row r="116" spans="13:15" ht="13.5" customHeight="1">
      <c r="M116"/>
      <c r="N116"/>
      <c r="O116"/>
    </row>
    <row r="117" spans="13:15" ht="13.5" customHeight="1">
      <c r="M117"/>
      <c r="N117"/>
      <c r="O117"/>
    </row>
    <row r="118" spans="13:15" ht="13.5" customHeight="1">
      <c r="M118"/>
      <c r="N118"/>
      <c r="O118"/>
    </row>
    <row r="119" spans="13:15" ht="13.5" customHeight="1">
      <c r="M119"/>
      <c r="N119"/>
      <c r="O119"/>
    </row>
    <row r="120" spans="13:15" ht="13.5" customHeight="1">
      <c r="M120"/>
      <c r="N120"/>
      <c r="O120"/>
    </row>
    <row r="121" spans="13:15" ht="13.5" customHeight="1">
      <c r="M121"/>
      <c r="N121"/>
      <c r="O121"/>
    </row>
    <row r="122" spans="13:15" ht="13.5" customHeight="1">
      <c r="M122"/>
      <c r="N122"/>
      <c r="O122"/>
    </row>
    <row r="123" spans="13:15" ht="13.5" customHeight="1">
      <c r="M123"/>
      <c r="N123"/>
      <c r="O123"/>
    </row>
    <row r="124" spans="13:15" ht="13.5" customHeight="1">
      <c r="M124"/>
      <c r="N124"/>
      <c r="O124"/>
    </row>
    <row r="125" spans="13:15" ht="13.5" customHeight="1">
      <c r="M125"/>
      <c r="N125"/>
      <c r="O125"/>
    </row>
    <row r="126" spans="13:15" ht="13.5" customHeight="1">
      <c r="M126"/>
      <c r="N126"/>
      <c r="O126"/>
    </row>
    <row r="127" spans="13:15" ht="13.5" customHeight="1">
      <c r="M127"/>
      <c r="N127"/>
      <c r="O127"/>
    </row>
    <row r="128" spans="13:15" ht="13.5" customHeight="1">
      <c r="M128"/>
      <c r="N128"/>
      <c r="O128"/>
    </row>
    <row r="129" spans="13:15" ht="13.5" customHeight="1">
      <c r="M129"/>
      <c r="N129"/>
      <c r="O129"/>
    </row>
    <row r="130" spans="13:15" ht="13.5" customHeight="1">
      <c r="M130"/>
      <c r="N130"/>
      <c r="O130"/>
    </row>
    <row r="131" spans="13:15" ht="13.5" customHeight="1">
      <c r="M131"/>
      <c r="N131"/>
      <c r="O131"/>
    </row>
    <row r="132" spans="13:15" ht="13.5" customHeight="1">
      <c r="M132"/>
      <c r="N132"/>
      <c r="O132"/>
    </row>
    <row r="133" spans="13:15" ht="13.5" customHeight="1">
      <c r="M133"/>
      <c r="N133"/>
      <c r="O133"/>
    </row>
    <row r="134" spans="13:15" ht="13.5" customHeight="1">
      <c r="M134"/>
      <c r="N134"/>
      <c r="O134"/>
    </row>
    <row r="135" spans="13:15" ht="13.5" customHeight="1">
      <c r="M135"/>
      <c r="N135"/>
      <c r="O135"/>
    </row>
    <row r="136" spans="13:15" ht="13.5" customHeight="1">
      <c r="M136"/>
      <c r="N136"/>
      <c r="O136"/>
    </row>
    <row r="137" spans="13:15" ht="13.5" customHeight="1">
      <c r="M137"/>
      <c r="N137"/>
      <c r="O137"/>
    </row>
    <row r="138" spans="13:15" ht="13.5" customHeight="1">
      <c r="M138"/>
      <c r="N138"/>
      <c r="O138"/>
    </row>
    <row r="139" spans="13:15" ht="13.5" customHeight="1">
      <c r="M139"/>
      <c r="N139"/>
      <c r="O139"/>
    </row>
    <row r="140" spans="13:15" ht="13.5" customHeight="1">
      <c r="M140"/>
      <c r="N140"/>
      <c r="O140"/>
    </row>
    <row r="141" spans="13:15" ht="13.5" customHeight="1">
      <c r="M141"/>
      <c r="N141"/>
      <c r="O141"/>
    </row>
    <row r="142" spans="13:15" ht="13.5" customHeight="1">
      <c r="M142"/>
      <c r="N142"/>
      <c r="O142"/>
    </row>
    <row r="143" spans="13:15" ht="13.5" customHeight="1">
      <c r="M143"/>
      <c r="N143"/>
      <c r="O143"/>
    </row>
    <row r="144" spans="13:15" ht="13.5" customHeight="1">
      <c r="M144"/>
      <c r="N144"/>
      <c r="O144"/>
    </row>
    <row r="145" spans="13:15" ht="13.5" customHeight="1">
      <c r="M145"/>
      <c r="N145"/>
      <c r="O145"/>
    </row>
    <row r="146" spans="13:15" ht="13.5" customHeight="1">
      <c r="M146"/>
      <c r="N146"/>
      <c r="O146"/>
    </row>
    <row r="147" spans="13:15" ht="13.5" customHeight="1">
      <c r="M147"/>
      <c r="N147"/>
      <c r="O147"/>
    </row>
    <row r="148" spans="13:15" ht="13.5" customHeight="1">
      <c r="M148"/>
      <c r="N148"/>
      <c r="O148"/>
    </row>
    <row r="149" spans="13:15" ht="13.5" customHeight="1">
      <c r="M149"/>
      <c r="N149"/>
      <c r="O149"/>
    </row>
    <row r="150" spans="13:15" ht="13.5" customHeight="1">
      <c r="M150"/>
      <c r="N150"/>
      <c r="O150"/>
    </row>
    <row r="151" spans="13:15" ht="13.5" customHeight="1">
      <c r="M151"/>
      <c r="N151"/>
      <c r="O151"/>
    </row>
    <row r="152" spans="13:15" ht="13.5" customHeight="1">
      <c r="M152"/>
      <c r="N152"/>
      <c r="O152"/>
    </row>
    <row r="153" spans="13:15" ht="13.5" customHeight="1">
      <c r="M153"/>
      <c r="N153"/>
      <c r="O153"/>
    </row>
    <row r="154" spans="13:15" ht="13.5" customHeight="1">
      <c r="M154"/>
      <c r="N154"/>
      <c r="O154"/>
    </row>
    <row r="155" spans="13:15" ht="13.5" customHeight="1">
      <c r="M155"/>
      <c r="N155"/>
      <c r="O155"/>
    </row>
    <row r="156" spans="13:15" ht="13.5" customHeight="1">
      <c r="M156"/>
      <c r="N156"/>
      <c r="O156"/>
    </row>
    <row r="157" spans="13:15" ht="13.5" customHeight="1">
      <c r="M157"/>
      <c r="N157"/>
      <c r="O157"/>
    </row>
    <row r="158" spans="13:15" ht="13.5" customHeight="1">
      <c r="M158"/>
      <c r="N158"/>
      <c r="O158"/>
    </row>
    <row r="159" spans="13:15" ht="13.5" customHeight="1">
      <c r="M159"/>
      <c r="N159"/>
      <c r="O159"/>
    </row>
    <row r="160" spans="13:15" ht="13.5" customHeight="1">
      <c r="M160"/>
      <c r="N160"/>
      <c r="O160"/>
    </row>
    <row r="161" spans="13:15" ht="13.5" customHeight="1">
      <c r="M161"/>
      <c r="N161"/>
      <c r="O161"/>
    </row>
    <row r="162" spans="13:15" ht="13.5" customHeight="1">
      <c r="M162"/>
      <c r="N162"/>
      <c r="O162"/>
    </row>
    <row r="163" spans="13:15" ht="13.5" customHeight="1">
      <c r="M163"/>
      <c r="N163"/>
      <c r="O163"/>
    </row>
    <row r="164" spans="13:15" ht="13.5" customHeight="1">
      <c r="M164"/>
      <c r="N164"/>
      <c r="O164"/>
    </row>
    <row r="165" spans="13:15" ht="13.5" customHeight="1">
      <c r="M165"/>
      <c r="N165"/>
      <c r="O165"/>
    </row>
    <row r="166" spans="13:15" ht="13.5" customHeight="1">
      <c r="M166"/>
      <c r="N166"/>
      <c r="O166"/>
    </row>
    <row r="167" spans="13:15" ht="13.5" customHeight="1">
      <c r="M167"/>
      <c r="N167"/>
      <c r="O167"/>
    </row>
    <row r="168" spans="13:15" ht="13.5" customHeight="1">
      <c r="M168"/>
      <c r="N168"/>
      <c r="O168"/>
    </row>
    <row r="169" spans="13:15" ht="13.5" customHeight="1">
      <c r="M169"/>
      <c r="N169"/>
      <c r="O169"/>
    </row>
    <row r="170" spans="13:15" ht="13.5" customHeight="1">
      <c r="M170"/>
      <c r="N170"/>
      <c r="O170"/>
    </row>
    <row r="171" spans="13:15" ht="13.5" customHeight="1">
      <c r="M171"/>
      <c r="N171"/>
      <c r="O171"/>
    </row>
    <row r="172" spans="13:15" ht="13.5" customHeight="1">
      <c r="M172"/>
      <c r="N172"/>
      <c r="O172"/>
    </row>
    <row r="173" spans="13:15" ht="13.5" customHeight="1">
      <c r="M173"/>
      <c r="N173"/>
      <c r="O173"/>
    </row>
    <row r="174" spans="13:15" ht="13.5" customHeight="1">
      <c r="M174"/>
      <c r="N174"/>
      <c r="O174"/>
    </row>
    <row r="175" spans="13:15" ht="13.5" customHeight="1">
      <c r="M175"/>
      <c r="N175"/>
      <c r="O175"/>
    </row>
    <row r="176" spans="13:15" ht="13.5" customHeight="1">
      <c r="M176"/>
      <c r="N176"/>
      <c r="O176"/>
    </row>
    <row r="177" spans="13:15" ht="13.5" customHeight="1">
      <c r="M177"/>
      <c r="N177"/>
      <c r="O177"/>
    </row>
    <row r="178" spans="13:15" ht="13.5" customHeight="1">
      <c r="M178"/>
      <c r="N178"/>
      <c r="O178"/>
    </row>
    <row r="179" spans="13:15" ht="13.5" customHeight="1">
      <c r="M179"/>
      <c r="N179"/>
      <c r="O179"/>
    </row>
    <row r="180" spans="13:15" ht="13.5" customHeight="1">
      <c r="M180"/>
      <c r="N180"/>
      <c r="O180"/>
    </row>
    <row r="181" spans="13:15" ht="13.5" customHeight="1">
      <c r="M181"/>
      <c r="N181"/>
      <c r="O181"/>
    </row>
    <row r="182" spans="13:15" ht="13.5" customHeight="1">
      <c r="M182"/>
      <c r="N182"/>
      <c r="O182"/>
    </row>
    <row r="183" spans="13:15" ht="13.5" customHeight="1">
      <c r="M183"/>
      <c r="N183"/>
      <c r="O183"/>
    </row>
    <row r="184" spans="13:15" ht="13.5" customHeight="1">
      <c r="M184"/>
      <c r="N184"/>
      <c r="O184"/>
    </row>
    <row r="185" spans="13:15" ht="13.5" customHeight="1">
      <c r="M185"/>
      <c r="N185"/>
      <c r="O185"/>
    </row>
    <row r="186" spans="13:15" ht="13.5" customHeight="1">
      <c r="M186"/>
      <c r="N186"/>
      <c r="O186"/>
    </row>
    <row r="187" spans="13:15" ht="13.5" customHeight="1">
      <c r="M187"/>
      <c r="N187"/>
      <c r="O187"/>
    </row>
    <row r="188" spans="13:15" ht="13.5" customHeight="1">
      <c r="M188"/>
      <c r="N188"/>
      <c r="O188"/>
    </row>
    <row r="189" spans="13:15" ht="13.5" customHeight="1">
      <c r="M189"/>
      <c r="N189"/>
      <c r="O189"/>
    </row>
    <row r="190" spans="13:15" ht="13.5" customHeight="1">
      <c r="M190"/>
      <c r="N190"/>
      <c r="O190"/>
    </row>
    <row r="191" spans="13:15" ht="13.5" customHeight="1">
      <c r="M191"/>
      <c r="N191"/>
      <c r="O191"/>
    </row>
    <row r="192" spans="13:15" ht="13.5" customHeight="1">
      <c r="M192"/>
      <c r="N192"/>
      <c r="O192"/>
    </row>
    <row r="193" spans="13:15" ht="13.5" customHeight="1">
      <c r="M193"/>
      <c r="N193"/>
      <c r="O193"/>
    </row>
    <row r="194" spans="13:15" ht="13.5" customHeight="1">
      <c r="M194"/>
      <c r="N194"/>
      <c r="O194"/>
    </row>
    <row r="195" spans="13:15" ht="13.5" customHeight="1">
      <c r="M195"/>
      <c r="N195"/>
      <c r="O195"/>
    </row>
    <row r="196" spans="13:15" ht="13.5" customHeight="1">
      <c r="M196"/>
      <c r="N196"/>
      <c r="O196"/>
    </row>
    <row r="197" spans="13:15" ht="13.5" customHeight="1">
      <c r="M197"/>
      <c r="N197"/>
      <c r="O197"/>
    </row>
    <row r="198" spans="13:15" ht="13.5" customHeight="1">
      <c r="M198"/>
      <c r="N198"/>
      <c r="O198"/>
    </row>
    <row r="199" spans="13:15" ht="13.5" customHeight="1">
      <c r="M199"/>
      <c r="N199"/>
      <c r="O199"/>
    </row>
    <row r="200" spans="13:15" ht="13.5" customHeight="1">
      <c r="M200"/>
      <c r="N200"/>
      <c r="O200"/>
    </row>
    <row r="201" spans="13:15" ht="13.5" customHeight="1">
      <c r="M201"/>
      <c r="N201"/>
      <c r="O201"/>
    </row>
    <row r="202" spans="13:15" ht="13.5" customHeight="1">
      <c r="M202"/>
      <c r="N202"/>
      <c r="O202"/>
    </row>
    <row r="203" spans="13:15" ht="13.5" customHeight="1">
      <c r="M203"/>
      <c r="N203"/>
      <c r="O203"/>
    </row>
    <row r="204" spans="13:15" ht="13.5" customHeight="1">
      <c r="M204"/>
      <c r="N204"/>
      <c r="O204"/>
    </row>
    <row r="205" spans="13:15" ht="13.5" customHeight="1">
      <c r="M205"/>
      <c r="N205"/>
      <c r="O205"/>
    </row>
    <row r="206" spans="13:15" ht="13.5" customHeight="1">
      <c r="M206"/>
      <c r="N206"/>
      <c r="O206"/>
    </row>
    <row r="207" spans="13:15" ht="13.5" customHeight="1">
      <c r="M207"/>
      <c r="N207"/>
      <c r="O207"/>
    </row>
    <row r="208" spans="13:15" ht="13.5" customHeight="1">
      <c r="M208"/>
      <c r="N208"/>
      <c r="O208"/>
    </row>
    <row r="209" spans="13:15" ht="13.5" customHeight="1">
      <c r="M209"/>
      <c r="N209"/>
      <c r="O209"/>
    </row>
    <row r="210" spans="13:15" ht="13.5" customHeight="1">
      <c r="M210"/>
      <c r="N210"/>
      <c r="O210"/>
    </row>
    <row r="211" spans="13:15" ht="13.5" customHeight="1">
      <c r="M211"/>
      <c r="N211"/>
      <c r="O211"/>
    </row>
    <row r="212" spans="13:15" ht="13.5" customHeight="1">
      <c r="M212"/>
      <c r="N212"/>
      <c r="O212"/>
    </row>
    <row r="213" spans="13:15" ht="13.5" customHeight="1">
      <c r="M213"/>
      <c r="N213"/>
      <c r="O213"/>
    </row>
    <row r="214" spans="13:15" ht="13.5" customHeight="1">
      <c r="M214"/>
      <c r="N214"/>
      <c r="O214"/>
    </row>
    <row r="215" spans="13:15" ht="13.5" customHeight="1">
      <c r="M215"/>
      <c r="N215"/>
      <c r="O215"/>
    </row>
    <row r="216" spans="13:15" ht="13.5" customHeight="1">
      <c r="M216"/>
      <c r="N216"/>
      <c r="O216"/>
    </row>
    <row r="217" spans="13:15" ht="13.5" customHeight="1">
      <c r="M217"/>
      <c r="N217"/>
      <c r="O217"/>
    </row>
    <row r="218" spans="13:15" ht="13.5" customHeight="1">
      <c r="M218"/>
      <c r="N218"/>
      <c r="O218"/>
    </row>
    <row r="219" spans="13:15" ht="13.5" customHeight="1">
      <c r="M219"/>
      <c r="N219"/>
      <c r="O219"/>
    </row>
    <row r="220" spans="13:15" ht="13.5" customHeight="1">
      <c r="M220"/>
      <c r="N220"/>
      <c r="O220"/>
    </row>
    <row r="221" spans="13:15" ht="13.5" customHeight="1">
      <c r="M221"/>
      <c r="N221"/>
      <c r="O221"/>
    </row>
    <row r="222" spans="13:15" ht="13.5" customHeight="1">
      <c r="M222"/>
      <c r="N222"/>
      <c r="O222"/>
    </row>
    <row r="223" spans="13:15" ht="13.5" customHeight="1">
      <c r="M223"/>
      <c r="N223"/>
      <c r="O223"/>
    </row>
    <row r="224" spans="13:15" ht="13.5" customHeight="1">
      <c r="M224"/>
      <c r="N224"/>
      <c r="O224"/>
    </row>
    <row r="225" spans="13:15" ht="13.5" customHeight="1">
      <c r="M225"/>
      <c r="N225"/>
      <c r="O225"/>
    </row>
    <row r="226" spans="13:15" ht="13.5" customHeight="1">
      <c r="M226"/>
      <c r="N226"/>
      <c r="O226"/>
    </row>
    <row r="227" spans="13:15" ht="13.5" customHeight="1">
      <c r="M227"/>
      <c r="N227"/>
      <c r="O227"/>
    </row>
    <row r="228" spans="13:15" ht="13.5" customHeight="1">
      <c r="M228"/>
      <c r="N228"/>
      <c r="O228"/>
    </row>
    <row r="229" spans="13:15" ht="13.5" customHeight="1">
      <c r="M229"/>
      <c r="N229"/>
      <c r="O229"/>
    </row>
    <row r="230" spans="13:15" ht="13.5" customHeight="1">
      <c r="M230"/>
      <c r="N230"/>
      <c r="O230"/>
    </row>
    <row r="231" spans="13:15" ht="13.5" customHeight="1">
      <c r="M231"/>
      <c r="N231"/>
      <c r="O231"/>
    </row>
    <row r="232" spans="13:15" ht="13.5" customHeight="1">
      <c r="M232"/>
      <c r="N232"/>
      <c r="O232"/>
    </row>
    <row r="233" spans="13:15" ht="13.5" customHeight="1">
      <c r="M233"/>
      <c r="N233"/>
      <c r="O233"/>
    </row>
    <row r="234" spans="13:15" ht="13.5" customHeight="1">
      <c r="M234"/>
      <c r="N234"/>
      <c r="O234"/>
    </row>
    <row r="235" spans="13:15" ht="13.5" customHeight="1">
      <c r="M235"/>
      <c r="N235"/>
      <c r="O235"/>
    </row>
    <row r="236" spans="13:15" ht="13.5" customHeight="1">
      <c r="M236"/>
      <c r="N236"/>
      <c r="O236"/>
    </row>
    <row r="237" spans="13:15" ht="13.5" customHeight="1">
      <c r="M237"/>
      <c r="N237"/>
      <c r="O237"/>
    </row>
    <row r="238" spans="13:15" ht="13.5" customHeight="1">
      <c r="M238"/>
      <c r="N238"/>
      <c r="O238"/>
    </row>
    <row r="239" spans="13:15" ht="13.5" customHeight="1">
      <c r="M239"/>
      <c r="N239"/>
      <c r="O239"/>
    </row>
    <row r="240" spans="13:15" ht="13.5" customHeight="1">
      <c r="M240"/>
      <c r="N240"/>
      <c r="O240"/>
    </row>
    <row r="241" spans="13:15" ht="13.5" customHeight="1">
      <c r="M241"/>
      <c r="N241"/>
      <c r="O241"/>
    </row>
    <row r="242" spans="13:15" ht="13.5" customHeight="1">
      <c r="M242"/>
      <c r="N242"/>
      <c r="O242"/>
    </row>
    <row r="243" spans="13:15" ht="13.5" customHeight="1">
      <c r="M243"/>
      <c r="N243"/>
      <c r="O243"/>
    </row>
    <row r="244" spans="13:15" ht="13.5" customHeight="1">
      <c r="M244"/>
      <c r="N244"/>
      <c r="O244"/>
    </row>
    <row r="245" spans="13:15" ht="13.5" customHeight="1">
      <c r="M245"/>
      <c r="N245"/>
      <c r="O245"/>
    </row>
    <row r="246" spans="13:15" ht="13.5" customHeight="1">
      <c r="M246"/>
      <c r="N246"/>
      <c r="O246"/>
    </row>
    <row r="247" spans="13:15" ht="13.5" customHeight="1">
      <c r="M247"/>
      <c r="N247"/>
      <c r="O247"/>
    </row>
    <row r="248" spans="13:15" ht="13.5" customHeight="1">
      <c r="M248"/>
      <c r="N248"/>
      <c r="O248"/>
    </row>
    <row r="249" spans="13:15" ht="13.5" customHeight="1">
      <c r="M249"/>
      <c r="N249"/>
      <c r="O249"/>
    </row>
    <row r="250" spans="13:15" ht="13.5" customHeight="1">
      <c r="M250"/>
      <c r="N250"/>
      <c r="O250"/>
    </row>
    <row r="251" spans="13:15" ht="13.5" customHeight="1">
      <c r="M251"/>
      <c r="N251"/>
      <c r="O251"/>
    </row>
    <row r="252" spans="13:15" ht="13.5" customHeight="1">
      <c r="M252"/>
      <c r="N252"/>
      <c r="O252"/>
    </row>
    <row r="253" spans="13:15" ht="13.5" customHeight="1">
      <c r="M253"/>
      <c r="N253"/>
      <c r="O253"/>
    </row>
    <row r="254" spans="13:15" ht="13.5" customHeight="1">
      <c r="M254"/>
      <c r="N254"/>
      <c r="O254"/>
    </row>
    <row r="255" spans="13:15" ht="13.5" customHeight="1">
      <c r="M255"/>
      <c r="N255"/>
      <c r="O255"/>
    </row>
    <row r="256" spans="13:15" ht="13.5" customHeight="1">
      <c r="M256"/>
      <c r="N256"/>
      <c r="O256"/>
    </row>
    <row r="257" spans="13:15" ht="13.5" customHeight="1">
      <c r="M257"/>
      <c r="N257"/>
      <c r="O257"/>
    </row>
    <row r="258" spans="13:15" ht="13.5" customHeight="1">
      <c r="M258"/>
      <c r="N258"/>
      <c r="O258"/>
    </row>
    <row r="259" spans="13:15" ht="13.5" customHeight="1">
      <c r="M259"/>
      <c r="N259"/>
      <c r="O259"/>
    </row>
    <row r="260" spans="13:15" ht="13.5" customHeight="1">
      <c r="M260"/>
      <c r="N260"/>
      <c r="O260"/>
    </row>
    <row r="261" spans="13:15" ht="13.5" customHeight="1">
      <c r="M261"/>
      <c r="N261"/>
      <c r="O261"/>
    </row>
    <row r="262" spans="13:15" ht="13.5" customHeight="1">
      <c r="M262"/>
      <c r="N262"/>
      <c r="O262"/>
    </row>
    <row r="263" spans="13:15" ht="13.5" customHeight="1">
      <c r="M263"/>
      <c r="N263"/>
      <c r="O263"/>
    </row>
    <row r="264" spans="13:15" ht="13.5" customHeight="1">
      <c r="M264"/>
      <c r="N264"/>
      <c r="O264"/>
    </row>
    <row r="265" spans="13:15" ht="13.5" customHeight="1">
      <c r="M265"/>
      <c r="N265"/>
      <c r="O265"/>
    </row>
    <row r="266" spans="13:15" ht="13.5" customHeight="1">
      <c r="M266"/>
      <c r="N266"/>
      <c r="O266"/>
    </row>
    <row r="267" spans="13:15" ht="13.5" customHeight="1">
      <c r="M267"/>
      <c r="N267"/>
      <c r="O267"/>
    </row>
    <row r="268" spans="13:15" ht="13.5" customHeight="1">
      <c r="M268"/>
      <c r="N268"/>
      <c r="O268"/>
    </row>
    <row r="269" spans="13:15" ht="13.5" customHeight="1">
      <c r="M269"/>
      <c r="N269"/>
      <c r="O269"/>
    </row>
    <row r="270" spans="13:15" ht="13.5" customHeight="1">
      <c r="M270"/>
      <c r="N270"/>
      <c r="O270"/>
    </row>
    <row r="271" spans="13:15" ht="13.5" customHeight="1">
      <c r="M271"/>
      <c r="N271"/>
      <c r="O271"/>
    </row>
    <row r="272" spans="13:15" ht="13.5" customHeight="1">
      <c r="M272"/>
      <c r="N272"/>
      <c r="O272"/>
    </row>
    <row r="273" spans="13:15" ht="13.5" customHeight="1">
      <c r="M273"/>
      <c r="N273"/>
      <c r="O273"/>
    </row>
    <row r="274" spans="13:15" ht="13.5" customHeight="1">
      <c r="M274"/>
      <c r="N274"/>
      <c r="O274"/>
    </row>
    <row r="275" spans="13:15" ht="13.5" customHeight="1">
      <c r="M275"/>
      <c r="N275"/>
      <c r="O275"/>
    </row>
    <row r="276" spans="13:15" ht="13.5" customHeight="1">
      <c r="M276"/>
      <c r="N276"/>
      <c r="O276"/>
    </row>
    <row r="277" spans="13:15" ht="13.5" customHeight="1">
      <c r="M277"/>
      <c r="N277"/>
      <c r="O277"/>
    </row>
    <row r="278" spans="13:15" ht="13.5" customHeight="1">
      <c r="M278"/>
      <c r="N278"/>
      <c r="O278"/>
    </row>
    <row r="279" spans="13:15" ht="13.5" customHeight="1">
      <c r="M279"/>
      <c r="N279"/>
      <c r="O279"/>
    </row>
    <row r="280" spans="13:15" ht="13.5" customHeight="1">
      <c r="M280"/>
      <c r="N280"/>
      <c r="O280"/>
    </row>
    <row r="281" spans="13:15" ht="13.5" customHeight="1">
      <c r="M281"/>
      <c r="N281"/>
      <c r="O281"/>
    </row>
    <row r="282" spans="13:15" ht="13.5" customHeight="1">
      <c r="M282"/>
      <c r="N282"/>
      <c r="O282"/>
    </row>
    <row r="283" spans="13:15" ht="13.5" customHeight="1">
      <c r="M283"/>
      <c r="N283"/>
      <c r="O283"/>
    </row>
    <row r="284" spans="13:15" ht="13.5" customHeight="1">
      <c r="M284"/>
      <c r="N284"/>
      <c r="O284"/>
    </row>
    <row r="285" spans="13:15" ht="13.5" customHeight="1">
      <c r="M285"/>
      <c r="N285"/>
      <c r="O285"/>
    </row>
    <row r="286" spans="13:15" ht="13.5" customHeight="1">
      <c r="M286"/>
      <c r="N286"/>
      <c r="O286"/>
    </row>
    <row r="287" spans="13:15" ht="13.5" customHeight="1">
      <c r="M287"/>
      <c r="N287"/>
      <c r="O287"/>
    </row>
    <row r="288" spans="13:15" ht="13.5" customHeight="1">
      <c r="M288"/>
      <c r="N288"/>
      <c r="O288"/>
    </row>
    <row r="289" spans="13:15" ht="13.5" customHeight="1">
      <c r="M289"/>
      <c r="N289"/>
      <c r="O289"/>
    </row>
    <row r="290" spans="13:15" ht="13.5" customHeight="1">
      <c r="M290"/>
      <c r="N290"/>
      <c r="O290"/>
    </row>
    <row r="291" spans="13:15" ht="13.5" customHeight="1">
      <c r="M291"/>
      <c r="N291"/>
      <c r="O291"/>
    </row>
    <row r="292" spans="13:15" ht="13.5" customHeight="1">
      <c r="M292"/>
      <c r="N292"/>
      <c r="O292"/>
    </row>
    <row r="293" spans="13:15" ht="13.5" customHeight="1">
      <c r="M293"/>
      <c r="N293"/>
      <c r="O293"/>
    </row>
    <row r="294" spans="13:15" ht="13.5" customHeight="1">
      <c r="M294"/>
      <c r="N294"/>
      <c r="O294"/>
    </row>
    <row r="295" spans="13:15" ht="13.5" customHeight="1">
      <c r="M295"/>
      <c r="N295"/>
      <c r="O295"/>
    </row>
    <row r="296" spans="13:15" ht="13.5" customHeight="1">
      <c r="M296"/>
      <c r="N296"/>
      <c r="O296"/>
    </row>
    <row r="297" spans="13:15" ht="13.5" customHeight="1">
      <c r="M297"/>
      <c r="N297"/>
      <c r="O297"/>
    </row>
    <row r="298" spans="13:15" ht="13.5" customHeight="1">
      <c r="M298"/>
      <c r="N298"/>
      <c r="O298"/>
    </row>
    <row r="299" spans="13:15" ht="13.5" customHeight="1">
      <c r="M299"/>
      <c r="N299"/>
      <c r="O299"/>
    </row>
    <row r="300" spans="13:15" ht="13.5" customHeight="1">
      <c r="M300"/>
      <c r="N300"/>
      <c r="O300"/>
    </row>
    <row r="301" spans="13:15" ht="13.5" customHeight="1">
      <c r="M301"/>
      <c r="N301"/>
      <c r="O301"/>
    </row>
    <row r="302" spans="13:15" ht="13.5" customHeight="1">
      <c r="M302"/>
      <c r="N302"/>
      <c r="O302"/>
    </row>
    <row r="303" spans="13:15" ht="13.5" customHeight="1">
      <c r="M303"/>
      <c r="N303"/>
      <c r="O303"/>
    </row>
    <row r="304" spans="13:15" ht="13.5" customHeight="1">
      <c r="M304"/>
      <c r="N304"/>
      <c r="O304"/>
    </row>
    <row r="305" spans="13:15" ht="13.5" customHeight="1">
      <c r="M305"/>
      <c r="N305"/>
      <c r="O305"/>
    </row>
    <row r="306" spans="13:15" ht="13.5" customHeight="1">
      <c r="M306"/>
      <c r="N306"/>
      <c r="O306"/>
    </row>
    <row r="307" spans="13:15" ht="13.5" customHeight="1">
      <c r="M307"/>
      <c r="N307"/>
      <c r="O307"/>
    </row>
    <row r="308" spans="13:15" ht="13.5" customHeight="1">
      <c r="M308"/>
      <c r="N308"/>
      <c r="O308"/>
    </row>
    <row r="309" spans="13:15" ht="13.5" customHeight="1">
      <c r="M309"/>
      <c r="N309"/>
      <c r="O309"/>
    </row>
    <row r="310" spans="13:15" ht="13.5" customHeight="1">
      <c r="M310"/>
      <c r="N310"/>
      <c r="O310"/>
    </row>
    <row r="311" spans="13:15" ht="13.5" customHeight="1">
      <c r="M311"/>
      <c r="N311"/>
      <c r="O311"/>
    </row>
    <row r="312" spans="13:15" ht="13.5" customHeight="1">
      <c r="M312"/>
      <c r="N312"/>
      <c r="O312"/>
    </row>
    <row r="313" spans="13:15" ht="13.5" customHeight="1">
      <c r="M313"/>
      <c r="N313"/>
      <c r="O313"/>
    </row>
    <row r="314" spans="13:15" ht="13.5" customHeight="1">
      <c r="M314"/>
      <c r="N314"/>
      <c r="O314"/>
    </row>
    <row r="315" spans="13:15" ht="13.5" customHeight="1">
      <c r="M315"/>
      <c r="N315"/>
      <c r="O315"/>
    </row>
    <row r="316" spans="13:15" ht="13.5" customHeight="1">
      <c r="M316"/>
      <c r="N316"/>
      <c r="O316"/>
    </row>
    <row r="317" spans="13:15" ht="13.5" customHeight="1">
      <c r="M317"/>
      <c r="N317"/>
      <c r="O317"/>
    </row>
    <row r="318" spans="13:15" ht="13.5" customHeight="1">
      <c r="M318"/>
      <c r="N318"/>
      <c r="O318"/>
    </row>
    <row r="319" spans="13:15" ht="13.5" customHeight="1">
      <c r="M319"/>
      <c r="N319"/>
      <c r="O319"/>
    </row>
    <row r="320" spans="13:15" ht="13.5" customHeight="1">
      <c r="M320"/>
      <c r="N320"/>
      <c r="O320"/>
    </row>
    <row r="321" spans="13:15" ht="13.5" customHeight="1">
      <c r="M321"/>
      <c r="N321"/>
      <c r="O321"/>
    </row>
    <row r="322" spans="13:15" ht="13.5" customHeight="1">
      <c r="M322"/>
      <c r="N322"/>
      <c r="O322"/>
    </row>
    <row r="323" spans="13:15" ht="13.5" customHeight="1">
      <c r="M323"/>
      <c r="N323"/>
      <c r="O323"/>
    </row>
    <row r="324" spans="13:15" ht="13.5" customHeight="1">
      <c r="M324"/>
      <c r="N324"/>
      <c r="O324"/>
    </row>
    <row r="325" spans="13:15" ht="13.5" customHeight="1">
      <c r="M325"/>
      <c r="N325"/>
      <c r="O325"/>
    </row>
    <row r="326" spans="13:15" ht="13.5" customHeight="1">
      <c r="M326"/>
      <c r="N326"/>
      <c r="O326"/>
    </row>
    <row r="327" spans="13:15" ht="13.5" customHeight="1">
      <c r="M327"/>
      <c r="N327"/>
      <c r="O327"/>
    </row>
    <row r="328" spans="13:15" ht="13.5" customHeight="1">
      <c r="M328"/>
      <c r="N328"/>
      <c r="O328"/>
    </row>
    <row r="329" spans="13:15" ht="13.5" customHeight="1">
      <c r="M329"/>
      <c r="N329"/>
      <c r="O329"/>
    </row>
    <row r="330" spans="13:15" ht="13.5" customHeight="1">
      <c r="M330"/>
      <c r="N330"/>
      <c r="O330"/>
    </row>
    <row r="331" spans="13:15" ht="13.5" customHeight="1">
      <c r="M331"/>
      <c r="N331"/>
      <c r="O331"/>
    </row>
    <row r="332" spans="13:15" ht="13.5" customHeight="1">
      <c r="M332"/>
      <c r="N332"/>
      <c r="O332"/>
    </row>
    <row r="333" spans="13:15" ht="13.5" customHeight="1">
      <c r="M333"/>
      <c r="N333"/>
      <c r="O333"/>
    </row>
    <row r="334" spans="13:15" ht="13.5" customHeight="1">
      <c r="M334"/>
      <c r="N334"/>
      <c r="O334"/>
    </row>
    <row r="335" spans="13:15" ht="13.5" customHeight="1">
      <c r="M335"/>
      <c r="N335"/>
      <c r="O335"/>
    </row>
    <row r="336" spans="13:15" ht="13.5" customHeight="1">
      <c r="M336"/>
      <c r="N336"/>
      <c r="O336"/>
    </row>
    <row r="337" spans="13:15" ht="13.5" customHeight="1">
      <c r="M337"/>
      <c r="N337"/>
      <c r="O337"/>
    </row>
    <row r="338" spans="13:15" ht="13.5" customHeight="1">
      <c r="M338"/>
      <c r="N338"/>
      <c r="O338"/>
    </row>
    <row r="339" spans="13:15" ht="13.5" customHeight="1">
      <c r="M339"/>
      <c r="N339"/>
      <c r="O339"/>
    </row>
    <row r="340" spans="13:15" ht="13.5" customHeight="1">
      <c r="M340"/>
      <c r="N340"/>
      <c r="O340"/>
    </row>
    <row r="341" spans="13:15" ht="13.5" customHeight="1">
      <c r="M341"/>
      <c r="N341"/>
      <c r="O341"/>
    </row>
    <row r="342" spans="13:15" ht="13.5" customHeight="1">
      <c r="M342"/>
      <c r="N342"/>
      <c r="O342"/>
    </row>
    <row r="343" spans="13:15" ht="13.5" customHeight="1">
      <c r="M343"/>
      <c r="N343"/>
      <c r="O343"/>
    </row>
    <row r="344" spans="13:15" ht="13.5" customHeight="1">
      <c r="M344"/>
      <c r="N344"/>
      <c r="O344"/>
    </row>
    <row r="345" spans="13:15" ht="13.5" customHeight="1">
      <c r="M345"/>
      <c r="N345"/>
      <c r="O345"/>
    </row>
    <row r="346" spans="13:15" ht="13.5" customHeight="1">
      <c r="M346"/>
      <c r="N346"/>
      <c r="O346"/>
    </row>
    <row r="347" spans="13:15" ht="13.5" customHeight="1">
      <c r="M347"/>
      <c r="N347"/>
      <c r="O347"/>
    </row>
    <row r="348" spans="13:15" ht="13.5" customHeight="1">
      <c r="M348"/>
      <c r="N348"/>
      <c r="O348"/>
    </row>
    <row r="349" spans="13:15" ht="13.5" customHeight="1">
      <c r="M349"/>
      <c r="N349"/>
      <c r="O349"/>
    </row>
    <row r="350" spans="13:15" ht="13.5" customHeight="1">
      <c r="M350"/>
      <c r="N350"/>
      <c r="O350"/>
    </row>
    <row r="351" spans="13:15" ht="13.5" customHeight="1">
      <c r="M351"/>
      <c r="N351"/>
      <c r="O351"/>
    </row>
    <row r="352" spans="13:15" ht="13.5" customHeight="1">
      <c r="M352"/>
      <c r="N352"/>
      <c r="O352"/>
    </row>
    <row r="353" spans="13:15" ht="13.5" customHeight="1">
      <c r="M353"/>
      <c r="N353"/>
      <c r="O353"/>
    </row>
    <row r="354" spans="13:15" ht="13.5" customHeight="1">
      <c r="M354"/>
      <c r="N354"/>
      <c r="O354"/>
    </row>
    <row r="355" spans="13:15" ht="13.5" customHeight="1">
      <c r="M355"/>
      <c r="N355"/>
      <c r="O355"/>
    </row>
    <row r="356" spans="13:15" ht="13.5" customHeight="1">
      <c r="M356"/>
      <c r="N356"/>
      <c r="O356"/>
    </row>
    <row r="357" spans="13:15" ht="13.5" customHeight="1">
      <c r="M357"/>
      <c r="N357"/>
      <c r="O357"/>
    </row>
    <row r="358" spans="13:15" ht="13.5" customHeight="1">
      <c r="M358"/>
      <c r="N358"/>
      <c r="O358"/>
    </row>
    <row r="359" spans="13:15" ht="13.5" customHeight="1">
      <c r="M359"/>
      <c r="N359"/>
      <c r="O359"/>
    </row>
    <row r="360" spans="13:15" ht="13.5" customHeight="1">
      <c r="M360"/>
      <c r="N360"/>
      <c r="O360"/>
    </row>
    <row r="361" spans="13:15" ht="13.5" customHeight="1">
      <c r="M361"/>
      <c r="N361"/>
      <c r="O361"/>
    </row>
    <row r="362" spans="13:15" ht="13.5" customHeight="1">
      <c r="M362"/>
      <c r="N362"/>
      <c r="O362"/>
    </row>
    <row r="363" spans="13:15" ht="13.5" customHeight="1">
      <c r="M363"/>
      <c r="N363"/>
      <c r="O363"/>
    </row>
    <row r="364" spans="13:15" ht="13.5" customHeight="1">
      <c r="M364"/>
      <c r="N364"/>
      <c r="O364"/>
    </row>
    <row r="365" spans="13:15" ht="13.5" customHeight="1">
      <c r="M365"/>
      <c r="N365"/>
      <c r="O365"/>
    </row>
    <row r="366" spans="13:15" ht="13.5" customHeight="1">
      <c r="M366"/>
      <c r="N366"/>
      <c r="O366"/>
    </row>
    <row r="367" spans="13:15" ht="13.5" customHeight="1">
      <c r="M367"/>
      <c r="N367"/>
      <c r="O367"/>
    </row>
    <row r="368" spans="13:15" ht="13.5" customHeight="1">
      <c r="M368"/>
      <c r="N368"/>
      <c r="O368"/>
    </row>
    <row r="369" spans="13:15" ht="13.5" customHeight="1">
      <c r="M369"/>
      <c r="N369"/>
      <c r="O369"/>
    </row>
    <row r="370" spans="13:15" ht="13.5" customHeight="1">
      <c r="M370"/>
      <c r="N370"/>
      <c r="O370"/>
    </row>
    <row r="371" spans="13:15" ht="13.5" customHeight="1">
      <c r="M371"/>
      <c r="N371"/>
      <c r="O371"/>
    </row>
    <row r="372" spans="13:15" ht="13.5" customHeight="1">
      <c r="M372"/>
      <c r="N372"/>
      <c r="O372"/>
    </row>
    <row r="373" spans="13:15" ht="13.5" customHeight="1">
      <c r="M373"/>
      <c r="N373"/>
      <c r="O373"/>
    </row>
    <row r="374" spans="13:15" ht="13.5" customHeight="1">
      <c r="M374"/>
      <c r="N374"/>
      <c r="O374"/>
    </row>
    <row r="375" spans="13:15" ht="13.5" customHeight="1">
      <c r="M375"/>
      <c r="N375"/>
      <c r="O375"/>
    </row>
    <row r="376" spans="13:15" ht="13.5" customHeight="1">
      <c r="M376"/>
      <c r="N376"/>
      <c r="O376"/>
    </row>
    <row r="377" spans="13:15" ht="13.5" customHeight="1">
      <c r="M377"/>
      <c r="N377"/>
      <c r="O377"/>
    </row>
    <row r="378" spans="13:15" ht="13.5" customHeight="1">
      <c r="M378"/>
      <c r="N378"/>
      <c r="O378"/>
    </row>
    <row r="379" spans="13:15" ht="13.5" customHeight="1">
      <c r="M379"/>
      <c r="N379"/>
      <c r="O379"/>
    </row>
    <row r="380" spans="13:15" ht="13.5" customHeight="1">
      <c r="M380"/>
      <c r="N380"/>
      <c r="O380"/>
    </row>
    <row r="381" spans="13:15" ht="13.5" customHeight="1">
      <c r="M381"/>
      <c r="N381"/>
      <c r="O381"/>
    </row>
    <row r="382" spans="13:15" ht="13.5" customHeight="1">
      <c r="M382"/>
      <c r="N382"/>
      <c r="O382"/>
    </row>
    <row r="383" spans="13:15" ht="13.5" customHeight="1">
      <c r="M383"/>
      <c r="N383"/>
      <c r="O383"/>
    </row>
    <row r="384" spans="13:15" ht="13.5" customHeight="1">
      <c r="M384"/>
      <c r="N384"/>
      <c r="O384"/>
    </row>
    <row r="385" spans="13:15" ht="13.5" customHeight="1">
      <c r="M385"/>
      <c r="N385"/>
      <c r="O385"/>
    </row>
    <row r="386" spans="13:15" ht="13.5" customHeight="1">
      <c r="M386"/>
      <c r="N386"/>
      <c r="O386"/>
    </row>
    <row r="387" spans="13:15" ht="13.5" customHeight="1">
      <c r="M387"/>
      <c r="N387"/>
      <c r="O387"/>
    </row>
    <row r="388" spans="13:15" ht="13.5" customHeight="1">
      <c r="M388"/>
      <c r="N388"/>
      <c r="O388"/>
    </row>
    <row r="389" spans="13:15" ht="13.5" customHeight="1">
      <c r="M389"/>
      <c r="N389"/>
      <c r="O389"/>
    </row>
    <row r="390" spans="13:15" ht="13.5" customHeight="1">
      <c r="M390"/>
      <c r="N390"/>
      <c r="O390"/>
    </row>
    <row r="391" spans="13:15" ht="13.5" customHeight="1">
      <c r="M391"/>
      <c r="N391"/>
      <c r="O391"/>
    </row>
    <row r="392" spans="13:15" ht="13.5" customHeight="1">
      <c r="M392"/>
      <c r="N392"/>
      <c r="O392"/>
    </row>
    <row r="393" spans="13:15" ht="13.5" customHeight="1">
      <c r="M393"/>
      <c r="N393"/>
      <c r="O393"/>
    </row>
    <row r="394" spans="13:15" ht="13.5" customHeight="1">
      <c r="M394"/>
      <c r="N394"/>
      <c r="O394"/>
    </row>
    <row r="395" spans="13:15" ht="13.5" customHeight="1">
      <c r="M395"/>
      <c r="N395"/>
      <c r="O395"/>
    </row>
    <row r="396" spans="13:15" ht="13.5" customHeight="1">
      <c r="M396"/>
      <c r="N396"/>
      <c r="O396"/>
    </row>
    <row r="397" spans="13:15" ht="13.5" customHeight="1">
      <c r="M397"/>
      <c r="N397"/>
      <c r="O397"/>
    </row>
    <row r="398" spans="13:15" ht="13.5" customHeight="1">
      <c r="M398"/>
      <c r="N398"/>
      <c r="O398"/>
    </row>
    <row r="399" spans="13:15" ht="13.5" customHeight="1">
      <c r="M399"/>
      <c r="N399"/>
      <c r="O399"/>
    </row>
    <row r="400" spans="13:15" ht="13.5" customHeight="1">
      <c r="M400"/>
      <c r="N400"/>
      <c r="O400"/>
    </row>
    <row r="401" spans="13:15" ht="13.5" customHeight="1">
      <c r="M401"/>
      <c r="N401"/>
      <c r="O401"/>
    </row>
    <row r="402" spans="13:15" ht="13.5" customHeight="1">
      <c r="M402"/>
      <c r="N402"/>
      <c r="O402"/>
    </row>
    <row r="403" spans="13:15" ht="13.5" customHeight="1">
      <c r="M403"/>
      <c r="N403"/>
      <c r="O403"/>
    </row>
    <row r="404" spans="13:15" ht="13.5" customHeight="1">
      <c r="M404"/>
      <c r="N404"/>
      <c r="O404"/>
    </row>
    <row r="405" spans="13:15" ht="13.5" customHeight="1">
      <c r="M405"/>
      <c r="N405"/>
      <c r="O405"/>
    </row>
    <row r="406" spans="13:15" ht="13.5" customHeight="1">
      <c r="M406"/>
      <c r="N406"/>
      <c r="O406"/>
    </row>
    <row r="407" spans="13:15" ht="13.5" customHeight="1">
      <c r="M407"/>
      <c r="N407"/>
      <c r="O407"/>
    </row>
    <row r="408" spans="13:15" ht="13.5" customHeight="1">
      <c r="M408"/>
      <c r="N408"/>
      <c r="O408"/>
    </row>
    <row r="409" spans="13:15" ht="13.5" customHeight="1">
      <c r="M409"/>
      <c r="N409"/>
      <c r="O409"/>
    </row>
    <row r="410" spans="13:15" ht="13.5" customHeight="1">
      <c r="M410"/>
      <c r="N410"/>
      <c r="O410"/>
    </row>
    <row r="411" spans="13:15" ht="13.5" customHeight="1">
      <c r="M411"/>
      <c r="N411"/>
      <c r="O411"/>
    </row>
    <row r="412" spans="13:15" ht="13.5" customHeight="1">
      <c r="M412"/>
      <c r="N412"/>
      <c r="O412"/>
    </row>
    <row r="413" spans="13:15" ht="13.5" customHeight="1">
      <c r="M413"/>
      <c r="N413"/>
      <c r="O413"/>
    </row>
    <row r="414" spans="13:15" ht="13.5" customHeight="1">
      <c r="M414"/>
      <c r="N414"/>
      <c r="O414"/>
    </row>
    <row r="415" spans="13:15" ht="13.5" customHeight="1">
      <c r="M415"/>
      <c r="N415"/>
      <c r="O415"/>
    </row>
    <row r="416" spans="13:15" ht="13.5" customHeight="1">
      <c r="M416"/>
      <c r="N416"/>
      <c r="O416"/>
    </row>
    <row r="417" spans="13:15" ht="13.5" customHeight="1">
      <c r="M417"/>
      <c r="N417"/>
      <c r="O417"/>
    </row>
    <row r="418" spans="13:15" ht="13.5" customHeight="1">
      <c r="M418"/>
      <c r="N418"/>
      <c r="O418"/>
    </row>
    <row r="419" spans="13:15" ht="13.5" customHeight="1">
      <c r="M419"/>
      <c r="N419"/>
      <c r="O419"/>
    </row>
    <row r="420" spans="13:15" ht="13.5" customHeight="1">
      <c r="M420"/>
      <c r="N420"/>
      <c r="O420"/>
    </row>
    <row r="421" spans="13:15" ht="13.5" customHeight="1">
      <c r="M421"/>
      <c r="N421"/>
      <c r="O421"/>
    </row>
    <row r="422" spans="13:15" ht="13.5" customHeight="1">
      <c r="M422"/>
      <c r="N422"/>
      <c r="O422"/>
    </row>
    <row r="423" spans="13:15" ht="13.5" customHeight="1">
      <c r="M423"/>
      <c r="N423"/>
      <c r="O423"/>
    </row>
    <row r="424" spans="13:15" ht="13.5" customHeight="1">
      <c r="M424"/>
      <c r="N424"/>
      <c r="O424"/>
    </row>
    <row r="425" spans="13:15" ht="13.5" customHeight="1">
      <c r="M425"/>
      <c r="N425"/>
      <c r="O425"/>
    </row>
    <row r="426" spans="13:15" ht="13.5" customHeight="1">
      <c r="M426"/>
      <c r="N426"/>
      <c r="O426"/>
    </row>
    <row r="427" spans="13:15" ht="13.5" customHeight="1">
      <c r="M427"/>
      <c r="N427"/>
      <c r="O427"/>
    </row>
    <row r="428" spans="13:15" ht="13.5" customHeight="1">
      <c r="M428"/>
      <c r="N428"/>
      <c r="O428"/>
    </row>
    <row r="429" spans="13:15" ht="13.5" customHeight="1">
      <c r="M429"/>
      <c r="N429"/>
      <c r="O429"/>
    </row>
    <row r="430" spans="13:15" ht="13.5" customHeight="1">
      <c r="M430"/>
      <c r="N430"/>
      <c r="O430"/>
    </row>
    <row r="431" spans="13:15" ht="13.5" customHeight="1">
      <c r="M431"/>
      <c r="N431"/>
      <c r="O431"/>
    </row>
    <row r="432" spans="13:15" ht="13.5" customHeight="1">
      <c r="M432"/>
      <c r="N432"/>
      <c r="O432"/>
    </row>
    <row r="433" spans="13:15" ht="13.5" customHeight="1">
      <c r="M433"/>
      <c r="N433"/>
      <c r="O433"/>
    </row>
    <row r="434" spans="13:15" ht="13.5" customHeight="1">
      <c r="M434"/>
      <c r="N434"/>
      <c r="O434"/>
    </row>
    <row r="435" spans="13:15" ht="13.5" customHeight="1">
      <c r="M435"/>
      <c r="N435"/>
      <c r="O435"/>
    </row>
    <row r="436" spans="13:15" ht="13.5" customHeight="1">
      <c r="M436"/>
      <c r="N436"/>
      <c r="O436"/>
    </row>
    <row r="437" spans="13:15" ht="13.5" customHeight="1">
      <c r="M437"/>
      <c r="N437"/>
      <c r="O437"/>
    </row>
    <row r="438" spans="13:15" ht="13.5" customHeight="1">
      <c r="M438"/>
      <c r="N438"/>
      <c r="O438"/>
    </row>
    <row r="439" spans="13:15" ht="13.5" customHeight="1">
      <c r="M439"/>
      <c r="N439"/>
      <c r="O439"/>
    </row>
    <row r="440" spans="13:15" ht="13.5" customHeight="1">
      <c r="M440"/>
      <c r="N440"/>
      <c r="O440"/>
    </row>
    <row r="441" spans="13:15" ht="13.5" customHeight="1">
      <c r="M441"/>
      <c r="N441"/>
      <c r="O441"/>
    </row>
    <row r="442" spans="13:15" ht="13.5" customHeight="1">
      <c r="M442"/>
      <c r="N442"/>
      <c r="O442"/>
    </row>
    <row r="443" spans="13:15" ht="13.5" customHeight="1">
      <c r="M443"/>
      <c r="N443"/>
      <c r="O443"/>
    </row>
    <row r="444" spans="13:15" ht="13.5" customHeight="1">
      <c r="M444"/>
      <c r="N444"/>
      <c r="O444"/>
    </row>
    <row r="445" spans="13:15" ht="13.5" customHeight="1">
      <c r="M445"/>
      <c r="N445"/>
      <c r="O445"/>
    </row>
    <row r="446" spans="13:15" ht="13.5" customHeight="1">
      <c r="M446"/>
      <c r="N446"/>
      <c r="O446"/>
    </row>
    <row r="447" spans="13:15" ht="13.5" customHeight="1">
      <c r="M447"/>
      <c r="N447"/>
      <c r="O447"/>
    </row>
    <row r="448" spans="13:15" ht="13.5" customHeight="1">
      <c r="M448"/>
      <c r="N448"/>
      <c r="O448"/>
    </row>
    <row r="449" spans="13:15" ht="13.5" customHeight="1">
      <c r="M449"/>
      <c r="N449"/>
      <c r="O449"/>
    </row>
    <row r="450" spans="13:15" ht="13.5" customHeight="1">
      <c r="M450"/>
      <c r="N450"/>
      <c r="O450"/>
    </row>
    <row r="451" spans="13:15" ht="13.5" customHeight="1">
      <c r="M451"/>
      <c r="N451"/>
      <c r="O451"/>
    </row>
    <row r="452" spans="13:15" ht="13.5" customHeight="1">
      <c r="M452"/>
      <c r="N452"/>
      <c r="O452"/>
    </row>
    <row r="453" spans="13:15" ht="13.5" customHeight="1">
      <c r="M453"/>
      <c r="N453"/>
      <c r="O453"/>
    </row>
    <row r="454" spans="13:15" ht="13.5" customHeight="1">
      <c r="M454"/>
      <c r="N454"/>
      <c r="O454"/>
    </row>
    <row r="455" spans="13:15" ht="13.5" customHeight="1">
      <c r="M455"/>
      <c r="N455"/>
      <c r="O455"/>
    </row>
    <row r="456" spans="13:15" ht="13.5" customHeight="1">
      <c r="M456"/>
      <c r="N456"/>
      <c r="O456"/>
    </row>
    <row r="457" spans="13:15" ht="13.5" customHeight="1">
      <c r="M457"/>
      <c r="N457"/>
      <c r="O457"/>
    </row>
    <row r="458" spans="13:15" ht="13.5" customHeight="1">
      <c r="M458"/>
      <c r="N458"/>
      <c r="O458"/>
    </row>
    <row r="459" spans="13:15" ht="13.5" customHeight="1">
      <c r="M459"/>
      <c r="N459"/>
      <c r="O459"/>
    </row>
    <row r="460" spans="13:15" ht="13.5" customHeight="1">
      <c r="M460"/>
      <c r="N460"/>
      <c r="O460"/>
    </row>
    <row r="461" spans="13:15" ht="13.5" customHeight="1">
      <c r="M461"/>
      <c r="N461"/>
      <c r="O461"/>
    </row>
    <row r="462" spans="13:15" ht="13.5" customHeight="1">
      <c r="M462"/>
      <c r="N462"/>
      <c r="O462"/>
    </row>
    <row r="463" spans="13:15" ht="13.5" customHeight="1">
      <c r="M463"/>
      <c r="N463"/>
      <c r="O463"/>
    </row>
    <row r="464" spans="13:15" ht="13.5" customHeight="1">
      <c r="M464"/>
      <c r="N464"/>
      <c r="O464"/>
    </row>
    <row r="465" spans="13:15" ht="13.5" customHeight="1">
      <c r="M465"/>
      <c r="N465"/>
      <c r="O465"/>
    </row>
    <row r="466" spans="13:15" ht="13.5" customHeight="1">
      <c r="M466"/>
      <c r="N466"/>
      <c r="O466"/>
    </row>
    <row r="467" spans="13:15" ht="13.5" customHeight="1">
      <c r="M467"/>
      <c r="N467"/>
      <c r="O467"/>
    </row>
    <row r="468" spans="13:15" ht="13.5" customHeight="1">
      <c r="M468"/>
      <c r="N468"/>
      <c r="O468"/>
    </row>
    <row r="469" spans="13:15" ht="13.5" customHeight="1">
      <c r="M469"/>
      <c r="N469"/>
      <c r="O469"/>
    </row>
    <row r="470" spans="13:15" ht="13.5" customHeight="1">
      <c r="M470"/>
      <c r="N470"/>
      <c r="O470"/>
    </row>
    <row r="471" spans="13:15" ht="13.5" customHeight="1">
      <c r="M471"/>
      <c r="N471"/>
      <c r="O471"/>
    </row>
    <row r="472" spans="13:15" ht="13.5" customHeight="1">
      <c r="M472"/>
      <c r="N472"/>
      <c r="O472"/>
    </row>
    <row r="473" spans="13:15" ht="13.5" customHeight="1">
      <c r="M473"/>
      <c r="N473"/>
      <c r="O473"/>
    </row>
    <row r="474" spans="13:15" ht="13.5" customHeight="1">
      <c r="M474"/>
      <c r="N474"/>
      <c r="O474"/>
    </row>
    <row r="475" spans="13:15" ht="13.5" customHeight="1">
      <c r="M475"/>
      <c r="N475"/>
      <c r="O475"/>
    </row>
    <row r="476" spans="13:15" ht="13.5" customHeight="1">
      <c r="M476"/>
      <c r="N476"/>
      <c r="O476"/>
    </row>
    <row r="477" spans="13:15" ht="13.5" customHeight="1">
      <c r="M477"/>
      <c r="N477"/>
      <c r="O477"/>
    </row>
    <row r="478" spans="13:15" ht="13.5" customHeight="1">
      <c r="M478"/>
      <c r="N478"/>
      <c r="O478"/>
    </row>
    <row r="479" spans="13:15" ht="13.5" customHeight="1">
      <c r="M479"/>
      <c r="N479"/>
      <c r="O479"/>
    </row>
    <row r="480" spans="13:15" ht="13.5" customHeight="1">
      <c r="M480"/>
      <c r="N480"/>
      <c r="O480"/>
    </row>
    <row r="481" spans="13:15" ht="13.5" customHeight="1">
      <c r="M481"/>
      <c r="N481"/>
      <c r="O481"/>
    </row>
    <row r="482" spans="13:15" ht="13.5" customHeight="1">
      <c r="M482"/>
      <c r="N482"/>
      <c r="O482"/>
    </row>
    <row r="483" spans="13:15" ht="13.5" customHeight="1">
      <c r="M483"/>
      <c r="N483"/>
      <c r="O483"/>
    </row>
    <row r="484" spans="13:15" ht="13.5" customHeight="1">
      <c r="M484"/>
      <c r="N484"/>
      <c r="O484"/>
    </row>
    <row r="485" spans="13:15" ht="13.5" customHeight="1">
      <c r="M485"/>
      <c r="N485"/>
      <c r="O485"/>
    </row>
    <row r="486" spans="13:15" ht="13.5" customHeight="1">
      <c r="M486"/>
      <c r="N486"/>
      <c r="O486"/>
    </row>
    <row r="487" spans="13:15" ht="13.5" customHeight="1">
      <c r="M487"/>
      <c r="N487"/>
      <c r="O487"/>
    </row>
    <row r="488" spans="13:15" ht="13.5" customHeight="1">
      <c r="M488"/>
      <c r="N488"/>
      <c r="O488"/>
    </row>
    <row r="489" spans="13:15" ht="13.5" customHeight="1">
      <c r="M489"/>
      <c r="N489"/>
      <c r="O489"/>
    </row>
    <row r="490" spans="13:15" ht="13.5" customHeight="1">
      <c r="M490"/>
      <c r="N490"/>
      <c r="O490"/>
    </row>
    <row r="491" spans="13:15" ht="13.5" customHeight="1">
      <c r="M491"/>
      <c r="N491"/>
      <c r="O491"/>
    </row>
    <row r="492" spans="13:15" ht="13.5" customHeight="1">
      <c r="M492"/>
      <c r="N492"/>
      <c r="O492"/>
    </row>
    <row r="493" spans="13:15" ht="13.5" customHeight="1">
      <c r="M493"/>
      <c r="N493"/>
      <c r="O493"/>
    </row>
    <row r="494" spans="13:15" ht="13.5" customHeight="1">
      <c r="M494"/>
      <c r="N494"/>
      <c r="O494"/>
    </row>
    <row r="495" spans="13:15" ht="13.5" customHeight="1">
      <c r="M495"/>
      <c r="N495"/>
      <c r="O495"/>
    </row>
    <row r="496" spans="13:15" ht="13.5" customHeight="1">
      <c r="M496"/>
      <c r="N496"/>
      <c r="O496"/>
    </row>
    <row r="497" spans="13:15" ht="13.5" customHeight="1">
      <c r="M497"/>
      <c r="N497"/>
      <c r="O497"/>
    </row>
    <row r="498" spans="13:15" ht="13.5" customHeight="1">
      <c r="M498"/>
      <c r="N498"/>
      <c r="O498"/>
    </row>
    <row r="499" spans="13:15" ht="13.5" customHeight="1">
      <c r="M499"/>
      <c r="N499"/>
      <c r="O499"/>
    </row>
    <row r="500" spans="13:15" ht="13.5" customHeight="1">
      <c r="M500"/>
      <c r="N500"/>
      <c r="O500"/>
    </row>
    <row r="501" spans="13:15" ht="13.5" customHeight="1">
      <c r="M501"/>
      <c r="N501"/>
      <c r="O501"/>
    </row>
    <row r="502" spans="13:15" ht="13.5" customHeight="1">
      <c r="M502"/>
      <c r="N502"/>
      <c r="O502"/>
    </row>
    <row r="503" spans="13:15" ht="13.5" customHeight="1">
      <c r="M503"/>
      <c r="N503"/>
      <c r="O503"/>
    </row>
    <row r="504" spans="13:15" ht="13.5" customHeight="1">
      <c r="M504"/>
      <c r="N504"/>
      <c r="O504"/>
    </row>
    <row r="505" spans="13:15" ht="13.5" customHeight="1">
      <c r="M505"/>
      <c r="N505"/>
      <c r="O505"/>
    </row>
    <row r="506" spans="13:15" ht="13.5" customHeight="1">
      <c r="M506"/>
      <c r="N506"/>
      <c r="O506"/>
    </row>
    <row r="507" spans="13:15" ht="13.5" customHeight="1">
      <c r="M507"/>
      <c r="N507"/>
      <c r="O507"/>
    </row>
    <row r="508" spans="13:15" ht="13.5" customHeight="1">
      <c r="M508"/>
      <c r="N508"/>
      <c r="O508"/>
    </row>
    <row r="509" spans="13:15" ht="13.5" customHeight="1">
      <c r="M509"/>
      <c r="N509"/>
      <c r="O509"/>
    </row>
    <row r="510" spans="13:15" ht="13.5" customHeight="1">
      <c r="M510"/>
      <c r="N510"/>
      <c r="O510"/>
    </row>
    <row r="511" spans="13:15" ht="13.5" customHeight="1">
      <c r="M511"/>
      <c r="N511"/>
      <c r="O511"/>
    </row>
    <row r="512" spans="13:15" ht="13.5" customHeight="1">
      <c r="M512"/>
      <c r="N512"/>
      <c r="O512"/>
    </row>
    <row r="513" spans="13:15" ht="13.5" customHeight="1">
      <c r="M513"/>
      <c r="N513"/>
      <c r="O513"/>
    </row>
    <row r="514" spans="13:15" ht="13.5" customHeight="1">
      <c r="M514"/>
      <c r="N514"/>
      <c r="O514"/>
    </row>
    <row r="515" spans="13:15" ht="13.5" customHeight="1">
      <c r="M515"/>
      <c r="N515"/>
      <c r="O515"/>
    </row>
    <row r="516" spans="13:15" ht="13.5" customHeight="1">
      <c r="M516"/>
      <c r="N516"/>
      <c r="O516"/>
    </row>
    <row r="517" spans="13:15" ht="13.5" customHeight="1">
      <c r="M517"/>
      <c r="N517"/>
      <c r="O517"/>
    </row>
    <row r="518" spans="13:15" ht="13.5" customHeight="1">
      <c r="M518"/>
      <c r="N518"/>
      <c r="O518"/>
    </row>
    <row r="519" spans="13:15" ht="13.5" customHeight="1">
      <c r="M519"/>
      <c r="N519"/>
      <c r="O519"/>
    </row>
    <row r="520" spans="13:15" ht="13.5" customHeight="1">
      <c r="M520"/>
      <c r="N520"/>
      <c r="O520"/>
    </row>
    <row r="521" spans="13:15" ht="13.5" customHeight="1">
      <c r="M521"/>
      <c r="N521"/>
      <c r="O521"/>
    </row>
    <row r="522" spans="13:15" ht="13.5" customHeight="1">
      <c r="M522"/>
      <c r="N522"/>
      <c r="O522"/>
    </row>
    <row r="523" spans="13:15" ht="13.5" customHeight="1">
      <c r="M523"/>
      <c r="N523"/>
      <c r="O523"/>
    </row>
    <row r="524" spans="13:15" ht="13.5" customHeight="1">
      <c r="M524"/>
      <c r="N524"/>
      <c r="O524"/>
    </row>
    <row r="525" spans="13:15" ht="13.5" customHeight="1">
      <c r="M525"/>
      <c r="N525"/>
      <c r="O525"/>
    </row>
    <row r="526" spans="13:15" ht="13.5" customHeight="1">
      <c r="M526"/>
      <c r="N526"/>
      <c r="O526"/>
    </row>
    <row r="527" spans="13:15" ht="13.5" customHeight="1">
      <c r="M527"/>
      <c r="N527"/>
      <c r="O527"/>
    </row>
    <row r="528" spans="13:15" ht="13.5" customHeight="1">
      <c r="M528"/>
      <c r="N528"/>
      <c r="O528"/>
    </row>
    <row r="529" spans="13:15" ht="13.5" customHeight="1">
      <c r="M529"/>
      <c r="N529"/>
      <c r="O529"/>
    </row>
    <row r="530" spans="13:15" ht="13.5" customHeight="1">
      <c r="M530"/>
      <c r="N530"/>
      <c r="O530"/>
    </row>
    <row r="531" spans="13:15" ht="13.5" customHeight="1">
      <c r="M531"/>
      <c r="N531"/>
      <c r="O531"/>
    </row>
    <row r="532" spans="13:15" ht="13.5" customHeight="1">
      <c r="M532"/>
      <c r="N532"/>
      <c r="O532"/>
    </row>
    <row r="533" spans="13:15" ht="13.5" customHeight="1">
      <c r="M533"/>
      <c r="N533"/>
      <c r="O533"/>
    </row>
    <row r="534" spans="13:15" ht="13.5" customHeight="1">
      <c r="M534"/>
      <c r="N534"/>
      <c r="O534"/>
    </row>
    <row r="535" spans="13:15" ht="13.5" customHeight="1">
      <c r="M535"/>
      <c r="N535"/>
      <c r="O535"/>
    </row>
    <row r="536" spans="13:15" ht="13.5" customHeight="1">
      <c r="M536"/>
      <c r="N536"/>
      <c r="O536"/>
    </row>
    <row r="537" spans="13:15" ht="13.5" customHeight="1">
      <c r="M537"/>
      <c r="N537"/>
      <c r="O537"/>
    </row>
    <row r="538" spans="13:15" ht="13.5" customHeight="1">
      <c r="M538"/>
      <c r="N538"/>
      <c r="O538"/>
    </row>
    <row r="539" spans="13:15" ht="13.5" customHeight="1">
      <c r="M539"/>
      <c r="N539"/>
      <c r="O539"/>
    </row>
    <row r="540" spans="13:15" ht="13.5" customHeight="1">
      <c r="M540"/>
      <c r="N540"/>
      <c r="O540"/>
    </row>
    <row r="541" spans="13:15" ht="13.5" customHeight="1">
      <c r="M541"/>
      <c r="N541"/>
      <c r="O541"/>
    </row>
    <row r="542" spans="13:15" ht="13.5" customHeight="1">
      <c r="M542"/>
      <c r="N542"/>
      <c r="O542"/>
    </row>
    <row r="543" spans="13:15" ht="13.5" customHeight="1">
      <c r="M543"/>
      <c r="N543"/>
      <c r="O543"/>
    </row>
    <row r="544" spans="13:15" ht="13.5" customHeight="1">
      <c r="M544"/>
      <c r="N544"/>
      <c r="O544"/>
    </row>
    <row r="545" spans="13:15" ht="13.5" customHeight="1">
      <c r="M545"/>
      <c r="N545"/>
      <c r="O545"/>
    </row>
    <row r="546" spans="13:15" ht="13.5" customHeight="1">
      <c r="M546"/>
      <c r="N546"/>
      <c r="O546"/>
    </row>
    <row r="547" spans="13:15" ht="13.5" customHeight="1">
      <c r="M547"/>
      <c r="N547"/>
      <c r="O547"/>
    </row>
    <row r="548" spans="13:15" ht="13.5" customHeight="1">
      <c r="M548"/>
      <c r="N548"/>
      <c r="O548"/>
    </row>
    <row r="549" spans="13:15" ht="13.5" customHeight="1">
      <c r="M549"/>
      <c r="N549"/>
      <c r="O549"/>
    </row>
    <row r="550" spans="13:15" ht="13.5" customHeight="1">
      <c r="M550"/>
      <c r="N550"/>
      <c r="O550"/>
    </row>
    <row r="551" spans="13:15" ht="13.5" customHeight="1">
      <c r="M551"/>
      <c r="N551"/>
      <c r="O551"/>
    </row>
    <row r="552" spans="13:15" ht="13.5" customHeight="1">
      <c r="M552"/>
      <c r="N552"/>
      <c r="O552"/>
    </row>
    <row r="553" spans="13:15" ht="13.5" customHeight="1">
      <c r="M553"/>
      <c r="N553"/>
      <c r="O553"/>
    </row>
    <row r="554" spans="13:15" ht="13.5" customHeight="1">
      <c r="M554"/>
      <c r="N554"/>
      <c r="O554"/>
    </row>
    <row r="555" spans="13:15" ht="13.5" customHeight="1">
      <c r="M555"/>
      <c r="N555"/>
      <c r="O555"/>
    </row>
    <row r="556" spans="13:15" ht="13.5" customHeight="1">
      <c r="M556"/>
      <c r="N556"/>
      <c r="O556"/>
    </row>
    <row r="557" spans="13:15" ht="13.5" customHeight="1">
      <c r="M557"/>
      <c r="N557"/>
      <c r="O557"/>
    </row>
    <row r="558" spans="13:15" ht="13.5" customHeight="1">
      <c r="M558"/>
      <c r="N558"/>
      <c r="O558"/>
    </row>
    <row r="559" spans="13:15" ht="13.5" customHeight="1">
      <c r="M559"/>
      <c r="N559"/>
      <c r="O559"/>
    </row>
    <row r="560" spans="13:15" ht="13.5" customHeight="1">
      <c r="M560"/>
      <c r="N560"/>
      <c r="O560"/>
    </row>
    <row r="561" spans="13:15" ht="13.5" customHeight="1">
      <c r="M561"/>
      <c r="N561"/>
      <c r="O561"/>
    </row>
    <row r="562" spans="13:15" ht="13.5" customHeight="1">
      <c r="M562"/>
      <c r="N562"/>
      <c r="O562"/>
    </row>
    <row r="563" spans="13:15" ht="13.5" customHeight="1">
      <c r="M563"/>
      <c r="N563"/>
      <c r="O563"/>
    </row>
    <row r="564" spans="13:15" ht="13.5" customHeight="1">
      <c r="M564"/>
      <c r="N564"/>
      <c r="O564"/>
    </row>
    <row r="565" spans="13:15" ht="13.5" customHeight="1">
      <c r="M565"/>
      <c r="N565"/>
      <c r="O565"/>
    </row>
    <row r="566" spans="13:15" ht="13.5" customHeight="1">
      <c r="M566"/>
      <c r="N566"/>
      <c r="O566"/>
    </row>
    <row r="567" spans="13:15" ht="13.5" customHeight="1">
      <c r="M567"/>
      <c r="N567"/>
      <c r="O567"/>
    </row>
    <row r="568" spans="13:15" ht="13.5" customHeight="1">
      <c r="M568"/>
      <c r="N568"/>
      <c r="O568"/>
    </row>
    <row r="569" spans="13:15" ht="13.5" customHeight="1">
      <c r="M569"/>
      <c r="N569"/>
      <c r="O569"/>
    </row>
    <row r="570" spans="13:15" ht="13.5" customHeight="1">
      <c r="M570"/>
      <c r="N570"/>
      <c r="O570"/>
    </row>
    <row r="571" spans="13:15" ht="13.5" customHeight="1">
      <c r="M571"/>
      <c r="N571"/>
      <c r="O571"/>
    </row>
    <row r="572" spans="13:15" ht="13.5" customHeight="1">
      <c r="M572"/>
      <c r="N572"/>
      <c r="O572"/>
    </row>
    <row r="573" spans="13:15" ht="13.5" customHeight="1">
      <c r="M573"/>
      <c r="N573"/>
      <c r="O573"/>
    </row>
    <row r="574" spans="13:15" ht="13.5" customHeight="1">
      <c r="M574"/>
      <c r="N574"/>
      <c r="O574"/>
    </row>
    <row r="575" spans="13:15" ht="13.5" customHeight="1">
      <c r="M575"/>
      <c r="N575"/>
      <c r="O575"/>
    </row>
    <row r="576" spans="13:15" ht="13.5" customHeight="1">
      <c r="M576"/>
      <c r="N576"/>
      <c r="O576"/>
    </row>
    <row r="577" spans="13:15" ht="13.5" customHeight="1">
      <c r="M577"/>
      <c r="N577"/>
      <c r="O577"/>
    </row>
    <row r="578" spans="13:15" ht="13.5" customHeight="1">
      <c r="M578"/>
      <c r="N578"/>
      <c r="O578"/>
    </row>
    <row r="579" spans="13:15" ht="13.5" customHeight="1">
      <c r="M579"/>
      <c r="N579"/>
      <c r="O579"/>
    </row>
    <row r="580" spans="13:15" ht="13.5" customHeight="1">
      <c r="M580"/>
      <c r="N580"/>
      <c r="O580"/>
    </row>
    <row r="581" spans="13:15" ht="13.5" customHeight="1">
      <c r="M581"/>
      <c r="N581"/>
      <c r="O581"/>
    </row>
    <row r="582" spans="13:15" ht="13.5" customHeight="1">
      <c r="M582"/>
      <c r="N582"/>
      <c r="O582"/>
    </row>
    <row r="583" spans="13:15" ht="13.5" customHeight="1">
      <c r="M583"/>
      <c r="N583"/>
      <c r="O583"/>
    </row>
    <row r="584" spans="13:15" ht="13.5" customHeight="1">
      <c r="M584"/>
      <c r="N584"/>
      <c r="O584"/>
    </row>
    <row r="585" spans="13:15" ht="13.5" customHeight="1">
      <c r="M585"/>
      <c r="N585"/>
      <c r="O585"/>
    </row>
    <row r="586" spans="13:15" ht="13.5" customHeight="1">
      <c r="M586"/>
      <c r="N586"/>
      <c r="O586"/>
    </row>
    <row r="587" spans="13:15" ht="13.5" customHeight="1">
      <c r="M587"/>
      <c r="N587"/>
      <c r="O587"/>
    </row>
    <row r="588" spans="13:15" ht="13.5" customHeight="1">
      <c r="M588"/>
      <c r="N588"/>
      <c r="O588"/>
    </row>
    <row r="589" spans="13:15" ht="13.5" customHeight="1">
      <c r="M589"/>
      <c r="N589"/>
      <c r="O589"/>
    </row>
    <row r="590" spans="13:15" ht="13.5" customHeight="1">
      <c r="M590"/>
      <c r="N590"/>
      <c r="O590"/>
    </row>
    <row r="591" spans="13:15" ht="13.5" customHeight="1">
      <c r="M591"/>
      <c r="N591"/>
      <c r="O591"/>
    </row>
    <row r="592" spans="13:15" ht="13.5" customHeight="1">
      <c r="M592"/>
      <c r="N592"/>
      <c r="O592"/>
    </row>
    <row r="593" spans="13:15" ht="13.5" customHeight="1">
      <c r="M593"/>
      <c r="N593"/>
      <c r="O593"/>
    </row>
    <row r="594" spans="13:15" ht="13.5" customHeight="1">
      <c r="M594"/>
      <c r="N594"/>
      <c r="O594"/>
    </row>
    <row r="595" spans="13:15" ht="13.5" customHeight="1">
      <c r="M595"/>
      <c r="N595"/>
      <c r="O595"/>
    </row>
    <row r="596" spans="13:15" ht="13.5" customHeight="1">
      <c r="M596"/>
      <c r="N596"/>
      <c r="O596"/>
    </row>
    <row r="597" spans="13:15" ht="13.5" customHeight="1">
      <c r="M597"/>
      <c r="N597"/>
      <c r="O597"/>
    </row>
    <row r="598" spans="13:15" ht="13.5" customHeight="1">
      <c r="M598"/>
      <c r="N598"/>
      <c r="O598"/>
    </row>
    <row r="599" spans="13:15" ht="13.5" customHeight="1">
      <c r="M599"/>
      <c r="N599"/>
      <c r="O599"/>
    </row>
    <row r="600" spans="13:15" ht="13.5" customHeight="1">
      <c r="M600"/>
      <c r="N600"/>
      <c r="O600"/>
    </row>
    <row r="601" spans="13:15" ht="13.5" customHeight="1">
      <c r="M601"/>
      <c r="N601"/>
      <c r="O601"/>
    </row>
    <row r="602" spans="13:15" ht="13.5" customHeight="1">
      <c r="M602"/>
      <c r="N602"/>
      <c r="O602"/>
    </row>
    <row r="603" spans="13:15" ht="13.5" customHeight="1">
      <c r="M603"/>
      <c r="N603"/>
      <c r="O603"/>
    </row>
    <row r="604" spans="13:15" ht="13.5" customHeight="1">
      <c r="M604"/>
      <c r="N604"/>
      <c r="O604"/>
    </row>
    <row r="605" spans="13:15" ht="13.5" customHeight="1">
      <c r="M605"/>
      <c r="N605"/>
      <c r="O605"/>
    </row>
    <row r="606" spans="13:15" ht="13.5" customHeight="1">
      <c r="M606"/>
      <c r="N606"/>
      <c r="O606"/>
    </row>
    <row r="607" spans="13:15" ht="13.5" customHeight="1">
      <c r="M607"/>
      <c r="N607"/>
      <c r="O607"/>
    </row>
    <row r="608" spans="13:15" ht="13.5" customHeight="1">
      <c r="M608"/>
      <c r="N608"/>
      <c r="O608"/>
    </row>
    <row r="609" spans="13:15" ht="13.5" customHeight="1">
      <c r="M609"/>
      <c r="N609"/>
      <c r="O609"/>
    </row>
    <row r="610" spans="13:15" ht="13.5" customHeight="1">
      <c r="M610"/>
      <c r="N610"/>
      <c r="O610"/>
    </row>
    <row r="611" spans="13:15" ht="13.5" customHeight="1">
      <c r="M611"/>
      <c r="N611"/>
      <c r="O611"/>
    </row>
    <row r="612" spans="13:15" ht="13.5" customHeight="1">
      <c r="M612"/>
      <c r="N612"/>
      <c r="O612"/>
    </row>
    <row r="613" spans="13:15" ht="13.5" customHeight="1">
      <c r="M613"/>
      <c r="N613"/>
      <c r="O613"/>
    </row>
    <row r="614" spans="13:15" ht="13.5" customHeight="1">
      <c r="M614"/>
      <c r="N614"/>
      <c r="O614"/>
    </row>
    <row r="615" spans="13:15" ht="13.5" customHeight="1">
      <c r="M615"/>
      <c r="N615"/>
      <c r="O615"/>
    </row>
    <row r="616" spans="13:15" ht="13.5" customHeight="1">
      <c r="M616"/>
      <c r="N616"/>
      <c r="O616"/>
    </row>
    <row r="617" spans="13:15" ht="13.5" customHeight="1">
      <c r="M617"/>
      <c r="N617"/>
      <c r="O617"/>
    </row>
    <row r="618" spans="13:15" ht="13.5" customHeight="1">
      <c r="M618"/>
      <c r="N618"/>
      <c r="O618"/>
    </row>
    <row r="619" spans="13:15" ht="13.5" customHeight="1">
      <c r="M619"/>
      <c r="N619"/>
      <c r="O619"/>
    </row>
    <row r="620" spans="13:15" ht="13.5" customHeight="1">
      <c r="M620"/>
      <c r="N620"/>
      <c r="O620"/>
    </row>
    <row r="621" spans="13:15" ht="13.5" customHeight="1">
      <c r="M621"/>
      <c r="N621"/>
      <c r="O621"/>
    </row>
    <row r="622" spans="13:15" ht="13.5" customHeight="1">
      <c r="M622"/>
      <c r="N622"/>
      <c r="O622"/>
    </row>
    <row r="623" spans="13:15" ht="13.5" customHeight="1">
      <c r="M623"/>
      <c r="N623"/>
      <c r="O623"/>
    </row>
    <row r="624" spans="13:15" ht="13.5" customHeight="1">
      <c r="M624"/>
      <c r="N624"/>
      <c r="O624"/>
    </row>
    <row r="625" spans="13:15" ht="13.5" customHeight="1">
      <c r="M625"/>
      <c r="N625"/>
      <c r="O625"/>
    </row>
    <row r="626" spans="13:15" ht="13.5" customHeight="1">
      <c r="M626"/>
      <c r="N626"/>
      <c r="O626"/>
    </row>
    <row r="627" spans="13:15" ht="13.5" customHeight="1">
      <c r="M627"/>
      <c r="N627"/>
      <c r="O627"/>
    </row>
    <row r="628" spans="13:15" ht="13.5" customHeight="1">
      <c r="M628"/>
      <c r="N628"/>
      <c r="O628"/>
    </row>
    <row r="629" spans="13:15" ht="13.5" customHeight="1">
      <c r="M629"/>
      <c r="N629"/>
      <c r="O629"/>
    </row>
    <row r="630" spans="13:15" ht="13.5" customHeight="1">
      <c r="M630"/>
      <c r="N630"/>
      <c r="O630"/>
    </row>
    <row r="631" spans="13:15" ht="13.5" customHeight="1">
      <c r="M631"/>
      <c r="N631"/>
      <c r="O631"/>
    </row>
    <row r="632" spans="13:15" ht="13.5" customHeight="1">
      <c r="M632"/>
      <c r="N632"/>
      <c r="O632"/>
    </row>
    <row r="633" spans="13:15" ht="13.5" customHeight="1">
      <c r="M633"/>
      <c r="N633"/>
      <c r="O633"/>
    </row>
    <row r="634" spans="13:15" ht="13.5" customHeight="1">
      <c r="M634"/>
      <c r="N634"/>
      <c r="O634"/>
    </row>
    <row r="635" spans="13:15" ht="13.5" customHeight="1">
      <c r="M635"/>
      <c r="N635"/>
      <c r="O635"/>
    </row>
    <row r="636" spans="13:15" ht="13.5" customHeight="1">
      <c r="M636"/>
      <c r="N636"/>
      <c r="O636"/>
    </row>
    <row r="637" spans="13:15" ht="13.5" customHeight="1">
      <c r="M637"/>
      <c r="N637"/>
      <c r="O637"/>
    </row>
    <row r="638" spans="13:15" ht="13.5" customHeight="1">
      <c r="M638"/>
      <c r="N638"/>
      <c r="O638"/>
    </row>
    <row r="639" spans="13:15" ht="13.5" customHeight="1">
      <c r="M639"/>
      <c r="N639"/>
      <c r="O639"/>
    </row>
    <row r="640" spans="13:15" ht="13.5" customHeight="1">
      <c r="M640"/>
      <c r="N640"/>
      <c r="O640"/>
    </row>
    <row r="641" spans="13:15" ht="13.5" customHeight="1">
      <c r="M641"/>
      <c r="N641"/>
      <c r="O641"/>
    </row>
    <row r="642" spans="13:15" ht="13.5" customHeight="1">
      <c r="M642"/>
      <c r="N642"/>
      <c r="O642"/>
    </row>
    <row r="643" spans="13:15" ht="13.5" customHeight="1">
      <c r="M643"/>
      <c r="N643"/>
      <c r="O643"/>
    </row>
    <row r="644" spans="13:15" ht="13.5" customHeight="1">
      <c r="M644"/>
      <c r="N644"/>
      <c r="O644"/>
    </row>
    <row r="645" spans="13:15" ht="13.5" customHeight="1">
      <c r="M645"/>
      <c r="N645"/>
      <c r="O645"/>
    </row>
    <row r="646" spans="13:15" ht="13.5" customHeight="1">
      <c r="M646"/>
      <c r="N646"/>
      <c r="O646"/>
    </row>
    <row r="647" spans="13:15" ht="13.5" customHeight="1">
      <c r="M647"/>
      <c r="N647"/>
      <c r="O647"/>
    </row>
    <row r="648" spans="13:15" ht="13.5" customHeight="1">
      <c r="M648"/>
      <c r="N648"/>
      <c r="O648"/>
    </row>
    <row r="649" spans="13:15" ht="13.5" customHeight="1">
      <c r="M649"/>
      <c r="N649"/>
      <c r="O649"/>
    </row>
    <row r="650" spans="13:15" ht="13.5" customHeight="1">
      <c r="M650"/>
      <c r="N650"/>
      <c r="O650"/>
    </row>
    <row r="651" spans="13:15" ht="13.5" customHeight="1">
      <c r="M651"/>
      <c r="N651"/>
      <c r="O651"/>
    </row>
    <row r="652" spans="13:15" ht="13.5" customHeight="1">
      <c r="M652"/>
      <c r="N652"/>
      <c r="O652"/>
    </row>
    <row r="653" spans="13:15" ht="13.5" customHeight="1">
      <c r="M653"/>
      <c r="N653"/>
      <c r="O653"/>
    </row>
    <row r="654" spans="13:15" ht="13.5" customHeight="1">
      <c r="M654"/>
      <c r="N654"/>
      <c r="O654"/>
    </row>
    <row r="655" spans="13:15" ht="13.5" customHeight="1">
      <c r="M655"/>
      <c r="N655"/>
      <c r="O655"/>
    </row>
    <row r="656" spans="13:15" ht="13.5" customHeight="1">
      <c r="M656"/>
      <c r="N656"/>
      <c r="O656"/>
    </row>
    <row r="657" spans="13:15" ht="13.5" customHeight="1">
      <c r="M657"/>
      <c r="N657"/>
      <c r="O657"/>
    </row>
    <row r="658" spans="13:15" ht="13.5" customHeight="1">
      <c r="M658"/>
      <c r="N658"/>
      <c r="O658"/>
    </row>
    <row r="659" spans="13:15" ht="13.5" customHeight="1">
      <c r="M659"/>
      <c r="N659"/>
      <c r="O659"/>
    </row>
    <row r="660" spans="13:15" ht="13.5" customHeight="1">
      <c r="M660"/>
      <c r="N660"/>
      <c r="O660"/>
    </row>
    <row r="661" spans="13:15" ht="13.5" customHeight="1">
      <c r="M661"/>
      <c r="N661"/>
      <c r="O661"/>
    </row>
    <row r="662" spans="13:15" ht="13.5" customHeight="1">
      <c r="M662"/>
      <c r="N662"/>
      <c r="O662"/>
    </row>
    <row r="663" spans="13:15" ht="13.5" customHeight="1">
      <c r="M663"/>
      <c r="N663"/>
      <c r="O663"/>
    </row>
    <row r="664" spans="13:15" ht="13.5" customHeight="1">
      <c r="M664"/>
      <c r="N664"/>
      <c r="O664"/>
    </row>
    <row r="665" spans="13:15" ht="13.5" customHeight="1">
      <c r="M665"/>
      <c r="N665"/>
      <c r="O665"/>
    </row>
    <row r="666" spans="13:15" ht="13.5" customHeight="1">
      <c r="M666"/>
      <c r="N666"/>
      <c r="O666"/>
    </row>
    <row r="667" spans="13:15" ht="13.5" customHeight="1">
      <c r="M667"/>
      <c r="N667"/>
      <c r="O667"/>
    </row>
    <row r="668" spans="13:15" ht="13.5" customHeight="1">
      <c r="M668"/>
      <c r="N668"/>
      <c r="O668"/>
    </row>
    <row r="669" spans="13:15" ht="13.5" customHeight="1">
      <c r="M669"/>
      <c r="N669"/>
      <c r="O669"/>
    </row>
    <row r="670" spans="13:15" ht="13.5" customHeight="1">
      <c r="M670"/>
      <c r="N670"/>
      <c r="O670"/>
    </row>
    <row r="671" spans="13:15" ht="13.5" customHeight="1">
      <c r="M671"/>
      <c r="N671"/>
      <c r="O671"/>
    </row>
    <row r="672" spans="13:15" ht="13.5" customHeight="1">
      <c r="M672"/>
      <c r="N672"/>
      <c r="O672"/>
    </row>
    <row r="673" spans="13:15" ht="13.5" customHeight="1">
      <c r="M673"/>
      <c r="N673"/>
      <c r="O673"/>
    </row>
    <row r="674" spans="13:15" ht="13.5" customHeight="1">
      <c r="M674"/>
      <c r="N674"/>
      <c r="O674"/>
    </row>
    <row r="675" spans="13:15" ht="13.5" customHeight="1">
      <c r="M675"/>
      <c r="N675"/>
      <c r="O675"/>
    </row>
    <row r="676" spans="13:15" ht="13.5" customHeight="1">
      <c r="M676"/>
      <c r="N676"/>
      <c r="O676"/>
    </row>
    <row r="677" spans="13:15" ht="13.5" customHeight="1">
      <c r="M677"/>
      <c r="N677"/>
      <c r="O677"/>
    </row>
    <row r="678" spans="13:15" ht="13.5" customHeight="1">
      <c r="M678"/>
      <c r="N678"/>
      <c r="O678"/>
    </row>
    <row r="679" spans="13:15" ht="13.5" customHeight="1">
      <c r="M679"/>
      <c r="N679"/>
      <c r="O679"/>
    </row>
    <row r="680" spans="13:15" ht="13.5" customHeight="1">
      <c r="M680"/>
      <c r="N680"/>
      <c r="O680"/>
    </row>
    <row r="681" spans="13:15" ht="13.5" customHeight="1">
      <c r="M681"/>
      <c r="N681"/>
      <c r="O681"/>
    </row>
    <row r="682" spans="13:15" ht="13.5" customHeight="1">
      <c r="M682"/>
      <c r="N682"/>
      <c r="O682"/>
    </row>
    <row r="683" spans="13:15" ht="13.5" customHeight="1">
      <c r="M683"/>
      <c r="N683"/>
      <c r="O683"/>
    </row>
    <row r="684" spans="13:15" ht="13.5" customHeight="1">
      <c r="M684"/>
      <c r="N684"/>
      <c r="O684"/>
    </row>
    <row r="685" spans="13:15" ht="13.5" customHeight="1">
      <c r="M685"/>
      <c r="N685"/>
      <c r="O685"/>
    </row>
    <row r="686" spans="13:15" ht="13.5" customHeight="1">
      <c r="M686"/>
      <c r="N686"/>
      <c r="O686"/>
    </row>
    <row r="687" spans="13:15" ht="13.5" customHeight="1">
      <c r="M687"/>
      <c r="N687"/>
      <c r="O687"/>
    </row>
    <row r="688" spans="13:15" ht="13.5" customHeight="1">
      <c r="M688"/>
      <c r="N688"/>
      <c r="O688"/>
    </row>
    <row r="689" spans="13:15" ht="13.5" customHeight="1">
      <c r="M689"/>
      <c r="N689"/>
      <c r="O689"/>
    </row>
    <row r="690" spans="13:15" ht="13.5" customHeight="1">
      <c r="M690"/>
      <c r="N690"/>
      <c r="O690"/>
    </row>
    <row r="691" spans="13:15" ht="13.5" customHeight="1">
      <c r="M691"/>
      <c r="N691"/>
      <c r="O691"/>
    </row>
    <row r="692" spans="13:15" ht="13.5" customHeight="1">
      <c r="M692"/>
      <c r="N692"/>
      <c r="O692"/>
    </row>
    <row r="693" spans="13:15" ht="13.5" customHeight="1">
      <c r="M693"/>
      <c r="N693"/>
      <c r="O693"/>
    </row>
    <row r="694" spans="13:15" ht="13.5" customHeight="1">
      <c r="M694"/>
      <c r="N694"/>
      <c r="O694"/>
    </row>
    <row r="695" spans="13:15" ht="13.5" customHeight="1">
      <c r="M695"/>
      <c r="N695"/>
      <c r="O695"/>
    </row>
    <row r="696" spans="13:15" ht="13.5" customHeight="1">
      <c r="M696"/>
      <c r="N696"/>
      <c r="O696"/>
    </row>
    <row r="697" spans="13:15" ht="13.5" customHeight="1">
      <c r="M697"/>
      <c r="N697"/>
      <c r="O697"/>
    </row>
    <row r="698" spans="13:15" ht="13.5" customHeight="1">
      <c r="M698"/>
      <c r="N698"/>
      <c r="O698"/>
    </row>
    <row r="699" spans="13:15" ht="13.5" customHeight="1">
      <c r="M699"/>
      <c r="N699"/>
      <c r="O699"/>
    </row>
    <row r="700" spans="13:15" ht="13.5" customHeight="1">
      <c r="M700"/>
      <c r="N700"/>
      <c r="O700"/>
    </row>
    <row r="701" spans="13:15" ht="13.5" customHeight="1">
      <c r="M701"/>
      <c r="N701"/>
      <c r="O701"/>
    </row>
    <row r="702" spans="13:15" ht="13.5" customHeight="1">
      <c r="M702"/>
      <c r="N702"/>
      <c r="O702"/>
    </row>
    <row r="703" spans="13:15" ht="13.5" customHeight="1">
      <c r="M703"/>
      <c r="N703"/>
      <c r="O703"/>
    </row>
    <row r="704" spans="13:15" ht="13.5" customHeight="1">
      <c r="M704"/>
      <c r="N704"/>
      <c r="O704"/>
    </row>
    <row r="705" spans="13:15" ht="13.5" customHeight="1">
      <c r="M705"/>
      <c r="N705"/>
      <c r="O705"/>
    </row>
    <row r="706" spans="13:15" ht="13.5" customHeight="1">
      <c r="M706"/>
      <c r="N706"/>
      <c r="O706"/>
    </row>
    <row r="707" spans="13:15" ht="13.5" customHeight="1">
      <c r="M707"/>
      <c r="N707"/>
      <c r="O707"/>
    </row>
    <row r="708" spans="13:15" ht="13.5" customHeight="1">
      <c r="M708"/>
      <c r="N708"/>
      <c r="O708"/>
    </row>
    <row r="709" spans="13:15" ht="13.5" customHeight="1">
      <c r="M709"/>
      <c r="N709"/>
      <c r="O709"/>
    </row>
    <row r="710" spans="13:15" ht="13.5" customHeight="1">
      <c r="M710"/>
      <c r="N710"/>
      <c r="O710"/>
    </row>
    <row r="711" spans="13:15" ht="13.5" customHeight="1">
      <c r="M711"/>
      <c r="N711"/>
      <c r="O711"/>
    </row>
    <row r="712" spans="13:15" ht="13.5" customHeight="1">
      <c r="M712"/>
      <c r="N712"/>
      <c r="O712"/>
    </row>
    <row r="713" spans="13:15" ht="13.5" customHeight="1">
      <c r="M713"/>
      <c r="N713"/>
      <c r="O713"/>
    </row>
    <row r="714" spans="13:15" ht="13.5" customHeight="1">
      <c r="M714"/>
      <c r="N714"/>
      <c r="O714"/>
    </row>
    <row r="715" spans="13:15" ht="13.5" customHeight="1">
      <c r="M715"/>
      <c r="N715"/>
      <c r="O715"/>
    </row>
    <row r="716" spans="13:15" ht="13.5" customHeight="1">
      <c r="M716"/>
      <c r="N716"/>
      <c r="O716"/>
    </row>
    <row r="717" spans="13:15" ht="13.5" customHeight="1">
      <c r="M717"/>
      <c r="N717"/>
      <c r="O717"/>
    </row>
    <row r="718" spans="13:15" ht="13.5" customHeight="1">
      <c r="M718"/>
      <c r="N718"/>
      <c r="O718"/>
    </row>
    <row r="719" spans="13:15" ht="13.5" customHeight="1">
      <c r="M719"/>
      <c r="N719"/>
      <c r="O719"/>
    </row>
    <row r="720" spans="13:15" ht="13.5" customHeight="1">
      <c r="M720"/>
      <c r="N720"/>
      <c r="O720"/>
    </row>
    <row r="721" spans="13:15" ht="13.5" customHeight="1">
      <c r="M721"/>
      <c r="N721"/>
      <c r="O721"/>
    </row>
    <row r="722" spans="13:15" ht="13.5" customHeight="1">
      <c r="M722"/>
      <c r="N722"/>
      <c r="O722"/>
    </row>
    <row r="723" spans="13:15" ht="13.5" customHeight="1">
      <c r="M723"/>
      <c r="N723"/>
      <c r="O723"/>
    </row>
    <row r="724" spans="13:15" ht="13.5" customHeight="1">
      <c r="M724"/>
      <c r="N724"/>
      <c r="O724"/>
    </row>
    <row r="725" spans="13:15" ht="13.5" customHeight="1">
      <c r="M725"/>
      <c r="N725"/>
      <c r="O725"/>
    </row>
    <row r="726" spans="13:15" ht="13.5" customHeight="1">
      <c r="M726"/>
      <c r="N726"/>
      <c r="O726"/>
    </row>
    <row r="727" spans="13:15" ht="13.5" customHeight="1">
      <c r="M727"/>
      <c r="N727"/>
      <c r="O727"/>
    </row>
    <row r="728" spans="13:15" ht="13.5" customHeight="1">
      <c r="M728"/>
      <c r="N728"/>
      <c r="O728"/>
    </row>
    <row r="729" spans="13:15" ht="13.5" customHeight="1">
      <c r="M729"/>
      <c r="N729"/>
      <c r="O729"/>
    </row>
    <row r="730" spans="13:15" ht="13.5" customHeight="1">
      <c r="M730"/>
      <c r="N730"/>
      <c r="O730"/>
    </row>
    <row r="731" spans="13:15" ht="13.5" customHeight="1">
      <c r="M731"/>
      <c r="N731"/>
      <c r="O731"/>
    </row>
    <row r="732" spans="13:15" ht="13.5" customHeight="1">
      <c r="M732"/>
      <c r="N732"/>
      <c r="O732"/>
    </row>
    <row r="733" spans="13:15" ht="13.5" customHeight="1">
      <c r="M733"/>
      <c r="N733"/>
      <c r="O733"/>
    </row>
    <row r="734" spans="13:15" ht="13.5" customHeight="1">
      <c r="M734"/>
      <c r="N734"/>
      <c r="O734"/>
    </row>
    <row r="735" spans="13:15" ht="13.5" customHeight="1">
      <c r="M735"/>
      <c r="N735"/>
      <c r="O735"/>
    </row>
    <row r="736" spans="13:15" ht="13.5" customHeight="1">
      <c r="M736"/>
      <c r="N736"/>
      <c r="O736"/>
    </row>
    <row r="737" spans="13:15" ht="13.5" customHeight="1">
      <c r="M737"/>
      <c r="N737"/>
      <c r="O737"/>
    </row>
    <row r="738" spans="13:15" ht="13.5" customHeight="1">
      <c r="M738"/>
      <c r="N738"/>
      <c r="O738"/>
    </row>
    <row r="739" spans="13:15" ht="13.5" customHeight="1">
      <c r="M739"/>
      <c r="N739"/>
      <c r="O739"/>
    </row>
    <row r="740" spans="13:15" ht="13.5" customHeight="1">
      <c r="M740"/>
      <c r="N740"/>
      <c r="O740"/>
    </row>
    <row r="741" spans="13:15" ht="13.5" customHeight="1">
      <c r="M741"/>
      <c r="N741"/>
      <c r="O741"/>
    </row>
    <row r="742" spans="13:15" ht="13.5" customHeight="1">
      <c r="M742"/>
      <c r="N742"/>
      <c r="O742"/>
    </row>
    <row r="743" spans="13:15" ht="13.5" customHeight="1">
      <c r="M743"/>
      <c r="N743"/>
      <c r="O743"/>
    </row>
    <row r="744" spans="13:15" ht="13.5" customHeight="1">
      <c r="M744"/>
      <c r="N744"/>
      <c r="O744"/>
    </row>
    <row r="745" spans="13:15" ht="13.5" customHeight="1">
      <c r="M745"/>
      <c r="N745"/>
      <c r="O745"/>
    </row>
    <row r="746" spans="13:15" ht="13.5" customHeight="1">
      <c r="M746"/>
      <c r="N746"/>
      <c r="O746"/>
    </row>
    <row r="747" spans="13:15" ht="13.5" customHeight="1">
      <c r="M747"/>
      <c r="N747"/>
      <c r="O747"/>
    </row>
    <row r="748" spans="13:15" ht="13.5" customHeight="1">
      <c r="M748"/>
      <c r="N748"/>
      <c r="O748"/>
    </row>
    <row r="749" spans="13:15" ht="13.5" customHeight="1">
      <c r="M749"/>
      <c r="N749"/>
      <c r="O749"/>
    </row>
    <row r="750" spans="13:15" ht="13.5" customHeight="1">
      <c r="M750"/>
      <c r="N750"/>
      <c r="O750"/>
    </row>
    <row r="751" spans="13:15" ht="13.5" customHeight="1">
      <c r="M751"/>
      <c r="N751"/>
      <c r="O751"/>
    </row>
    <row r="752" spans="13:15" ht="13.5" customHeight="1">
      <c r="M752"/>
      <c r="N752"/>
      <c r="O752"/>
    </row>
    <row r="753" spans="13:15" ht="13.5" customHeight="1">
      <c r="M753"/>
      <c r="N753"/>
      <c r="O753"/>
    </row>
    <row r="754" spans="13:15" ht="13.5" customHeight="1">
      <c r="M754"/>
      <c r="N754"/>
      <c r="O754"/>
    </row>
    <row r="755" spans="13:15" ht="13.5" customHeight="1">
      <c r="M755"/>
      <c r="N755"/>
      <c r="O755"/>
    </row>
    <row r="756" spans="13:15" ht="13.5" customHeight="1">
      <c r="M756"/>
      <c r="N756"/>
      <c r="O756"/>
    </row>
    <row r="757" spans="13:15" ht="13.5" customHeight="1">
      <c r="M757"/>
      <c r="N757"/>
      <c r="O757"/>
    </row>
    <row r="758" spans="13:15" ht="13.5" customHeight="1">
      <c r="M758"/>
      <c r="N758"/>
      <c r="O758"/>
    </row>
    <row r="759" spans="13:15" ht="13.5" customHeight="1">
      <c r="M759"/>
      <c r="N759"/>
      <c r="O759"/>
    </row>
    <row r="760" spans="13:15" ht="13.5" customHeight="1">
      <c r="M760"/>
      <c r="N760"/>
      <c r="O760"/>
    </row>
    <row r="761" spans="13:15" ht="13.5" customHeight="1">
      <c r="M761"/>
      <c r="N761"/>
      <c r="O761"/>
    </row>
    <row r="762" spans="13:15" ht="13.5" customHeight="1">
      <c r="M762"/>
      <c r="N762"/>
      <c r="O762"/>
    </row>
    <row r="763" spans="13:15" ht="13.5" customHeight="1">
      <c r="M763"/>
      <c r="N763"/>
      <c r="O763"/>
    </row>
    <row r="764" spans="13:15" ht="13.5" customHeight="1">
      <c r="M764"/>
      <c r="N764"/>
      <c r="O764"/>
    </row>
    <row r="765" spans="13:15" ht="13.5" customHeight="1">
      <c r="M765"/>
      <c r="N765"/>
      <c r="O765"/>
    </row>
    <row r="766" spans="13:15" ht="13.5" customHeight="1">
      <c r="M766"/>
      <c r="N766"/>
      <c r="O766"/>
    </row>
    <row r="767" spans="13:15" ht="13.5" customHeight="1">
      <c r="M767"/>
      <c r="N767"/>
      <c r="O767"/>
    </row>
    <row r="768" spans="13:15" ht="13.5" customHeight="1">
      <c r="M768"/>
      <c r="N768"/>
      <c r="O768"/>
    </row>
    <row r="769" spans="13:15" ht="13.5" customHeight="1">
      <c r="M769"/>
      <c r="N769"/>
      <c r="O769"/>
    </row>
    <row r="770" spans="13:15" ht="13.5" customHeight="1">
      <c r="M770"/>
      <c r="N770"/>
      <c r="O770"/>
    </row>
    <row r="771" spans="13:15" ht="13.5" customHeight="1">
      <c r="M771"/>
      <c r="N771"/>
      <c r="O771"/>
    </row>
    <row r="772" spans="13:15" ht="13.5" customHeight="1">
      <c r="M772"/>
      <c r="N772"/>
      <c r="O772"/>
    </row>
    <row r="773" spans="13:15" ht="13.5" customHeight="1">
      <c r="M773"/>
      <c r="N773"/>
      <c r="O773"/>
    </row>
    <row r="774" spans="13:15" ht="13.5" customHeight="1">
      <c r="M774"/>
      <c r="N774"/>
      <c r="O774"/>
    </row>
    <row r="775" spans="13:15" ht="13.5" customHeight="1">
      <c r="M775"/>
      <c r="N775"/>
      <c r="O775"/>
    </row>
    <row r="776" spans="13:15" ht="13.5" customHeight="1">
      <c r="M776"/>
      <c r="N776"/>
      <c r="O776"/>
    </row>
    <row r="777" spans="13:15" ht="13.5" customHeight="1">
      <c r="M777"/>
      <c r="N777"/>
      <c r="O777"/>
    </row>
    <row r="778" spans="13:15" ht="13.5" customHeight="1">
      <c r="M778"/>
      <c r="N778"/>
      <c r="O778"/>
    </row>
    <row r="779" spans="13:15" ht="13.5" customHeight="1">
      <c r="M779"/>
      <c r="N779"/>
      <c r="O779"/>
    </row>
    <row r="780" spans="13:15" ht="13.5" customHeight="1">
      <c r="M780"/>
      <c r="N780"/>
      <c r="O780"/>
    </row>
    <row r="781" spans="13:15" ht="13.5" customHeight="1">
      <c r="M781"/>
      <c r="N781"/>
      <c r="O781"/>
    </row>
    <row r="782" spans="13:15" ht="13.5" customHeight="1">
      <c r="M782"/>
      <c r="N782"/>
      <c r="O782"/>
    </row>
    <row r="783" spans="13:15" ht="13.5" customHeight="1">
      <c r="M783"/>
      <c r="N783"/>
      <c r="O783"/>
    </row>
    <row r="784" spans="13:15" ht="13.5" customHeight="1">
      <c r="M784"/>
      <c r="N784"/>
      <c r="O784"/>
    </row>
    <row r="785" spans="13:15" ht="13.5" customHeight="1">
      <c r="M785"/>
      <c r="N785"/>
      <c r="O785"/>
    </row>
    <row r="786" spans="13:15" ht="13.5" customHeight="1">
      <c r="M786"/>
      <c r="N786"/>
      <c r="O786"/>
    </row>
    <row r="787" spans="13:15" ht="13.5" customHeight="1">
      <c r="M787"/>
      <c r="N787"/>
      <c r="O787"/>
    </row>
    <row r="788" spans="13:15" ht="13.5" customHeight="1">
      <c r="M788"/>
      <c r="N788"/>
      <c r="O788"/>
    </row>
    <row r="789" spans="13:15" ht="13.5" customHeight="1">
      <c r="M789"/>
      <c r="N789"/>
      <c r="O789"/>
    </row>
    <row r="790" spans="13:15" ht="13.5" customHeight="1">
      <c r="M790"/>
      <c r="N790"/>
      <c r="O790"/>
    </row>
    <row r="791" spans="13:15" ht="13.5" customHeight="1">
      <c r="M791"/>
      <c r="N791"/>
      <c r="O791"/>
    </row>
    <row r="792" spans="13:15" ht="13.5" customHeight="1">
      <c r="M792"/>
      <c r="N792"/>
      <c r="O792"/>
    </row>
    <row r="793" spans="13:15" ht="13.5" customHeight="1">
      <c r="M793"/>
      <c r="N793"/>
      <c r="O793"/>
    </row>
    <row r="794" spans="13:15" ht="13.5" customHeight="1">
      <c r="M794"/>
      <c r="N794"/>
      <c r="O794"/>
    </row>
    <row r="795" spans="13:15" ht="13.5" customHeight="1">
      <c r="M795"/>
      <c r="N795"/>
      <c r="O795"/>
    </row>
    <row r="796" spans="13:15" ht="13.5" customHeight="1">
      <c r="M796"/>
      <c r="N796"/>
      <c r="O796"/>
    </row>
    <row r="797" spans="13:15" ht="13.5" customHeight="1">
      <c r="M797"/>
      <c r="N797"/>
      <c r="O797"/>
    </row>
    <row r="798" spans="13:15" ht="13.5" customHeight="1">
      <c r="M798"/>
      <c r="N798"/>
      <c r="O798"/>
    </row>
    <row r="799" spans="13:15" ht="13.5" customHeight="1">
      <c r="M799"/>
      <c r="N799"/>
      <c r="O799"/>
    </row>
    <row r="800" spans="13:15" ht="13.5" customHeight="1">
      <c r="M800"/>
      <c r="N800"/>
      <c r="O800"/>
    </row>
    <row r="801" spans="13:15" ht="13.5" customHeight="1">
      <c r="M801"/>
      <c r="N801"/>
      <c r="O801"/>
    </row>
    <row r="802" spans="13:15" ht="13.5" customHeight="1">
      <c r="M802"/>
      <c r="N802"/>
      <c r="O802"/>
    </row>
    <row r="803" spans="13:15" ht="13.5" customHeight="1">
      <c r="M803"/>
      <c r="N803"/>
      <c r="O803"/>
    </row>
    <row r="804" spans="13:15" ht="13.5" customHeight="1">
      <c r="M804"/>
      <c r="N804"/>
      <c r="O804"/>
    </row>
    <row r="805" spans="13:15" ht="13.5" customHeight="1">
      <c r="M805"/>
      <c r="N805"/>
      <c r="O805"/>
    </row>
    <row r="806" spans="13:15" ht="13.5" customHeight="1">
      <c r="M806"/>
      <c r="N806"/>
      <c r="O806"/>
    </row>
    <row r="807" spans="13:15" ht="13.5" customHeight="1">
      <c r="M807"/>
      <c r="N807"/>
      <c r="O807"/>
    </row>
    <row r="808" spans="13:15" ht="13.5" customHeight="1">
      <c r="M808"/>
      <c r="N808"/>
      <c r="O808"/>
    </row>
    <row r="809" spans="13:15" ht="13.5" customHeight="1">
      <c r="M809"/>
      <c r="N809"/>
      <c r="O809"/>
    </row>
    <row r="810" spans="13:15" ht="13.5" customHeight="1">
      <c r="M810"/>
      <c r="N810"/>
      <c r="O810"/>
    </row>
    <row r="811" spans="13:15" ht="13.5" customHeight="1">
      <c r="M811"/>
      <c r="N811"/>
      <c r="O811"/>
    </row>
    <row r="812" spans="13:15" ht="13.5" customHeight="1">
      <c r="M812"/>
      <c r="N812"/>
      <c r="O812"/>
    </row>
    <row r="813" spans="13:15" ht="13.5" customHeight="1">
      <c r="M813"/>
      <c r="N813"/>
      <c r="O813"/>
    </row>
    <row r="814" spans="13:15" ht="13.5" customHeight="1">
      <c r="M814"/>
      <c r="N814"/>
      <c r="O814"/>
    </row>
    <row r="815" spans="13:15" ht="13.5" customHeight="1">
      <c r="M815"/>
      <c r="N815"/>
      <c r="O815"/>
    </row>
    <row r="816" spans="13:15" ht="13.5" customHeight="1">
      <c r="M816"/>
      <c r="N816"/>
      <c r="O816"/>
    </row>
    <row r="817" spans="13:15" ht="13.5" customHeight="1">
      <c r="M817"/>
      <c r="N817"/>
      <c r="O817"/>
    </row>
    <row r="818" spans="13:15" ht="13.5" customHeight="1">
      <c r="M818"/>
      <c r="N818"/>
      <c r="O818"/>
    </row>
    <row r="819" spans="13:15" ht="13.5" customHeight="1">
      <c r="M819"/>
      <c r="N819"/>
      <c r="O819"/>
    </row>
    <row r="820" spans="13:15" ht="13.5" customHeight="1">
      <c r="M820"/>
      <c r="N820"/>
      <c r="O820"/>
    </row>
    <row r="821" spans="13:15" ht="13.5" customHeight="1">
      <c r="M821"/>
      <c r="N821"/>
      <c r="O821"/>
    </row>
    <row r="822" spans="13:15" ht="13.5" customHeight="1">
      <c r="M822"/>
      <c r="N822"/>
      <c r="O822"/>
    </row>
    <row r="823" spans="13:15" ht="13.5" customHeight="1">
      <c r="M823"/>
      <c r="N823"/>
      <c r="O823"/>
    </row>
    <row r="824" spans="13:15" ht="13.5" customHeight="1">
      <c r="M824"/>
      <c r="N824"/>
      <c r="O824"/>
    </row>
    <row r="825" spans="13:15" ht="13.5" customHeight="1">
      <c r="M825"/>
      <c r="N825"/>
      <c r="O825"/>
    </row>
    <row r="826" spans="13:15" ht="13.5" customHeight="1">
      <c r="M826"/>
      <c r="N826"/>
      <c r="O826"/>
    </row>
    <row r="827" spans="13:15" ht="13.5" customHeight="1">
      <c r="M827"/>
      <c r="N827"/>
      <c r="O827"/>
    </row>
    <row r="828" spans="13:15" ht="13.5" customHeight="1">
      <c r="M828"/>
      <c r="N828"/>
      <c r="O828"/>
    </row>
    <row r="829" spans="13:15" ht="13.5" customHeight="1">
      <c r="M829"/>
      <c r="N829"/>
      <c r="O829"/>
    </row>
    <row r="830" spans="13:15" ht="13.5" customHeight="1">
      <c r="M830"/>
      <c r="N830"/>
      <c r="O830"/>
    </row>
    <row r="831" spans="13:15" ht="13.5" customHeight="1">
      <c r="M831"/>
      <c r="N831"/>
      <c r="O831"/>
    </row>
    <row r="832" spans="13:15" ht="13.5" customHeight="1">
      <c r="M832"/>
      <c r="N832"/>
      <c r="O832"/>
    </row>
    <row r="833" spans="13:15" ht="13.5" customHeight="1">
      <c r="M833"/>
      <c r="N833"/>
      <c r="O833"/>
    </row>
    <row r="834" spans="13:15" ht="13.5" customHeight="1">
      <c r="M834"/>
      <c r="N834"/>
      <c r="O834"/>
    </row>
    <row r="835" spans="13:15" ht="13.5" customHeight="1">
      <c r="M835"/>
      <c r="N835"/>
      <c r="O835"/>
    </row>
    <row r="836" spans="13:15" ht="13.5" customHeight="1">
      <c r="M836"/>
      <c r="N836"/>
      <c r="O836"/>
    </row>
    <row r="837" spans="13:15" ht="13.5" customHeight="1">
      <c r="M837"/>
      <c r="N837"/>
      <c r="O837"/>
    </row>
    <row r="838" spans="13:15" ht="13.5" customHeight="1">
      <c r="M838"/>
      <c r="N838"/>
      <c r="O838"/>
    </row>
    <row r="839" spans="13:15" ht="13.5" customHeight="1">
      <c r="M839"/>
      <c r="N839"/>
      <c r="O839"/>
    </row>
    <row r="840" spans="13:15" ht="13.5" customHeight="1">
      <c r="M840"/>
      <c r="N840"/>
      <c r="O840"/>
    </row>
    <row r="841" spans="13:15" ht="13.5" customHeight="1">
      <c r="M841"/>
      <c r="N841"/>
      <c r="O841"/>
    </row>
    <row r="842" spans="13:15" ht="13.5" customHeight="1">
      <c r="M842"/>
      <c r="N842"/>
      <c r="O842"/>
    </row>
    <row r="843" spans="13:15" ht="13.5" customHeight="1">
      <c r="M843"/>
      <c r="N843"/>
      <c r="O843"/>
    </row>
    <row r="844" spans="13:15" ht="13.5" customHeight="1">
      <c r="M844"/>
      <c r="N844"/>
      <c r="O844"/>
    </row>
    <row r="845" spans="13:15" ht="13.5" customHeight="1">
      <c r="M845"/>
      <c r="N845"/>
      <c r="O845"/>
    </row>
    <row r="846" spans="13:15" ht="13.5" customHeight="1">
      <c r="M846"/>
      <c r="N846"/>
      <c r="O846"/>
    </row>
    <row r="847" spans="13:15" ht="13.5" customHeight="1">
      <c r="M847"/>
      <c r="N847"/>
      <c r="O847"/>
    </row>
    <row r="848" spans="13:15" ht="13.5" customHeight="1">
      <c r="M848"/>
      <c r="N848"/>
      <c r="O848"/>
    </row>
    <row r="849" spans="13:15" ht="13.5" customHeight="1">
      <c r="M849"/>
      <c r="N849"/>
      <c r="O849"/>
    </row>
    <row r="850" spans="13:15" ht="13.5" customHeight="1">
      <c r="M850"/>
      <c r="N850"/>
      <c r="O850"/>
    </row>
    <row r="851" spans="13:15" ht="13.5" customHeight="1">
      <c r="M851"/>
      <c r="N851"/>
      <c r="O851"/>
    </row>
    <row r="852" spans="13:15" ht="13.5" customHeight="1">
      <c r="M852"/>
      <c r="N852"/>
      <c r="O852"/>
    </row>
    <row r="853" spans="13:15" ht="13.5" customHeight="1">
      <c r="M853"/>
      <c r="N853"/>
      <c r="O853"/>
    </row>
    <row r="854" spans="13:15" ht="13.5" customHeight="1">
      <c r="M854"/>
      <c r="N854"/>
      <c r="O854"/>
    </row>
    <row r="855" spans="13:15" ht="13.5" customHeight="1">
      <c r="M855"/>
      <c r="N855"/>
      <c r="O855"/>
    </row>
    <row r="856" spans="13:15" ht="13.5" customHeight="1">
      <c r="M856"/>
      <c r="N856"/>
      <c r="O856"/>
    </row>
    <row r="857" spans="13:15" ht="13.5" customHeight="1">
      <c r="M857"/>
      <c r="N857"/>
      <c r="O857"/>
    </row>
    <row r="858" spans="13:15" ht="13.5" customHeight="1">
      <c r="M858"/>
      <c r="N858"/>
      <c r="O858"/>
    </row>
    <row r="859" spans="13:15" ht="13.5" customHeight="1">
      <c r="M859"/>
      <c r="N859"/>
      <c r="O859"/>
    </row>
    <row r="860" spans="13:15" ht="13.5" customHeight="1">
      <c r="M860"/>
      <c r="N860"/>
      <c r="O860"/>
    </row>
    <row r="861" spans="13:15" ht="13.5" customHeight="1">
      <c r="M861"/>
      <c r="N861"/>
      <c r="O861"/>
    </row>
    <row r="862" spans="13:15" ht="13.5" customHeight="1">
      <c r="M862"/>
      <c r="N862"/>
      <c r="O862"/>
    </row>
    <row r="863" spans="13:15" ht="13.5" customHeight="1">
      <c r="M863"/>
      <c r="N863"/>
      <c r="O863"/>
    </row>
    <row r="864" spans="13:15" ht="13.5" customHeight="1">
      <c r="M864"/>
      <c r="N864"/>
      <c r="O864"/>
    </row>
    <row r="865" spans="13:15" ht="13.5" customHeight="1">
      <c r="M865"/>
      <c r="N865"/>
      <c r="O865"/>
    </row>
    <row r="866" spans="13:15" ht="13.5" customHeight="1">
      <c r="M866"/>
      <c r="N866"/>
      <c r="O866"/>
    </row>
    <row r="867" spans="13:15" ht="13.5" customHeight="1">
      <c r="M867"/>
      <c r="N867"/>
      <c r="O867"/>
    </row>
    <row r="868" spans="13:15" ht="13.5" customHeight="1">
      <c r="M868"/>
      <c r="N868"/>
      <c r="O868"/>
    </row>
    <row r="869" spans="13:15" ht="13.5" customHeight="1">
      <c r="M869"/>
      <c r="N869"/>
      <c r="O869"/>
    </row>
    <row r="870" spans="13:15" ht="13.5" customHeight="1">
      <c r="M870"/>
      <c r="N870"/>
      <c r="O870"/>
    </row>
    <row r="871" spans="13:15" ht="13.5" customHeight="1">
      <c r="M871"/>
      <c r="N871"/>
      <c r="O871"/>
    </row>
    <row r="872" spans="13:15" ht="13.5" customHeight="1">
      <c r="M872"/>
      <c r="N872"/>
      <c r="O872"/>
    </row>
    <row r="873" spans="13:15" ht="13.5" customHeight="1">
      <c r="M873"/>
      <c r="N873"/>
      <c r="O873"/>
    </row>
    <row r="874" spans="13:15" ht="13.5" customHeight="1">
      <c r="M874"/>
      <c r="N874"/>
      <c r="O874"/>
    </row>
    <row r="875" spans="13:15" ht="13.5" customHeight="1">
      <c r="M875"/>
      <c r="N875"/>
      <c r="O875"/>
    </row>
    <row r="876" spans="13:15" ht="13.5" customHeight="1">
      <c r="M876"/>
      <c r="N876"/>
      <c r="O876"/>
    </row>
    <row r="877" spans="13:15" ht="13.5" customHeight="1">
      <c r="M877"/>
      <c r="N877"/>
      <c r="O877"/>
    </row>
    <row r="878" spans="13:15" ht="13.5" customHeight="1">
      <c r="M878"/>
      <c r="N878"/>
      <c r="O878"/>
    </row>
    <row r="879" spans="13:15" ht="13.5" customHeight="1">
      <c r="M879"/>
      <c r="N879"/>
      <c r="O879"/>
    </row>
    <row r="880" spans="13:15" ht="13.5" customHeight="1">
      <c r="M880"/>
      <c r="N880"/>
      <c r="O880"/>
    </row>
    <row r="881" spans="13:15" ht="13.5" customHeight="1">
      <c r="M881"/>
      <c r="N881"/>
      <c r="O881"/>
    </row>
    <row r="882" spans="13:15" ht="13.5" customHeight="1">
      <c r="M882"/>
      <c r="N882"/>
      <c r="O882"/>
    </row>
    <row r="883" spans="13:15" ht="13.5" customHeight="1">
      <c r="M883"/>
      <c r="N883"/>
      <c r="O883"/>
    </row>
    <row r="884" spans="13:15" ht="13.5" customHeight="1">
      <c r="M884"/>
      <c r="N884"/>
      <c r="O884"/>
    </row>
    <row r="885" spans="13:15" ht="13.5" customHeight="1">
      <c r="M885"/>
      <c r="N885"/>
      <c r="O885"/>
    </row>
    <row r="886" spans="13:15" ht="13.5" customHeight="1">
      <c r="M886"/>
      <c r="N886"/>
      <c r="O886"/>
    </row>
    <row r="887" spans="13:15" ht="13.5" customHeight="1">
      <c r="M887"/>
      <c r="N887"/>
      <c r="O887"/>
    </row>
    <row r="888" spans="13:15" ht="13.5" customHeight="1">
      <c r="M888"/>
      <c r="N888"/>
      <c r="O888"/>
    </row>
    <row r="889" spans="13:15" ht="13.5" customHeight="1">
      <c r="M889"/>
      <c r="N889"/>
      <c r="O889"/>
    </row>
    <row r="890" spans="13:15" ht="13.5" customHeight="1">
      <c r="M890"/>
      <c r="N890"/>
      <c r="O890"/>
    </row>
    <row r="891" spans="13:15" ht="13.5" customHeight="1">
      <c r="M891"/>
      <c r="N891"/>
      <c r="O891"/>
    </row>
    <row r="892" spans="13:15" ht="13.5" customHeight="1">
      <c r="M892"/>
      <c r="N892"/>
      <c r="O892"/>
    </row>
    <row r="893" spans="13:15" ht="13.5" customHeight="1">
      <c r="M893"/>
      <c r="N893"/>
      <c r="O893"/>
    </row>
    <row r="894" spans="13:15" ht="13.5" customHeight="1">
      <c r="M894"/>
      <c r="N894"/>
      <c r="O894"/>
    </row>
    <row r="895" spans="13:15" ht="13.5" customHeight="1">
      <c r="M895"/>
      <c r="N895"/>
      <c r="O895"/>
    </row>
    <row r="896" spans="13:15" ht="13.5" customHeight="1">
      <c r="M896"/>
      <c r="N896"/>
      <c r="O896"/>
    </row>
    <row r="897" spans="13:15" ht="13.5" customHeight="1">
      <c r="M897"/>
      <c r="N897"/>
      <c r="O897"/>
    </row>
    <row r="898" spans="13:15" ht="13.5" customHeight="1">
      <c r="M898"/>
      <c r="N898"/>
      <c r="O898"/>
    </row>
    <row r="899" spans="13:15" ht="13.5" customHeight="1">
      <c r="M899"/>
      <c r="N899"/>
      <c r="O899"/>
    </row>
    <row r="900" spans="13:15" ht="13.5" customHeight="1">
      <c r="M900"/>
      <c r="N900"/>
      <c r="O900"/>
    </row>
    <row r="901" spans="13:15" ht="13.5" customHeight="1">
      <c r="M901"/>
      <c r="N901"/>
      <c r="O901"/>
    </row>
    <row r="902" spans="13:15" ht="13.5" customHeight="1">
      <c r="M902"/>
      <c r="N902"/>
      <c r="O902"/>
    </row>
    <row r="903" spans="13:15" ht="13.5" customHeight="1">
      <c r="M903"/>
      <c r="N903"/>
      <c r="O903"/>
    </row>
    <row r="904" spans="13:15" ht="13.5" customHeight="1">
      <c r="M904"/>
      <c r="N904"/>
      <c r="O904"/>
    </row>
    <row r="905" spans="13:15" ht="13.5" customHeight="1">
      <c r="M905"/>
      <c r="N905"/>
      <c r="O905"/>
    </row>
    <row r="906" spans="13:15" ht="13.5" customHeight="1">
      <c r="M906"/>
      <c r="N906"/>
      <c r="O906"/>
    </row>
    <row r="907" spans="13:15" ht="13.5" customHeight="1">
      <c r="M907"/>
      <c r="N907"/>
      <c r="O907"/>
    </row>
    <row r="908" spans="13:15" ht="13.5" customHeight="1">
      <c r="M908"/>
      <c r="N908"/>
      <c r="O908"/>
    </row>
    <row r="909" spans="13:15" ht="13.5" customHeight="1">
      <c r="M909"/>
      <c r="N909"/>
      <c r="O909"/>
    </row>
    <row r="910" spans="13:15" ht="13.5" customHeight="1">
      <c r="M910"/>
      <c r="N910"/>
      <c r="O910"/>
    </row>
    <row r="911" spans="13:15" ht="13.5" customHeight="1">
      <c r="M911"/>
      <c r="N911"/>
      <c r="O911"/>
    </row>
    <row r="912" spans="13:15" ht="13.5" customHeight="1">
      <c r="M912"/>
      <c r="N912"/>
      <c r="O912"/>
    </row>
    <row r="913" spans="13:15" ht="13.5" customHeight="1">
      <c r="M913"/>
      <c r="N913"/>
      <c r="O913"/>
    </row>
    <row r="914" spans="13:15" ht="13.5" customHeight="1">
      <c r="M914"/>
      <c r="N914"/>
      <c r="O914"/>
    </row>
    <row r="915" spans="13:15" ht="13.5" customHeight="1">
      <c r="M915"/>
      <c r="N915"/>
      <c r="O915"/>
    </row>
    <row r="916" spans="13:15" ht="13.5" customHeight="1">
      <c r="M916"/>
      <c r="N916"/>
      <c r="O916"/>
    </row>
    <row r="917" spans="13:15" ht="13.5" customHeight="1">
      <c r="M917"/>
      <c r="N917"/>
      <c r="O917"/>
    </row>
    <row r="918" spans="13:15" ht="13.5" customHeight="1">
      <c r="M918"/>
      <c r="N918"/>
      <c r="O918"/>
    </row>
    <row r="919" spans="13:15" ht="13.5" customHeight="1">
      <c r="M919"/>
      <c r="N919"/>
      <c r="O919"/>
    </row>
    <row r="920" spans="13:15" ht="13.5" customHeight="1">
      <c r="M920"/>
      <c r="N920"/>
      <c r="O920"/>
    </row>
    <row r="921" spans="13:15" ht="13.5" customHeight="1">
      <c r="M921"/>
      <c r="N921"/>
      <c r="O921"/>
    </row>
    <row r="922" spans="13:15" ht="13.5" customHeight="1">
      <c r="M922"/>
      <c r="N922"/>
      <c r="O922"/>
    </row>
    <row r="923" spans="13:15" ht="13.5" customHeight="1">
      <c r="M923"/>
      <c r="N923"/>
      <c r="O923"/>
    </row>
    <row r="924" spans="13:15" ht="13.5" customHeight="1">
      <c r="M924"/>
      <c r="N924"/>
      <c r="O924"/>
    </row>
    <row r="925" spans="13:15" ht="13.5" customHeight="1">
      <c r="M925"/>
      <c r="N925"/>
      <c r="O925"/>
    </row>
    <row r="926" spans="13:15" ht="13.5" customHeight="1">
      <c r="M926"/>
      <c r="N926"/>
      <c r="O926"/>
    </row>
    <row r="927" spans="13:15" ht="13.5" customHeight="1">
      <c r="M927"/>
      <c r="N927"/>
      <c r="O927"/>
    </row>
    <row r="928" spans="13:15" ht="13.5" customHeight="1">
      <c r="M928"/>
      <c r="N928"/>
      <c r="O928"/>
    </row>
    <row r="929" spans="13:15" ht="13.5" customHeight="1">
      <c r="M929"/>
      <c r="N929"/>
      <c r="O929"/>
    </row>
    <row r="930" spans="13:15" ht="13.5" customHeight="1">
      <c r="M930"/>
      <c r="N930"/>
      <c r="O930"/>
    </row>
    <row r="931" spans="13:15" ht="13.5" customHeight="1">
      <c r="M931"/>
      <c r="N931"/>
      <c r="O931"/>
    </row>
    <row r="932" spans="13:15" ht="13.5" customHeight="1">
      <c r="M932"/>
      <c r="N932"/>
      <c r="O932"/>
    </row>
    <row r="933" spans="13:15" ht="13.5" customHeight="1">
      <c r="M933"/>
      <c r="N933"/>
      <c r="O933"/>
    </row>
    <row r="934" spans="13:15" ht="13.5" customHeight="1">
      <c r="M934"/>
      <c r="N934"/>
      <c r="O934"/>
    </row>
    <row r="935" spans="13:15" ht="13.5" customHeight="1">
      <c r="M935"/>
      <c r="N935"/>
      <c r="O935"/>
    </row>
    <row r="936" spans="13:15" ht="13.5" customHeight="1">
      <c r="M936"/>
      <c r="N936"/>
      <c r="O936"/>
    </row>
    <row r="937" spans="13:15" ht="13.5" customHeight="1">
      <c r="M937"/>
      <c r="N937"/>
      <c r="O937"/>
    </row>
    <row r="938" spans="13:15" ht="13.5" customHeight="1">
      <c r="M938"/>
      <c r="N938"/>
      <c r="O938"/>
    </row>
    <row r="939" spans="13:15" ht="13.5" customHeight="1">
      <c r="M939"/>
      <c r="N939"/>
      <c r="O939"/>
    </row>
    <row r="940" spans="13:15" ht="13.5" customHeight="1">
      <c r="M940"/>
      <c r="N940"/>
      <c r="O940"/>
    </row>
    <row r="941" spans="13:15" ht="13.5" customHeight="1">
      <c r="M941"/>
      <c r="N941"/>
      <c r="O941"/>
    </row>
    <row r="942" spans="13:15" ht="13.5" customHeight="1">
      <c r="M942"/>
      <c r="N942"/>
      <c r="O942"/>
    </row>
    <row r="943" spans="13:15" ht="13.5" customHeight="1">
      <c r="M943"/>
      <c r="N943"/>
      <c r="O943"/>
    </row>
    <row r="944" spans="13:15" ht="13.5" customHeight="1">
      <c r="M944"/>
      <c r="N944"/>
      <c r="O944"/>
    </row>
    <row r="945" spans="13:15" ht="13.5" customHeight="1">
      <c r="M945"/>
      <c r="N945"/>
      <c r="O945"/>
    </row>
    <row r="946" spans="13:15" ht="13.5" customHeight="1">
      <c r="M946"/>
      <c r="N946"/>
      <c r="O946"/>
    </row>
    <row r="947" spans="13:15" ht="13.5" customHeight="1">
      <c r="M947"/>
      <c r="N947"/>
      <c r="O947"/>
    </row>
    <row r="948" spans="13:15" ht="13.5" customHeight="1">
      <c r="M948"/>
      <c r="N948"/>
      <c r="O948"/>
    </row>
    <row r="949" spans="13:15" ht="13.5" customHeight="1">
      <c r="M949"/>
      <c r="N949"/>
      <c r="O949"/>
    </row>
    <row r="950" spans="13:15" ht="13.5" customHeight="1">
      <c r="M950"/>
      <c r="N950"/>
      <c r="O950"/>
    </row>
    <row r="951" spans="13:15" ht="13.5" customHeight="1">
      <c r="M951"/>
      <c r="N951"/>
      <c r="O951"/>
    </row>
    <row r="952" spans="13:15" ht="13.5" customHeight="1">
      <c r="M952"/>
      <c r="N952"/>
      <c r="O952"/>
    </row>
    <row r="953" spans="13:15" ht="13.5" customHeight="1">
      <c r="M953"/>
      <c r="N953"/>
      <c r="O953"/>
    </row>
    <row r="954" spans="13:15" ht="13.5" customHeight="1">
      <c r="M954"/>
      <c r="N954"/>
      <c r="O954"/>
    </row>
    <row r="955" spans="13:15" ht="13.5" customHeight="1">
      <c r="M955"/>
      <c r="N955"/>
      <c r="O955"/>
    </row>
    <row r="956" spans="13:15" ht="13.5" customHeight="1">
      <c r="M956"/>
      <c r="N956"/>
      <c r="O956"/>
    </row>
    <row r="957" spans="13:15" ht="13.5" customHeight="1">
      <c r="M957"/>
      <c r="N957"/>
      <c r="O957"/>
    </row>
    <row r="958" spans="13:15" ht="13.5" customHeight="1">
      <c r="M958"/>
      <c r="N958"/>
      <c r="O958"/>
    </row>
    <row r="959" spans="13:15" ht="13.5" customHeight="1">
      <c r="M959"/>
      <c r="N959"/>
      <c r="O959"/>
    </row>
    <row r="960" spans="13:15" ht="13.5" customHeight="1">
      <c r="M960"/>
      <c r="N960"/>
      <c r="O960"/>
    </row>
    <row r="961" spans="13:15" ht="13.5" customHeight="1">
      <c r="M961"/>
      <c r="N961"/>
      <c r="O961"/>
    </row>
    <row r="962" spans="13:15" ht="13.5" customHeight="1">
      <c r="M962"/>
      <c r="N962"/>
      <c r="O962"/>
    </row>
    <row r="963" spans="13:15" ht="13.5" customHeight="1">
      <c r="M963"/>
      <c r="N963"/>
      <c r="O963"/>
    </row>
    <row r="964" spans="13:15" ht="13.5" customHeight="1">
      <c r="M964"/>
      <c r="N964"/>
      <c r="O964"/>
    </row>
    <row r="965" spans="13:15" ht="13.5" customHeight="1">
      <c r="M965"/>
      <c r="N965"/>
      <c r="O965"/>
    </row>
    <row r="966" spans="13:15" ht="13.5" customHeight="1">
      <c r="M966"/>
      <c r="N966"/>
      <c r="O966"/>
    </row>
    <row r="967" spans="13:15" ht="13.5" customHeight="1">
      <c r="M967"/>
      <c r="N967"/>
      <c r="O967"/>
    </row>
    <row r="968" spans="13:15" ht="13.5" customHeight="1">
      <c r="M968"/>
      <c r="N968"/>
      <c r="O968"/>
    </row>
    <row r="969" spans="13:15" ht="13.5" customHeight="1">
      <c r="M969"/>
      <c r="N969"/>
      <c r="O969"/>
    </row>
    <row r="970" spans="13:15" ht="13.5" customHeight="1">
      <c r="M970"/>
      <c r="N970"/>
      <c r="O970"/>
    </row>
    <row r="971" spans="13:15" ht="13.5" customHeight="1">
      <c r="M971"/>
      <c r="N971"/>
      <c r="O971"/>
    </row>
    <row r="972" spans="13:15" ht="13.5" customHeight="1">
      <c r="M972"/>
      <c r="N972"/>
      <c r="O972"/>
    </row>
    <row r="973" spans="13:15" ht="13.5" customHeight="1">
      <c r="M973"/>
      <c r="N973"/>
      <c r="O973"/>
    </row>
    <row r="974" spans="13:15" ht="13.5" customHeight="1">
      <c r="M974"/>
      <c r="N974"/>
      <c r="O974"/>
    </row>
    <row r="975" spans="13:15" ht="13.5" customHeight="1">
      <c r="M975"/>
      <c r="N975"/>
      <c r="O975"/>
    </row>
    <row r="976" spans="13:15" ht="13.5" customHeight="1">
      <c r="M976"/>
      <c r="N976"/>
      <c r="O976"/>
    </row>
    <row r="977" spans="13:15" ht="13.5" customHeight="1">
      <c r="M977"/>
      <c r="N977"/>
      <c r="O977"/>
    </row>
    <row r="978" spans="13:15" ht="13.5" customHeight="1">
      <c r="M978"/>
      <c r="N978"/>
      <c r="O978"/>
    </row>
    <row r="979" spans="13:15" ht="13.5" customHeight="1">
      <c r="M979"/>
      <c r="N979"/>
      <c r="O979"/>
    </row>
    <row r="980" spans="13:15" ht="13.5" customHeight="1">
      <c r="M980"/>
      <c r="N980"/>
      <c r="O980"/>
    </row>
    <row r="981" spans="13:15" ht="13.5" customHeight="1">
      <c r="M981"/>
      <c r="N981"/>
      <c r="O981"/>
    </row>
    <row r="982" spans="13:15" ht="13.5" customHeight="1">
      <c r="M982"/>
      <c r="N982"/>
      <c r="O982"/>
    </row>
    <row r="983" spans="13:15" ht="13.5" customHeight="1">
      <c r="M983"/>
      <c r="N983"/>
      <c r="O983"/>
    </row>
    <row r="984" spans="13:15" ht="13.5" customHeight="1">
      <c r="M984"/>
      <c r="N984"/>
      <c r="O984"/>
    </row>
    <row r="985" spans="13:15" ht="13.5" customHeight="1">
      <c r="M985"/>
      <c r="N985"/>
      <c r="O985"/>
    </row>
    <row r="986" spans="13:15" ht="13.5" customHeight="1">
      <c r="M986"/>
      <c r="N986"/>
      <c r="O986"/>
    </row>
    <row r="987" spans="13:15" ht="13.5" customHeight="1">
      <c r="M987"/>
      <c r="N987"/>
      <c r="O987"/>
    </row>
    <row r="988" spans="13:15" ht="13.5" customHeight="1">
      <c r="M988"/>
      <c r="N988"/>
      <c r="O988"/>
    </row>
    <row r="989" spans="13:15" ht="13.5" customHeight="1">
      <c r="M989"/>
      <c r="N989"/>
      <c r="O989"/>
    </row>
    <row r="990" spans="13:15" ht="13.5" customHeight="1">
      <c r="M990"/>
      <c r="N990"/>
      <c r="O990"/>
    </row>
    <row r="991" spans="13:15" ht="13.5" customHeight="1">
      <c r="M991"/>
      <c r="N991"/>
      <c r="O991"/>
    </row>
    <row r="992" spans="13:15" ht="13.5" customHeight="1">
      <c r="M992"/>
      <c r="N992"/>
      <c r="O992"/>
    </row>
    <row r="993" spans="13:15" ht="13.5" customHeight="1">
      <c r="M993"/>
      <c r="N993"/>
      <c r="O993"/>
    </row>
    <row r="994" spans="13:15" ht="13.5" customHeight="1">
      <c r="M994"/>
      <c r="N994"/>
      <c r="O994"/>
    </row>
    <row r="995" spans="13:15" ht="13.5" customHeight="1">
      <c r="M995"/>
      <c r="N995"/>
      <c r="O995"/>
    </row>
    <row r="996" spans="13:15" ht="13.5" customHeight="1">
      <c r="M996"/>
      <c r="N996"/>
      <c r="O996"/>
    </row>
    <row r="997" spans="13:15" ht="13.5" customHeight="1">
      <c r="M997"/>
      <c r="N997"/>
      <c r="O997"/>
    </row>
    <row r="998" spans="13:15" ht="13.5" customHeight="1">
      <c r="M998"/>
      <c r="N998"/>
      <c r="O998"/>
    </row>
    <row r="999" spans="13:15" ht="13.5" customHeight="1">
      <c r="M999"/>
      <c r="N999"/>
      <c r="O999"/>
    </row>
    <row r="1000" spans="13:15" ht="13.5" customHeight="1">
      <c r="M1000"/>
      <c r="N1000"/>
      <c r="O1000"/>
    </row>
    <row r="1001" spans="13:15" ht="13.5" customHeight="1">
      <c r="M1001"/>
      <c r="N1001"/>
      <c r="O1001"/>
    </row>
    <row r="1002" spans="13:15" ht="13.5" customHeight="1">
      <c r="M1002"/>
      <c r="N1002"/>
      <c r="O1002"/>
    </row>
    <row r="1003" spans="13:15" ht="13.5" customHeight="1">
      <c r="M1003"/>
      <c r="N1003"/>
      <c r="O1003"/>
    </row>
    <row r="1004" spans="13:15" ht="13.5" customHeight="1">
      <c r="M1004"/>
      <c r="N1004"/>
      <c r="O1004"/>
    </row>
    <row r="1005" spans="13:15" ht="13.5" customHeight="1">
      <c r="M1005"/>
      <c r="N1005"/>
      <c r="O1005"/>
    </row>
    <row r="1006" spans="13:15" ht="13.5" customHeight="1">
      <c r="M1006"/>
      <c r="N1006"/>
      <c r="O1006"/>
    </row>
    <row r="1007" spans="13:15" ht="13.5" customHeight="1">
      <c r="M1007"/>
      <c r="N1007"/>
      <c r="O1007"/>
    </row>
    <row r="1008" spans="13:15" ht="13.5" customHeight="1">
      <c r="M1008"/>
      <c r="N1008"/>
      <c r="O1008"/>
    </row>
    <row r="1009" spans="13:15" ht="13.5" customHeight="1">
      <c r="M1009"/>
      <c r="N1009"/>
      <c r="O1009"/>
    </row>
    <row r="1010" spans="13:15" ht="13.5" customHeight="1">
      <c r="M1010"/>
      <c r="N1010"/>
      <c r="O1010"/>
    </row>
    <row r="1011" spans="13:15" ht="13.5" customHeight="1">
      <c r="M1011"/>
      <c r="N1011"/>
      <c r="O1011"/>
    </row>
    <row r="1012" spans="13:15" ht="13.5" customHeight="1">
      <c r="M1012"/>
      <c r="N1012"/>
      <c r="O1012"/>
    </row>
    <row r="1013" spans="13:15" ht="13.5" customHeight="1">
      <c r="M1013"/>
      <c r="N1013"/>
      <c r="O1013"/>
    </row>
    <row r="1014" spans="13:15" ht="13.5" customHeight="1">
      <c r="M1014"/>
      <c r="N1014"/>
      <c r="O1014"/>
    </row>
    <row r="1015" spans="13:15" ht="13.5" customHeight="1">
      <c r="M1015"/>
      <c r="N1015"/>
      <c r="O1015"/>
    </row>
    <row r="1016" spans="13:15" ht="13.5" customHeight="1">
      <c r="M1016"/>
      <c r="N1016"/>
      <c r="O1016"/>
    </row>
    <row r="1017" spans="13:15" ht="13.5" customHeight="1">
      <c r="M1017"/>
      <c r="N1017"/>
      <c r="O1017"/>
    </row>
    <row r="1018" spans="13:15" ht="13.5" customHeight="1">
      <c r="M1018"/>
      <c r="N1018"/>
      <c r="O1018"/>
    </row>
    <row r="1019" spans="13:15" ht="13.5" customHeight="1">
      <c r="M1019"/>
      <c r="N1019"/>
      <c r="O1019"/>
    </row>
    <row r="1020" spans="13:15" ht="13.5" customHeight="1">
      <c r="M1020"/>
      <c r="N1020"/>
      <c r="O1020"/>
    </row>
    <row r="1021" spans="13:15" ht="13.5" customHeight="1">
      <c r="M1021"/>
      <c r="N1021"/>
      <c r="O1021"/>
    </row>
    <row r="1022" spans="13:15" ht="13.5" customHeight="1">
      <c r="M1022"/>
      <c r="N1022"/>
      <c r="O1022"/>
    </row>
    <row r="1023" spans="13:15" ht="13.5" customHeight="1">
      <c r="M1023"/>
      <c r="N1023"/>
      <c r="O1023"/>
    </row>
    <row r="1024" spans="13:15" ht="13.5" customHeight="1">
      <c r="M1024"/>
      <c r="N1024"/>
      <c r="O1024"/>
    </row>
    <row r="1025" spans="13:15" ht="13.5" customHeight="1">
      <c r="M1025"/>
      <c r="N1025"/>
      <c r="O1025"/>
    </row>
    <row r="1026" spans="13:15" ht="13.5" customHeight="1">
      <c r="M1026"/>
      <c r="N1026"/>
      <c r="O1026"/>
    </row>
    <row r="1027" spans="13:15" ht="13.5" customHeight="1">
      <c r="M1027"/>
      <c r="N1027"/>
      <c r="O1027"/>
    </row>
    <row r="1028" spans="13:15" ht="13.5" customHeight="1">
      <c r="M1028"/>
      <c r="N1028"/>
      <c r="O1028"/>
    </row>
    <row r="1029" spans="13:15" ht="13.5" customHeight="1">
      <c r="M1029"/>
      <c r="N1029"/>
      <c r="O1029"/>
    </row>
    <row r="1030" spans="13:15" ht="13.5" customHeight="1">
      <c r="M1030"/>
      <c r="N1030"/>
      <c r="O1030"/>
    </row>
    <row r="1031" spans="13:15" ht="13.5" customHeight="1">
      <c r="M1031"/>
      <c r="N1031"/>
      <c r="O1031"/>
    </row>
    <row r="1032" spans="13:15" ht="13.5" customHeight="1">
      <c r="M1032"/>
      <c r="N1032"/>
      <c r="O1032"/>
    </row>
    <row r="1033" spans="13:15" ht="13.5" customHeight="1">
      <c r="M1033"/>
      <c r="N1033"/>
      <c r="O1033"/>
    </row>
    <row r="1034" spans="13:15" ht="13.5" customHeight="1">
      <c r="M1034"/>
      <c r="N1034"/>
      <c r="O1034"/>
    </row>
    <row r="1035" spans="13:15" ht="13.5" customHeight="1">
      <c r="M1035"/>
      <c r="N1035"/>
      <c r="O1035"/>
    </row>
    <row r="1036" spans="13:15" ht="13.5" customHeight="1">
      <c r="M1036"/>
      <c r="N1036"/>
      <c r="O1036"/>
    </row>
    <row r="1037" spans="13:15" ht="13.5" customHeight="1">
      <c r="M1037"/>
      <c r="N1037"/>
      <c r="O1037"/>
    </row>
    <row r="1038" spans="13:15" ht="13.5" customHeight="1">
      <c r="M1038"/>
      <c r="N1038"/>
      <c r="O1038"/>
    </row>
    <row r="1039" spans="13:15" ht="13.5" customHeight="1">
      <c r="M1039"/>
      <c r="N1039"/>
      <c r="O1039"/>
    </row>
    <row r="1040" spans="13:15" ht="13.5" customHeight="1">
      <c r="M1040"/>
      <c r="N1040"/>
      <c r="O1040"/>
    </row>
    <row r="1041" spans="13:15" ht="13.5" customHeight="1">
      <c r="M1041"/>
      <c r="N1041"/>
      <c r="O1041"/>
    </row>
    <row r="1042" spans="13:15" ht="13.5" customHeight="1">
      <c r="M1042"/>
      <c r="N1042"/>
      <c r="O1042"/>
    </row>
    <row r="1043" spans="13:15" ht="13.5" customHeight="1">
      <c r="M1043"/>
      <c r="N1043"/>
      <c r="O1043"/>
    </row>
    <row r="1044" spans="13:15" ht="13.5" customHeight="1">
      <c r="M1044"/>
      <c r="N1044"/>
      <c r="O1044"/>
    </row>
    <row r="1045" spans="13:15" ht="13.5" customHeight="1">
      <c r="M1045"/>
      <c r="N1045"/>
      <c r="O1045"/>
    </row>
    <row r="1046" spans="13:15" ht="13.5" customHeight="1">
      <c r="M1046"/>
      <c r="N1046"/>
      <c r="O1046"/>
    </row>
    <row r="1047" spans="13:15" ht="13.5" customHeight="1">
      <c r="M1047"/>
      <c r="N1047"/>
      <c r="O1047"/>
    </row>
    <row r="1048" spans="13:15" ht="13.5" customHeight="1">
      <c r="M1048"/>
      <c r="N1048"/>
      <c r="O1048"/>
    </row>
    <row r="1049" spans="13:15" ht="13.5" customHeight="1">
      <c r="M1049"/>
      <c r="N1049"/>
      <c r="O1049"/>
    </row>
    <row r="1050" spans="13:15" ht="13.5" customHeight="1">
      <c r="M1050"/>
      <c r="N1050"/>
      <c r="O1050"/>
    </row>
    <row r="1051" spans="13:15" ht="13.5" customHeight="1">
      <c r="M1051"/>
      <c r="N1051"/>
      <c r="O1051"/>
    </row>
    <row r="1052" spans="13:15" ht="13.5" customHeight="1">
      <c r="M1052"/>
      <c r="N1052"/>
      <c r="O1052"/>
    </row>
    <row r="1053" spans="13:15" ht="13.5" customHeight="1">
      <c r="M1053"/>
      <c r="N1053"/>
      <c r="O1053"/>
    </row>
    <row r="1054" spans="13:15" ht="13.5" customHeight="1">
      <c r="M1054"/>
      <c r="N1054"/>
      <c r="O1054"/>
    </row>
    <row r="1055" spans="13:15" ht="13.5" customHeight="1">
      <c r="M1055"/>
      <c r="N1055"/>
      <c r="O1055"/>
    </row>
    <row r="1056" spans="13:15" ht="13.5" customHeight="1">
      <c r="M1056"/>
      <c r="N1056"/>
      <c r="O1056"/>
    </row>
    <row r="1057" spans="13:15" ht="13.5" customHeight="1">
      <c r="M1057"/>
      <c r="N1057"/>
      <c r="O1057"/>
    </row>
    <row r="1058" spans="13:15" ht="13.5" customHeight="1">
      <c r="M1058"/>
      <c r="N1058"/>
      <c r="O1058"/>
    </row>
    <row r="1059" spans="13:15" ht="13.5" customHeight="1">
      <c r="M1059"/>
      <c r="N1059"/>
      <c r="O1059"/>
    </row>
    <row r="1060" spans="13:15" ht="13.5" customHeight="1">
      <c r="M1060"/>
      <c r="N1060"/>
      <c r="O1060"/>
    </row>
    <row r="1061" spans="13:15" ht="13.5" customHeight="1">
      <c r="M1061"/>
      <c r="N1061"/>
      <c r="O1061"/>
    </row>
    <row r="1062" spans="13:15" ht="13.5" customHeight="1">
      <c r="M1062"/>
      <c r="N1062"/>
      <c r="O1062"/>
    </row>
    <row r="1063" spans="13:15" ht="13.5" customHeight="1">
      <c r="M1063"/>
      <c r="N1063"/>
      <c r="O1063"/>
    </row>
    <row r="1064" spans="13:15" ht="13.5" customHeight="1">
      <c r="M1064"/>
      <c r="N1064"/>
      <c r="O1064"/>
    </row>
    <row r="1065" spans="13:15" ht="13.5" customHeight="1">
      <c r="M1065"/>
      <c r="N1065"/>
      <c r="O1065"/>
    </row>
    <row r="1066" spans="13:15" ht="13.5" customHeight="1">
      <c r="M1066"/>
      <c r="N1066"/>
      <c r="O1066"/>
    </row>
    <row r="1067" spans="13:15" ht="13.5" customHeight="1">
      <c r="M1067"/>
      <c r="N1067"/>
      <c r="O1067"/>
    </row>
    <row r="1068" spans="13:15" ht="13.5" customHeight="1">
      <c r="M1068"/>
      <c r="N1068"/>
      <c r="O1068"/>
    </row>
    <row r="1069" spans="13:15" ht="13.5" customHeight="1">
      <c r="M1069"/>
      <c r="N1069"/>
      <c r="O1069"/>
    </row>
    <row r="1070" spans="13:15" ht="13.5" customHeight="1">
      <c r="M1070"/>
      <c r="N1070"/>
      <c r="O1070"/>
    </row>
    <row r="1071" spans="13:15" ht="13.5" customHeight="1">
      <c r="M1071"/>
      <c r="N1071"/>
      <c r="O1071"/>
    </row>
    <row r="1072" spans="13:15" ht="13.5" customHeight="1">
      <c r="M1072"/>
      <c r="N1072"/>
      <c r="O1072"/>
    </row>
    <row r="1073" spans="13:15" ht="13.5" customHeight="1">
      <c r="M1073"/>
      <c r="N1073"/>
      <c r="O1073"/>
    </row>
    <row r="1074" spans="13:15" ht="13.5" customHeight="1">
      <c r="M1074"/>
      <c r="N1074"/>
      <c r="O1074"/>
    </row>
    <row r="1075" spans="13:15" ht="13.5" customHeight="1">
      <c r="M1075"/>
      <c r="N1075"/>
      <c r="O1075"/>
    </row>
    <row r="1076" spans="13:15" ht="13.5" customHeight="1">
      <c r="M1076"/>
      <c r="N1076"/>
      <c r="O1076"/>
    </row>
    <row r="1077" spans="13:15" ht="13.5" customHeight="1">
      <c r="M1077"/>
      <c r="N1077"/>
      <c r="O1077"/>
    </row>
    <row r="1078" spans="13:15" ht="13.5" customHeight="1">
      <c r="M1078"/>
      <c r="N1078"/>
      <c r="O1078"/>
    </row>
    <row r="1079" spans="13:15" ht="13.5" customHeight="1">
      <c r="M1079"/>
      <c r="N1079"/>
      <c r="O1079"/>
    </row>
    <row r="1080" spans="13:15" ht="13.5" customHeight="1">
      <c r="M1080"/>
      <c r="N1080"/>
      <c r="O1080"/>
    </row>
    <row r="1081" spans="13:15" ht="13.5" customHeight="1">
      <c r="M1081"/>
      <c r="N1081"/>
      <c r="O1081"/>
    </row>
    <row r="1082" spans="13:15" ht="13.5" customHeight="1">
      <c r="M1082"/>
      <c r="N1082"/>
      <c r="O1082"/>
    </row>
    <row r="1083" spans="13:15" ht="13.5" customHeight="1">
      <c r="M1083"/>
      <c r="N1083"/>
      <c r="O1083"/>
    </row>
    <row r="1084" spans="13:15" ht="13.5" customHeight="1">
      <c r="M1084"/>
      <c r="N1084"/>
      <c r="O1084"/>
    </row>
    <row r="1085" spans="13:15" ht="13.5" customHeight="1">
      <c r="M1085"/>
      <c r="N1085"/>
      <c r="O1085"/>
    </row>
    <row r="1086" spans="13:15" ht="13.5" customHeight="1">
      <c r="M1086"/>
      <c r="N1086"/>
      <c r="O1086"/>
    </row>
    <row r="1087" spans="13:15" ht="13.5" customHeight="1">
      <c r="M1087"/>
      <c r="N1087"/>
      <c r="O1087"/>
    </row>
    <row r="1088" spans="13:15" ht="13.5" customHeight="1">
      <c r="M1088"/>
      <c r="N1088"/>
      <c r="O1088"/>
    </row>
    <row r="1089" spans="13:15" ht="13.5" customHeight="1">
      <c r="M1089"/>
      <c r="N1089"/>
      <c r="O1089"/>
    </row>
    <row r="1090" spans="13:15" ht="13.5" customHeight="1">
      <c r="M1090"/>
      <c r="N1090"/>
      <c r="O1090"/>
    </row>
    <row r="1091" spans="13:15" ht="13.5" customHeight="1">
      <c r="M1091"/>
      <c r="N1091"/>
      <c r="O1091"/>
    </row>
    <row r="1092" spans="13:15" ht="13.5" customHeight="1">
      <c r="M1092"/>
      <c r="N1092"/>
      <c r="O1092"/>
    </row>
    <row r="1093" spans="13:15" ht="13.5" customHeight="1">
      <c r="M1093"/>
      <c r="N1093"/>
      <c r="O1093"/>
    </row>
    <row r="1094" spans="13:15" ht="13.5" customHeight="1">
      <c r="M1094"/>
      <c r="N1094"/>
      <c r="O1094"/>
    </row>
    <row r="1095" spans="13:15" ht="13.5" customHeight="1">
      <c r="M1095"/>
      <c r="N1095"/>
      <c r="O1095"/>
    </row>
    <row r="1096" spans="13:15" ht="13.5" customHeight="1">
      <c r="M1096"/>
      <c r="N1096"/>
      <c r="O1096"/>
    </row>
    <row r="1097" spans="13:15" ht="13.5" customHeight="1">
      <c r="M1097"/>
      <c r="N1097"/>
      <c r="O1097"/>
    </row>
    <row r="1098" spans="13:15" ht="13.5" customHeight="1">
      <c r="M1098"/>
      <c r="N1098"/>
      <c r="O1098"/>
    </row>
    <row r="1099" spans="13:15" ht="13.5" customHeight="1">
      <c r="M1099"/>
      <c r="N1099"/>
      <c r="O1099"/>
    </row>
    <row r="1100" spans="13:15" ht="13.5" customHeight="1">
      <c r="M1100"/>
      <c r="N1100"/>
      <c r="O1100"/>
    </row>
    <row r="1101" spans="13:15" ht="13.5" customHeight="1">
      <c r="M1101"/>
      <c r="N1101"/>
      <c r="O1101"/>
    </row>
    <row r="1102" spans="13:15" ht="13.5" customHeight="1">
      <c r="M1102"/>
      <c r="N1102"/>
      <c r="O1102"/>
    </row>
    <row r="1103" spans="13:15" ht="13.5" customHeight="1">
      <c r="M1103"/>
      <c r="N1103"/>
      <c r="O1103"/>
    </row>
    <row r="1104" spans="13:15" ht="13.5" customHeight="1">
      <c r="M1104"/>
      <c r="N1104"/>
      <c r="O1104"/>
    </row>
    <row r="1105" spans="13:15" ht="13.5" customHeight="1">
      <c r="M1105"/>
      <c r="N1105"/>
      <c r="O1105"/>
    </row>
    <row r="1106" spans="13:15" ht="13.5" customHeight="1">
      <c r="M1106"/>
      <c r="N1106"/>
      <c r="O1106"/>
    </row>
    <row r="1107" spans="13:15" ht="13.5" customHeight="1">
      <c r="M1107"/>
      <c r="N1107"/>
      <c r="O1107"/>
    </row>
    <row r="1108" spans="13:15" ht="13.5" customHeight="1">
      <c r="M1108"/>
      <c r="N1108"/>
      <c r="O1108"/>
    </row>
    <row r="1109" spans="13:15" ht="13.5" customHeight="1">
      <c r="M1109"/>
      <c r="N1109"/>
      <c r="O1109"/>
    </row>
    <row r="1110" spans="13:15" ht="13.5" customHeight="1">
      <c r="M1110"/>
      <c r="N1110"/>
      <c r="O1110"/>
    </row>
    <row r="1111" spans="13:15" ht="13.5" customHeight="1">
      <c r="M1111"/>
      <c r="N1111"/>
      <c r="O1111"/>
    </row>
    <row r="1112" spans="13:15" ht="13.5" customHeight="1">
      <c r="M1112"/>
      <c r="N1112"/>
      <c r="O1112"/>
    </row>
    <row r="1113" spans="13:15" ht="13.5" customHeight="1">
      <c r="M1113"/>
      <c r="N1113"/>
      <c r="O1113"/>
    </row>
    <row r="1114" spans="13:15" ht="13.5" customHeight="1">
      <c r="M1114"/>
      <c r="N1114"/>
      <c r="O1114"/>
    </row>
    <row r="1115" spans="13:15" ht="13.5" customHeight="1">
      <c r="M1115"/>
      <c r="N1115"/>
      <c r="O1115"/>
    </row>
    <row r="1116" spans="13:15" ht="13.5" customHeight="1">
      <c r="M1116"/>
      <c r="N1116"/>
      <c r="O1116"/>
    </row>
    <row r="1117" spans="13:15" ht="13.5" customHeight="1">
      <c r="M1117"/>
      <c r="N1117"/>
      <c r="O1117"/>
    </row>
    <row r="1118" spans="13:15" ht="13.5" customHeight="1">
      <c r="M1118"/>
      <c r="N1118"/>
      <c r="O1118"/>
    </row>
    <row r="1119" spans="13:15" ht="13.5" customHeight="1">
      <c r="M1119"/>
      <c r="N1119"/>
      <c r="O1119"/>
    </row>
    <row r="1120" spans="13:15" ht="13.5" customHeight="1">
      <c r="M1120"/>
      <c r="N1120"/>
      <c r="O1120"/>
    </row>
    <row r="1121" spans="13:15" ht="13.5" customHeight="1">
      <c r="M1121"/>
      <c r="N1121"/>
      <c r="O1121"/>
    </row>
    <row r="1122" spans="13:15" ht="13.5" customHeight="1">
      <c r="M1122"/>
      <c r="N1122"/>
      <c r="O1122"/>
    </row>
    <row r="1123" spans="13:15" ht="13.5" customHeight="1">
      <c r="M1123"/>
      <c r="N1123"/>
      <c r="O1123"/>
    </row>
    <row r="1124" spans="13:15" ht="13.5" customHeight="1">
      <c r="M1124"/>
      <c r="N1124"/>
      <c r="O1124"/>
    </row>
    <row r="1125" spans="13:15" ht="13.5" customHeight="1">
      <c r="M1125"/>
      <c r="N1125"/>
      <c r="O1125"/>
    </row>
    <row r="1126" spans="13:15" ht="13.5" customHeight="1">
      <c r="M1126"/>
      <c r="N1126"/>
      <c r="O1126"/>
    </row>
    <row r="1127" spans="13:15" ht="13.5" customHeight="1">
      <c r="M1127"/>
      <c r="N1127"/>
      <c r="O1127"/>
    </row>
    <row r="1128" spans="13:15" ht="13.5" customHeight="1">
      <c r="M1128"/>
      <c r="N1128"/>
      <c r="O1128"/>
    </row>
    <row r="1129" spans="13:15" ht="13.5" customHeight="1">
      <c r="M1129"/>
      <c r="N1129"/>
      <c r="O1129"/>
    </row>
    <row r="1130" spans="13:15" ht="13.5" customHeight="1">
      <c r="M1130"/>
      <c r="N1130"/>
      <c r="O1130"/>
    </row>
    <row r="1131" spans="13:15" ht="13.5" customHeight="1">
      <c r="M1131"/>
      <c r="N1131"/>
      <c r="O1131"/>
    </row>
    <row r="1132" spans="13:15" ht="13.5" customHeight="1">
      <c r="M1132"/>
      <c r="N1132"/>
      <c r="O1132"/>
    </row>
    <row r="1133" spans="13:15" ht="13.5" customHeight="1">
      <c r="M1133"/>
      <c r="N1133"/>
      <c r="O1133"/>
    </row>
    <row r="1134" spans="13:15" ht="13.5" customHeight="1">
      <c r="M1134"/>
      <c r="N1134"/>
      <c r="O1134"/>
    </row>
    <row r="1135" spans="13:15" ht="13.5" customHeight="1">
      <c r="M1135"/>
      <c r="N1135"/>
      <c r="O1135"/>
    </row>
    <row r="1136" spans="13:15" ht="13.5" customHeight="1">
      <c r="M1136"/>
      <c r="N1136"/>
      <c r="O1136"/>
    </row>
    <row r="1137" spans="13:15" ht="13.5" customHeight="1">
      <c r="M1137"/>
      <c r="N1137"/>
      <c r="O1137"/>
    </row>
    <row r="1138" spans="13:15" ht="13.5" customHeight="1">
      <c r="M1138"/>
      <c r="N1138"/>
      <c r="O1138"/>
    </row>
    <row r="1139" spans="13:15" ht="13.5" customHeight="1">
      <c r="M1139"/>
      <c r="N1139"/>
      <c r="O1139"/>
    </row>
    <row r="1140" spans="13:15" ht="13.5" customHeight="1">
      <c r="M1140"/>
      <c r="N1140"/>
      <c r="O1140"/>
    </row>
    <row r="1141" spans="13:15" ht="13.5" customHeight="1">
      <c r="M1141"/>
      <c r="N1141"/>
      <c r="O1141"/>
    </row>
    <row r="1142" spans="13:15" ht="13.5" customHeight="1">
      <c r="M1142"/>
      <c r="N1142"/>
      <c r="O1142"/>
    </row>
    <row r="1143" spans="13:15" ht="13.5" customHeight="1">
      <c r="M1143"/>
      <c r="N1143"/>
      <c r="O1143"/>
    </row>
    <row r="1144" spans="13:15" ht="13.5" customHeight="1">
      <c r="M1144"/>
      <c r="N1144"/>
      <c r="O1144"/>
    </row>
    <row r="1145" spans="13:15" ht="13.5" customHeight="1">
      <c r="M1145"/>
      <c r="N1145"/>
      <c r="O1145"/>
    </row>
    <row r="1146" spans="13:15" ht="13.5" customHeight="1">
      <c r="M1146"/>
      <c r="N1146"/>
      <c r="O1146"/>
    </row>
    <row r="1147" spans="13:15" ht="13.5" customHeight="1">
      <c r="M1147"/>
      <c r="N1147"/>
      <c r="O1147"/>
    </row>
    <row r="1148" spans="13:15" ht="13.5" customHeight="1">
      <c r="M1148"/>
      <c r="N1148"/>
      <c r="O1148"/>
    </row>
    <row r="1149" spans="13:15" ht="13.5" customHeight="1">
      <c r="M1149"/>
      <c r="N1149"/>
      <c r="O1149"/>
    </row>
    <row r="1150" spans="13:15" ht="13.5" customHeight="1">
      <c r="M1150"/>
      <c r="N1150"/>
      <c r="O1150"/>
    </row>
    <row r="1151" spans="13:15" ht="13.5" customHeight="1">
      <c r="M1151"/>
      <c r="N1151"/>
      <c r="O1151"/>
    </row>
    <row r="1152" spans="13:15" ht="13.5" customHeight="1">
      <c r="M1152"/>
      <c r="N1152"/>
      <c r="O1152"/>
    </row>
    <row r="1153" spans="13:15" ht="13.5" customHeight="1">
      <c r="M1153"/>
      <c r="N1153"/>
      <c r="O1153"/>
    </row>
    <row r="1154" spans="13:15" ht="13.5" customHeight="1">
      <c r="M1154"/>
      <c r="N1154"/>
      <c r="O1154"/>
    </row>
    <row r="1155" spans="13:15" ht="13.5" customHeight="1">
      <c r="M1155"/>
      <c r="N1155"/>
      <c r="O1155"/>
    </row>
    <row r="1156" spans="13:15" ht="13.5" customHeight="1">
      <c r="M1156"/>
      <c r="N1156"/>
      <c r="O1156"/>
    </row>
    <row r="1157" spans="13:15" ht="13.5" customHeight="1">
      <c r="M1157"/>
      <c r="N1157"/>
      <c r="O1157"/>
    </row>
    <row r="1158" spans="13:15" ht="13.5" customHeight="1">
      <c r="M1158"/>
      <c r="N1158"/>
      <c r="O1158"/>
    </row>
    <row r="1159" spans="13:15" ht="13.5" customHeight="1">
      <c r="M1159"/>
      <c r="N1159"/>
      <c r="O1159"/>
    </row>
    <row r="1160" spans="13:15" ht="13.5" customHeight="1">
      <c r="M1160"/>
      <c r="N1160"/>
      <c r="O1160"/>
    </row>
    <row r="1161" spans="13:15" ht="13.5" customHeight="1">
      <c r="M1161"/>
      <c r="N1161"/>
      <c r="O1161"/>
    </row>
    <row r="1162" spans="13:15" ht="13.5" customHeight="1">
      <c r="M1162"/>
      <c r="N1162"/>
      <c r="O1162"/>
    </row>
    <row r="1163" spans="13:15" ht="13.5" customHeight="1">
      <c r="M1163"/>
      <c r="N1163"/>
      <c r="O1163"/>
    </row>
    <row r="1164" spans="13:15" ht="13.5" customHeight="1">
      <c r="M1164"/>
      <c r="N1164"/>
      <c r="O1164"/>
    </row>
    <row r="1165" spans="13:15" ht="13.5" customHeight="1">
      <c r="M1165"/>
      <c r="N1165"/>
      <c r="O1165"/>
    </row>
    <row r="1166" spans="13:15" ht="13.5" customHeight="1">
      <c r="M1166"/>
      <c r="N1166"/>
      <c r="O1166"/>
    </row>
    <row r="1167" spans="13:15" ht="13.5" customHeight="1">
      <c r="M1167"/>
      <c r="N1167"/>
      <c r="O1167"/>
    </row>
    <row r="1168" spans="13:15" ht="13.5" customHeight="1">
      <c r="M1168"/>
      <c r="N1168"/>
      <c r="O1168"/>
    </row>
    <row r="1169" spans="13:15" ht="13.5" customHeight="1">
      <c r="M1169"/>
      <c r="N1169"/>
      <c r="O1169"/>
    </row>
    <row r="1170" spans="13:15" ht="13.5" customHeight="1">
      <c r="M1170"/>
      <c r="N1170"/>
      <c r="O1170"/>
    </row>
    <row r="1171" spans="13:15" ht="13.5" customHeight="1">
      <c r="M1171"/>
      <c r="N1171"/>
      <c r="O1171"/>
    </row>
    <row r="1172" spans="13:15" ht="13.5" customHeight="1">
      <c r="M1172"/>
      <c r="N1172"/>
      <c r="O1172"/>
    </row>
    <row r="1173" spans="13:15" ht="13.5" customHeight="1">
      <c r="M1173"/>
      <c r="N1173"/>
      <c r="O1173"/>
    </row>
    <row r="1174" spans="13:15" ht="13.5" customHeight="1">
      <c r="M1174"/>
      <c r="N1174"/>
      <c r="O1174"/>
    </row>
    <row r="1175" spans="13:15" ht="13.5" customHeight="1">
      <c r="M1175"/>
      <c r="N1175"/>
      <c r="O1175"/>
    </row>
    <row r="1176" spans="13:15" ht="13.5" customHeight="1">
      <c r="M1176"/>
      <c r="N1176"/>
      <c r="O1176"/>
    </row>
    <row r="1177" spans="13:15" ht="13.5" customHeight="1">
      <c r="M1177"/>
      <c r="N1177"/>
      <c r="O1177"/>
    </row>
    <row r="1178" spans="13:15" ht="13.5" customHeight="1">
      <c r="M1178"/>
      <c r="N1178"/>
      <c r="O1178"/>
    </row>
    <row r="1179" spans="13:15" ht="13.5" customHeight="1">
      <c r="M1179"/>
      <c r="N1179"/>
      <c r="O1179"/>
    </row>
    <row r="1180" spans="13:15" ht="13.5" customHeight="1">
      <c r="M1180"/>
      <c r="N1180"/>
      <c r="O1180"/>
    </row>
    <row r="1181" spans="13:15" ht="13.5" customHeight="1">
      <c r="M1181"/>
      <c r="N1181"/>
      <c r="O1181"/>
    </row>
    <row r="1182" spans="13:15" ht="13.5" customHeight="1">
      <c r="M1182"/>
      <c r="N1182"/>
      <c r="O1182"/>
    </row>
    <row r="1183" spans="13:15" ht="13.5" customHeight="1">
      <c r="M1183"/>
      <c r="N1183"/>
      <c r="O1183"/>
    </row>
    <row r="1184" spans="13:15" ht="13.5" customHeight="1">
      <c r="M1184"/>
      <c r="N1184"/>
      <c r="O1184"/>
    </row>
    <row r="1185" spans="13:15" ht="13.5" customHeight="1">
      <c r="M1185"/>
      <c r="N1185"/>
      <c r="O1185"/>
    </row>
    <row r="1186" spans="13:15" ht="13.5" customHeight="1">
      <c r="M1186"/>
      <c r="N1186"/>
      <c r="O1186"/>
    </row>
    <row r="1187" spans="13:15" ht="13.5" customHeight="1">
      <c r="M1187"/>
      <c r="N1187"/>
      <c r="O1187"/>
    </row>
    <row r="1188" spans="13:15" ht="13.5" customHeight="1">
      <c r="M1188"/>
      <c r="N1188"/>
      <c r="O1188"/>
    </row>
    <row r="1189" spans="13:15" ht="13.5" customHeight="1">
      <c r="M1189"/>
      <c r="N1189"/>
      <c r="O1189"/>
    </row>
    <row r="1190" spans="13:15" ht="13.5" customHeight="1">
      <c r="M1190"/>
      <c r="N1190"/>
      <c r="O1190"/>
    </row>
    <row r="1191" spans="13:15" ht="13.5" customHeight="1">
      <c r="M1191"/>
      <c r="N1191"/>
      <c r="O1191"/>
    </row>
    <row r="1192" spans="13:15" ht="13.5" customHeight="1">
      <c r="M1192"/>
      <c r="N1192"/>
      <c r="O1192"/>
    </row>
    <row r="1193" spans="13:15" ht="13.5" customHeight="1">
      <c r="M1193"/>
      <c r="N1193"/>
      <c r="O1193"/>
    </row>
    <row r="1194" spans="13:15" ht="13.5" customHeight="1">
      <c r="M1194"/>
      <c r="N1194"/>
      <c r="O1194"/>
    </row>
    <row r="1195" spans="13:15" ht="13.5" customHeight="1">
      <c r="M1195"/>
      <c r="N1195"/>
      <c r="O1195"/>
    </row>
    <row r="1196" spans="13:15" ht="13.5" customHeight="1">
      <c r="M1196"/>
      <c r="N1196"/>
      <c r="O1196"/>
    </row>
    <row r="1197" spans="13:15" ht="13.5" customHeight="1">
      <c r="M1197"/>
      <c r="N1197"/>
      <c r="O1197"/>
    </row>
    <row r="1198" spans="13:15" ht="13.5" customHeight="1">
      <c r="M1198"/>
      <c r="N1198"/>
      <c r="O1198"/>
    </row>
    <row r="1199" spans="13:15" ht="13.5" customHeight="1">
      <c r="M1199"/>
      <c r="N1199"/>
      <c r="O1199"/>
    </row>
    <row r="1200" spans="13:15" ht="13.5" customHeight="1">
      <c r="M1200"/>
      <c r="N1200"/>
      <c r="O1200"/>
    </row>
    <row r="1201" spans="13:15" ht="13.5" customHeight="1">
      <c r="M1201"/>
      <c r="N1201"/>
      <c r="O1201"/>
    </row>
    <row r="1202" spans="13:15" ht="13.5" customHeight="1">
      <c r="M1202"/>
      <c r="N1202"/>
      <c r="O1202"/>
    </row>
    <row r="1203" spans="13:15" ht="13.5" customHeight="1">
      <c r="M1203"/>
      <c r="N1203"/>
      <c r="O1203"/>
    </row>
    <row r="1204" spans="13:15" ht="13.5" customHeight="1">
      <c r="M1204"/>
      <c r="N1204"/>
      <c r="O1204"/>
    </row>
    <row r="1205" spans="13:15" ht="13.5" customHeight="1">
      <c r="M1205"/>
      <c r="N1205"/>
      <c r="O1205"/>
    </row>
    <row r="1206" spans="13:15" ht="13.5" customHeight="1">
      <c r="M1206"/>
      <c r="N1206"/>
      <c r="O1206"/>
    </row>
    <row r="1207" spans="13:15" ht="13.5" customHeight="1">
      <c r="M1207"/>
      <c r="N1207"/>
      <c r="O1207"/>
    </row>
    <row r="1208" spans="13:15" ht="13.5" customHeight="1">
      <c r="M1208"/>
      <c r="N1208"/>
      <c r="O1208"/>
    </row>
    <row r="1209" spans="13:15" ht="13.5" customHeight="1">
      <c r="M1209"/>
      <c r="N1209"/>
      <c r="O1209"/>
    </row>
    <row r="1210" spans="13:15" ht="13.5" customHeight="1">
      <c r="M1210"/>
      <c r="N1210"/>
      <c r="O1210"/>
    </row>
    <row r="1211" spans="13:15" ht="13.5" customHeight="1">
      <c r="M1211"/>
      <c r="N1211"/>
      <c r="O1211"/>
    </row>
    <row r="1212" spans="13:15" ht="13.5" customHeight="1">
      <c r="M1212"/>
      <c r="N1212"/>
      <c r="O1212"/>
    </row>
    <row r="1213" spans="13:15" ht="13.5" customHeight="1">
      <c r="M1213"/>
      <c r="N1213"/>
      <c r="O1213"/>
    </row>
    <row r="1214" spans="13:15" ht="13.5" customHeight="1">
      <c r="M1214"/>
      <c r="N1214"/>
      <c r="O1214"/>
    </row>
    <row r="1215" spans="13:15" ht="13.5" customHeight="1">
      <c r="M1215"/>
      <c r="N1215"/>
      <c r="O1215"/>
    </row>
    <row r="1216" spans="13:15" ht="13.5" customHeight="1">
      <c r="M1216"/>
      <c r="N1216"/>
      <c r="O1216"/>
    </row>
    <row r="1217" spans="13:15" ht="13.5" customHeight="1">
      <c r="M1217"/>
      <c r="N1217"/>
      <c r="O1217"/>
    </row>
    <row r="1218" spans="13:15" ht="13.5" customHeight="1">
      <c r="M1218"/>
      <c r="N1218"/>
      <c r="O1218"/>
    </row>
    <row r="1219" spans="13:15" ht="13.5" customHeight="1">
      <c r="M1219"/>
      <c r="N1219"/>
      <c r="O1219"/>
    </row>
    <row r="1220" spans="13:15" ht="13.5" customHeight="1">
      <c r="M1220"/>
      <c r="N1220"/>
      <c r="O1220"/>
    </row>
    <row r="1221" spans="13:15" ht="13.5" customHeight="1">
      <c r="M1221"/>
      <c r="N1221"/>
      <c r="O1221"/>
    </row>
    <row r="1222" spans="13:15" ht="13.5" customHeight="1">
      <c r="M1222"/>
      <c r="N1222"/>
      <c r="O1222"/>
    </row>
    <row r="1223" spans="13:15" ht="13.5" customHeight="1">
      <c r="M1223"/>
      <c r="N1223"/>
      <c r="O1223"/>
    </row>
    <row r="1224" spans="13:15" ht="13.5" customHeight="1">
      <c r="M1224"/>
      <c r="N1224"/>
      <c r="O1224"/>
    </row>
    <row r="1225" spans="13:15" ht="13.5" customHeight="1">
      <c r="M1225"/>
      <c r="N1225"/>
      <c r="O1225"/>
    </row>
    <row r="1226" spans="13:15" ht="13.5" customHeight="1">
      <c r="M1226"/>
      <c r="N1226"/>
      <c r="O1226"/>
    </row>
    <row r="1227" spans="13:15" ht="13.5" customHeight="1">
      <c r="M1227"/>
      <c r="N1227"/>
      <c r="O1227"/>
    </row>
    <row r="1228" spans="13:15" ht="13.5" customHeight="1">
      <c r="M1228"/>
      <c r="N1228"/>
      <c r="O1228"/>
    </row>
    <row r="1229" spans="13:15" ht="13.5" customHeight="1">
      <c r="M1229"/>
      <c r="N1229"/>
      <c r="O1229"/>
    </row>
    <row r="1230" spans="13:15" ht="13.5" customHeight="1">
      <c r="M1230"/>
      <c r="N1230"/>
      <c r="O1230"/>
    </row>
    <row r="1231" spans="13:15" ht="13.5" customHeight="1">
      <c r="M1231"/>
      <c r="N1231"/>
      <c r="O1231"/>
    </row>
    <row r="1232" spans="13:15" ht="13.5" customHeight="1">
      <c r="M1232"/>
      <c r="N1232"/>
      <c r="O1232"/>
    </row>
    <row r="1233" spans="13:15" ht="13.5" customHeight="1">
      <c r="M1233"/>
      <c r="N1233"/>
      <c r="O1233"/>
    </row>
    <row r="1234" spans="13:15" ht="13.5" customHeight="1">
      <c r="M1234"/>
      <c r="N1234"/>
      <c r="O1234"/>
    </row>
    <row r="1235" spans="13:15" ht="13.5" customHeight="1">
      <c r="M1235"/>
      <c r="N1235"/>
      <c r="O1235"/>
    </row>
    <row r="1236" spans="13:15" ht="13.5" customHeight="1">
      <c r="M1236"/>
      <c r="N1236"/>
      <c r="O1236"/>
    </row>
    <row r="1237" spans="13:15" ht="13.5" customHeight="1">
      <c r="M1237"/>
      <c r="N1237"/>
      <c r="O1237"/>
    </row>
    <row r="1238" spans="13:15" ht="13.5" customHeight="1">
      <c r="M1238"/>
      <c r="N1238"/>
      <c r="O1238"/>
    </row>
    <row r="1239" spans="13:15" ht="13.5" customHeight="1">
      <c r="M1239"/>
      <c r="N1239"/>
      <c r="O1239"/>
    </row>
    <row r="1240" spans="13:15" ht="13.5" customHeight="1">
      <c r="M1240"/>
      <c r="N1240"/>
      <c r="O1240"/>
    </row>
    <row r="1241" spans="13:15" ht="13.5" customHeight="1">
      <c r="M1241"/>
      <c r="N1241"/>
      <c r="O1241"/>
    </row>
    <row r="1242" spans="13:15" ht="13.5" customHeight="1">
      <c r="M1242"/>
      <c r="N1242"/>
      <c r="O1242"/>
    </row>
    <row r="1243" spans="13:15" ht="13.5" customHeight="1">
      <c r="M1243"/>
      <c r="N1243"/>
      <c r="O1243"/>
    </row>
    <row r="1244" spans="13:15" ht="13.5" customHeight="1">
      <c r="M1244"/>
      <c r="N1244"/>
      <c r="O1244"/>
    </row>
    <row r="1245" spans="13:15" ht="13.5" customHeight="1">
      <c r="M1245"/>
      <c r="N1245"/>
      <c r="O1245"/>
    </row>
    <row r="1246" spans="13:15" ht="13.5" customHeight="1">
      <c r="M1246"/>
      <c r="N1246"/>
      <c r="O1246"/>
    </row>
    <row r="1247" spans="13:15" ht="13.5" customHeight="1">
      <c r="M1247"/>
      <c r="N1247"/>
      <c r="O1247"/>
    </row>
    <row r="1248" spans="13:15" ht="13.5" customHeight="1">
      <c r="M1248"/>
      <c r="N1248"/>
      <c r="O1248"/>
    </row>
    <row r="1249" spans="13:15" ht="13.5" customHeight="1">
      <c r="M1249"/>
      <c r="N1249"/>
      <c r="O1249"/>
    </row>
    <row r="1250" spans="13:15" ht="13.5" customHeight="1">
      <c r="M1250"/>
      <c r="N1250"/>
      <c r="O1250"/>
    </row>
    <row r="1251" spans="13:15" ht="13.5" customHeight="1">
      <c r="M1251"/>
      <c r="N1251"/>
      <c r="O1251"/>
    </row>
    <row r="1252" spans="13:15" ht="13.5" customHeight="1">
      <c r="M1252"/>
      <c r="N1252"/>
      <c r="O1252"/>
    </row>
    <row r="1253" spans="13:15" ht="13.5" customHeight="1">
      <c r="M1253"/>
      <c r="N1253"/>
      <c r="O1253"/>
    </row>
    <row r="1254" spans="13:15" ht="13.5" customHeight="1">
      <c r="M1254"/>
      <c r="N1254"/>
      <c r="O1254"/>
    </row>
    <row r="1255" spans="13:15" ht="13.5" customHeight="1">
      <c r="M1255"/>
      <c r="N1255"/>
      <c r="O1255"/>
    </row>
    <row r="1256" spans="13:15" ht="13.5" customHeight="1">
      <c r="M1256"/>
      <c r="N1256"/>
      <c r="O1256"/>
    </row>
    <row r="1257" spans="13:15" ht="13.5" customHeight="1">
      <c r="M1257"/>
      <c r="N1257"/>
      <c r="O1257"/>
    </row>
    <row r="1258" spans="13:15" ht="13.5" customHeight="1">
      <c r="M1258"/>
      <c r="N1258"/>
      <c r="O1258"/>
    </row>
    <row r="1259" spans="13:15" ht="13.5" customHeight="1">
      <c r="M1259"/>
      <c r="N1259"/>
      <c r="O1259"/>
    </row>
    <row r="1260" spans="13:15" ht="13.5" customHeight="1">
      <c r="M1260"/>
      <c r="N1260"/>
      <c r="O1260"/>
    </row>
    <row r="1261" spans="13:15" ht="13.5" customHeight="1">
      <c r="M1261"/>
      <c r="N1261"/>
      <c r="O1261"/>
    </row>
    <row r="1262" spans="13:15" ht="13.5" customHeight="1">
      <c r="M1262"/>
      <c r="N1262"/>
      <c r="O1262"/>
    </row>
    <row r="1263" spans="13:15" ht="13.5" customHeight="1">
      <c r="M1263"/>
      <c r="N1263"/>
      <c r="O1263"/>
    </row>
    <row r="1264" spans="13:15" ht="13.5" customHeight="1">
      <c r="M1264"/>
      <c r="N1264"/>
      <c r="O1264"/>
    </row>
    <row r="1265" spans="13:15" ht="13.5" customHeight="1">
      <c r="M1265"/>
      <c r="N1265"/>
      <c r="O1265"/>
    </row>
    <row r="1266" spans="13:15" ht="13.5" customHeight="1">
      <c r="M1266"/>
      <c r="N1266"/>
      <c r="O1266"/>
    </row>
    <row r="1267" spans="13:15" ht="13.5" customHeight="1">
      <c r="M1267"/>
      <c r="N1267"/>
      <c r="O1267"/>
    </row>
    <row r="1268" spans="13:15" ht="13.5" customHeight="1">
      <c r="M1268"/>
      <c r="N1268"/>
      <c r="O1268"/>
    </row>
    <row r="1269" spans="13:15" ht="13.5" customHeight="1">
      <c r="M1269"/>
      <c r="N1269"/>
      <c r="O1269"/>
    </row>
    <row r="1270" spans="13:15" ht="13.5" customHeight="1">
      <c r="M1270"/>
      <c r="N1270"/>
      <c r="O1270"/>
    </row>
    <row r="1271" spans="13:15" ht="13.5" customHeight="1">
      <c r="M1271"/>
      <c r="N1271"/>
      <c r="O1271"/>
    </row>
    <row r="1272" spans="13:15" ht="13.5" customHeight="1">
      <c r="M1272"/>
      <c r="N1272"/>
      <c r="O1272"/>
    </row>
    <row r="1273" spans="13:15" ht="13.5" customHeight="1">
      <c r="M1273"/>
      <c r="N1273"/>
      <c r="O1273"/>
    </row>
    <row r="1274" spans="13:15" ht="13.5" customHeight="1">
      <c r="M1274"/>
      <c r="N1274"/>
      <c r="O1274"/>
    </row>
    <row r="1275" spans="13:15" ht="13.5" customHeight="1">
      <c r="M1275"/>
      <c r="N1275"/>
      <c r="O1275"/>
    </row>
    <row r="1276" spans="13:15" ht="13.5" customHeight="1">
      <c r="M1276"/>
      <c r="N1276"/>
      <c r="O1276"/>
    </row>
    <row r="1277" spans="13:15" ht="13.5" customHeight="1">
      <c r="M1277"/>
      <c r="N1277"/>
      <c r="O1277"/>
    </row>
    <row r="1278" spans="13:15" ht="13.5" customHeight="1">
      <c r="M1278"/>
      <c r="N1278"/>
      <c r="O1278"/>
    </row>
    <row r="1279" spans="13:15" ht="13.5" customHeight="1">
      <c r="M1279"/>
      <c r="N1279"/>
      <c r="O1279"/>
    </row>
    <row r="1280" spans="13:15" ht="13.5" customHeight="1">
      <c r="M1280"/>
      <c r="N1280"/>
      <c r="O1280"/>
    </row>
    <row r="1281" spans="13:15" ht="13.5" customHeight="1">
      <c r="M1281"/>
      <c r="N1281"/>
      <c r="O1281"/>
    </row>
    <row r="1282" spans="13:15" ht="13.5" customHeight="1">
      <c r="M1282"/>
      <c r="N1282"/>
      <c r="O1282"/>
    </row>
    <row r="1283" spans="13:15" ht="13.5" customHeight="1">
      <c r="M1283"/>
      <c r="N1283"/>
      <c r="O1283"/>
    </row>
    <row r="1284" spans="13:15" ht="13.5" customHeight="1">
      <c r="M1284"/>
      <c r="N1284"/>
      <c r="O1284"/>
    </row>
    <row r="1285" spans="13:15" ht="13.5" customHeight="1">
      <c r="M1285"/>
      <c r="N1285"/>
      <c r="O1285"/>
    </row>
    <row r="1286" spans="13:15" ht="13.5" customHeight="1">
      <c r="M1286"/>
      <c r="N1286"/>
      <c r="O1286"/>
    </row>
    <row r="1287" spans="13:15" ht="13.5" customHeight="1">
      <c r="M1287"/>
      <c r="N1287"/>
      <c r="O1287"/>
    </row>
    <row r="1288" spans="13:15" ht="13.5" customHeight="1">
      <c r="M1288"/>
      <c r="N1288"/>
      <c r="O1288"/>
    </row>
    <row r="1289" spans="13:15" ht="13.5" customHeight="1">
      <c r="M1289"/>
      <c r="N1289"/>
      <c r="O1289"/>
    </row>
    <row r="1290" spans="13:15" ht="13.5" customHeight="1">
      <c r="M1290"/>
      <c r="N1290"/>
      <c r="O1290"/>
    </row>
    <row r="1291" spans="13:15" ht="13.5" customHeight="1">
      <c r="M1291"/>
      <c r="N1291"/>
      <c r="O1291"/>
    </row>
    <row r="1292" spans="13:15" ht="13.5" customHeight="1">
      <c r="M1292"/>
      <c r="N1292"/>
      <c r="O1292"/>
    </row>
    <row r="1293" spans="13:15" ht="13.5" customHeight="1">
      <c r="M1293"/>
      <c r="N1293"/>
      <c r="O1293"/>
    </row>
    <row r="1294" spans="13:15" ht="13.5" customHeight="1">
      <c r="M1294"/>
      <c r="N1294"/>
      <c r="O1294"/>
    </row>
    <row r="1295" spans="13:15" ht="13.5" customHeight="1">
      <c r="M1295"/>
      <c r="N1295"/>
      <c r="O1295"/>
    </row>
    <row r="1296" spans="13:15" ht="13.5" customHeight="1">
      <c r="M1296"/>
      <c r="N1296"/>
      <c r="O1296"/>
    </row>
    <row r="1297" spans="13:15" ht="13.5" customHeight="1">
      <c r="M1297"/>
      <c r="N1297"/>
      <c r="O1297"/>
    </row>
    <row r="1298" spans="13:15" ht="13.5" customHeight="1">
      <c r="M1298"/>
      <c r="N1298"/>
      <c r="O1298"/>
    </row>
    <row r="1299" spans="13:15" ht="13.5" customHeight="1">
      <c r="M1299"/>
      <c r="N1299"/>
      <c r="O1299"/>
    </row>
    <row r="1300" spans="13:15" ht="13.5" customHeight="1">
      <c r="M1300"/>
      <c r="N1300"/>
      <c r="O1300"/>
    </row>
    <row r="1301" spans="13:15" ht="13.5" customHeight="1">
      <c r="M1301"/>
      <c r="N1301"/>
      <c r="O1301"/>
    </row>
    <row r="1302" spans="13:15" ht="13.5" customHeight="1">
      <c r="M1302"/>
      <c r="N1302"/>
      <c r="O1302"/>
    </row>
    <row r="1303" spans="13:15" ht="13.5" customHeight="1">
      <c r="M1303"/>
      <c r="N1303"/>
      <c r="O1303"/>
    </row>
    <row r="1304" spans="13:15" ht="13.5" customHeight="1">
      <c r="M1304"/>
      <c r="N1304"/>
      <c r="O1304"/>
    </row>
    <row r="1305" spans="13:15" ht="13.5" customHeight="1">
      <c r="M1305"/>
      <c r="N1305"/>
      <c r="O1305"/>
    </row>
    <row r="1306" spans="13:15" ht="13.5" customHeight="1">
      <c r="M1306"/>
      <c r="N1306"/>
      <c r="O1306"/>
    </row>
    <row r="1307" spans="13:15" ht="13.5" customHeight="1">
      <c r="M1307"/>
      <c r="N1307"/>
      <c r="O1307"/>
    </row>
    <row r="1308" spans="13:15" ht="13.5" customHeight="1">
      <c r="M1308"/>
      <c r="N1308"/>
      <c r="O1308"/>
    </row>
    <row r="1309" spans="13:15" ht="13.5" customHeight="1">
      <c r="M1309"/>
      <c r="N1309"/>
      <c r="O1309"/>
    </row>
    <row r="1310" spans="13:15" ht="13.5" customHeight="1">
      <c r="M1310"/>
      <c r="N1310"/>
      <c r="O1310"/>
    </row>
    <row r="1311" spans="13:15" ht="13.5" customHeight="1">
      <c r="M1311"/>
      <c r="N1311"/>
      <c r="O1311"/>
    </row>
    <row r="1312" spans="13:15" ht="13.5" customHeight="1">
      <c r="M1312"/>
      <c r="N1312"/>
      <c r="O1312"/>
    </row>
    <row r="1313" spans="13:15" ht="13.5" customHeight="1">
      <c r="M1313"/>
      <c r="N1313"/>
      <c r="O1313"/>
    </row>
    <row r="1314" spans="13:15" ht="13.5" customHeight="1">
      <c r="M1314"/>
      <c r="N1314"/>
      <c r="O1314"/>
    </row>
    <row r="1315" spans="13:15" ht="13.5" customHeight="1">
      <c r="M1315"/>
      <c r="N1315"/>
      <c r="O1315"/>
    </row>
    <row r="1316" spans="13:15" ht="13.5" customHeight="1">
      <c r="M1316"/>
      <c r="N1316"/>
      <c r="O1316"/>
    </row>
    <row r="1317" spans="13:15" ht="13.5" customHeight="1">
      <c r="M1317"/>
      <c r="N1317"/>
      <c r="O1317"/>
    </row>
    <row r="1318" spans="13:15" ht="13.5" customHeight="1">
      <c r="M1318"/>
      <c r="N1318"/>
      <c r="O1318"/>
    </row>
    <row r="1319" spans="13:15" ht="13.5" customHeight="1">
      <c r="M1319"/>
      <c r="N1319"/>
      <c r="O1319"/>
    </row>
    <row r="1320" spans="13:15" ht="13.5" customHeight="1">
      <c r="M1320"/>
      <c r="N1320"/>
      <c r="O1320"/>
    </row>
    <row r="1321" spans="13:15" ht="13.5" customHeight="1">
      <c r="M1321"/>
      <c r="N1321"/>
      <c r="O1321"/>
    </row>
    <row r="1322" spans="13:15" ht="13.5" customHeight="1">
      <c r="M1322"/>
      <c r="N1322"/>
      <c r="O1322"/>
    </row>
    <row r="1323" spans="13:15" ht="13.5" customHeight="1">
      <c r="M1323"/>
      <c r="N1323"/>
      <c r="O1323"/>
    </row>
    <row r="1324" spans="13:15" ht="13.5" customHeight="1">
      <c r="M1324"/>
      <c r="N1324"/>
      <c r="O1324"/>
    </row>
    <row r="1325" spans="13:15" ht="13.5" customHeight="1">
      <c r="M1325"/>
      <c r="N1325"/>
      <c r="O1325"/>
    </row>
    <row r="1326" spans="13:15" ht="13.5" customHeight="1">
      <c r="M1326"/>
      <c r="N1326"/>
      <c r="O1326"/>
    </row>
    <row r="1327" spans="13:15" ht="13.5" customHeight="1">
      <c r="M1327"/>
      <c r="N1327"/>
      <c r="O1327"/>
    </row>
    <row r="1328" spans="13:15" ht="13.5" customHeight="1">
      <c r="M1328"/>
      <c r="N1328"/>
      <c r="O1328"/>
    </row>
    <row r="1329" spans="13:15" ht="13.5" customHeight="1">
      <c r="M1329"/>
      <c r="N1329"/>
      <c r="O1329"/>
    </row>
    <row r="1330" spans="13:15" ht="13.5" customHeight="1">
      <c r="M1330"/>
      <c r="N1330"/>
      <c r="O1330"/>
    </row>
    <row r="1331" spans="13:15" ht="13.5" customHeight="1">
      <c r="M1331"/>
      <c r="N1331"/>
      <c r="O1331"/>
    </row>
    <row r="1332" spans="13:15" ht="13.5" customHeight="1">
      <c r="M1332"/>
      <c r="N1332"/>
      <c r="O1332"/>
    </row>
    <row r="1333" spans="13:15" ht="13.5" customHeight="1">
      <c r="M1333"/>
      <c r="N1333"/>
      <c r="O1333"/>
    </row>
    <row r="1334" spans="13:15" ht="13.5" customHeight="1">
      <c r="M1334"/>
      <c r="N1334"/>
      <c r="O1334"/>
    </row>
    <row r="1335" spans="13:15" ht="13.5" customHeight="1">
      <c r="M1335"/>
      <c r="N1335"/>
      <c r="O1335"/>
    </row>
    <row r="1336" spans="13:15" ht="13.5" customHeight="1">
      <c r="M1336"/>
      <c r="N1336"/>
      <c r="O1336"/>
    </row>
    <row r="1337" spans="13:15" ht="13.5" customHeight="1">
      <c r="M1337"/>
      <c r="N1337"/>
      <c r="O1337"/>
    </row>
    <row r="1338" spans="13:15" ht="13.5" customHeight="1">
      <c r="M1338"/>
      <c r="N1338"/>
      <c r="O1338"/>
    </row>
    <row r="1339" spans="13:15" ht="13.5" customHeight="1">
      <c r="M1339"/>
      <c r="N1339"/>
      <c r="O1339"/>
    </row>
    <row r="1340" spans="13:15" ht="13.5" customHeight="1">
      <c r="M1340"/>
      <c r="N1340"/>
      <c r="O1340"/>
    </row>
    <row r="1341" spans="13:15" ht="13.5" customHeight="1">
      <c r="M1341"/>
      <c r="N1341"/>
      <c r="O1341"/>
    </row>
    <row r="1342" spans="13:15" ht="13.5" customHeight="1">
      <c r="M1342"/>
      <c r="N1342"/>
      <c r="O1342"/>
    </row>
    <row r="1343" spans="13:15" ht="13.5" customHeight="1">
      <c r="M1343"/>
      <c r="N1343"/>
      <c r="O1343"/>
    </row>
    <row r="1344" spans="13:15" ht="13.5" customHeight="1">
      <c r="M1344"/>
      <c r="N1344"/>
      <c r="O1344"/>
    </row>
    <row r="1345" spans="13:15" ht="13.5" customHeight="1">
      <c r="M1345"/>
      <c r="N1345"/>
      <c r="O1345"/>
    </row>
    <row r="1346" spans="13:15" ht="13.5" customHeight="1"/>
    <row r="1347" spans="13:15" ht="13.5" customHeight="1"/>
    <row r="1348" spans="13:15" ht="13.5" customHeight="1"/>
    <row r="1349" spans="13:15" ht="13.5" customHeight="1"/>
    <row r="1350" spans="13:15" ht="13.5" customHeight="1"/>
    <row r="1351" spans="13:15" ht="13.5" customHeight="1"/>
    <row r="1352" spans="13:15" ht="13.5" customHeight="1"/>
    <row r="1353" spans="13:15" ht="13.5" customHeight="1"/>
    <row r="1354" spans="13:15" ht="13.5" customHeight="1"/>
    <row r="1355" spans="13:15" ht="13.5" customHeight="1"/>
    <row r="1356" spans="13:15" ht="13.5" customHeight="1"/>
    <row r="1357" spans="13:15" ht="13.5" customHeight="1"/>
    <row r="1358" spans="13:15" ht="13.5" customHeight="1"/>
    <row r="1359" spans="13:15" ht="13.5" customHeight="1"/>
    <row r="1360" spans="13:15" ht="13.5" customHeight="1"/>
    <row r="1361" ht="13.5" customHeight="1"/>
    <row r="1362" ht="13.5" customHeight="1"/>
    <row r="1363" ht="13.5" customHeight="1"/>
    <row r="1364" ht="13.5" customHeight="1"/>
    <row r="1365" ht="13.5" customHeight="1"/>
    <row r="1366" ht="13.5" customHeight="1"/>
    <row r="1367" ht="13.5" customHeight="1"/>
    <row r="1368" ht="13.5" customHeight="1"/>
    <row r="1369" ht="13.5" customHeight="1"/>
    <row r="1370" ht="13.5" customHeight="1"/>
    <row r="1371" ht="13.5" customHeight="1"/>
    <row r="1372" ht="13.5" customHeight="1"/>
    <row r="1373" ht="13.5" customHeight="1"/>
    <row r="1374" ht="13.5" customHeight="1"/>
    <row r="1375" ht="13.5" customHeight="1"/>
    <row r="1376" ht="13.5" customHeight="1"/>
    <row r="1377" ht="13.5" customHeight="1"/>
    <row r="1378" ht="13.5" customHeight="1"/>
    <row r="1379" ht="13.5" customHeight="1"/>
    <row r="1380" ht="13.5" customHeight="1"/>
    <row r="1381" ht="13.5" customHeight="1"/>
    <row r="1382" ht="13.5" customHeight="1"/>
    <row r="1383" ht="13.5" customHeight="1"/>
    <row r="1384" ht="13.5" customHeight="1"/>
    <row r="1385" ht="13.5" customHeight="1"/>
    <row r="1386" ht="13.5" customHeight="1"/>
    <row r="1387" ht="13.5" customHeight="1"/>
    <row r="1388" ht="13.5" customHeight="1"/>
    <row r="1389" ht="13.5" customHeight="1"/>
    <row r="1390" ht="13.5" customHeight="1"/>
    <row r="1391" ht="13.5" customHeight="1"/>
    <row r="1392" ht="13.5" customHeight="1"/>
    <row r="1393" ht="13.5" customHeight="1"/>
    <row r="1394" ht="13.5" customHeight="1"/>
    <row r="1395" ht="13.5" customHeight="1"/>
    <row r="1396" ht="13.5" customHeight="1"/>
    <row r="1397" ht="13.5" customHeight="1"/>
    <row r="1398" ht="13.5" customHeight="1"/>
    <row r="1399" ht="13.5" customHeight="1"/>
    <row r="1400" ht="13.5" customHeight="1"/>
    <row r="1401" ht="13.5" customHeight="1"/>
    <row r="1402" ht="13.5" customHeight="1"/>
    <row r="1403" ht="13.5" customHeight="1"/>
    <row r="1404" ht="13.5" customHeight="1"/>
    <row r="1405" ht="13.5" customHeight="1"/>
    <row r="1406" ht="13.5" customHeight="1"/>
    <row r="1407" ht="13.5" customHeight="1"/>
    <row r="1408" ht="13.5" customHeight="1"/>
    <row r="1409" ht="13.5" customHeight="1"/>
    <row r="1410" ht="13.5" customHeight="1"/>
    <row r="1411" ht="13.5" customHeight="1"/>
    <row r="1412" ht="13.5" customHeight="1"/>
    <row r="1413" ht="13.5" customHeight="1"/>
    <row r="1414" ht="13.5" customHeight="1"/>
    <row r="1415" ht="13.5" customHeight="1"/>
    <row r="1416" ht="13.5" customHeight="1"/>
    <row r="1417" ht="13.5" customHeight="1"/>
    <row r="1418" ht="13.5" customHeight="1"/>
    <row r="1419" ht="13.5" customHeight="1"/>
    <row r="1420" ht="13.5" customHeight="1"/>
    <row r="1421" ht="13.5" customHeight="1"/>
    <row r="1422" ht="13.5" customHeight="1"/>
    <row r="1423" ht="13.5" customHeight="1"/>
    <row r="1424" ht="13.5" customHeight="1"/>
    <row r="1425" ht="13.5" customHeight="1"/>
    <row r="1426" ht="13.5" customHeight="1"/>
    <row r="1427" ht="13.5" customHeight="1"/>
    <row r="1428" ht="13.5" customHeight="1"/>
    <row r="1429" ht="13.5" customHeight="1"/>
    <row r="1430" ht="13.5" customHeight="1"/>
    <row r="1431" ht="13.5" customHeight="1"/>
    <row r="1432" ht="13.5" customHeight="1"/>
    <row r="1433" ht="13.5" customHeight="1"/>
    <row r="1434" ht="13.5" customHeight="1"/>
    <row r="1435" ht="13.5" customHeight="1"/>
    <row r="1436" ht="13.5" customHeight="1"/>
    <row r="1437" ht="13.5" customHeight="1"/>
    <row r="1438" ht="13.5" customHeight="1"/>
    <row r="1439" ht="13.5" customHeight="1"/>
    <row r="1440" ht="13.5" customHeight="1"/>
    <row r="1441" ht="13.5" customHeight="1"/>
    <row r="1442" ht="13.5" customHeight="1"/>
    <row r="1443" ht="13.5" customHeight="1"/>
    <row r="1444" ht="13.5" customHeight="1"/>
    <row r="1445" ht="13.5" customHeight="1"/>
    <row r="1446" ht="13.5" customHeight="1"/>
    <row r="1447" ht="13.5" customHeight="1"/>
    <row r="1448" ht="13.5" customHeight="1"/>
    <row r="1449" ht="13.5" customHeight="1"/>
    <row r="1450" ht="13.5" customHeight="1"/>
    <row r="1451" ht="13.5" customHeight="1"/>
    <row r="1452" ht="13.5" customHeight="1"/>
    <row r="1453" ht="13.5" customHeight="1"/>
    <row r="1454" ht="13.5" customHeight="1"/>
    <row r="1455" ht="13.5" customHeight="1"/>
    <row r="1456" ht="13.5" customHeight="1"/>
    <row r="1457" ht="13.5" customHeight="1"/>
    <row r="1458" ht="13.5" customHeight="1"/>
    <row r="1459" ht="13.5" customHeight="1"/>
    <row r="1460" ht="13.5" customHeight="1"/>
    <row r="1461" ht="13.5" customHeight="1"/>
    <row r="1462" ht="13.5" customHeight="1"/>
    <row r="1463" ht="13.5" customHeight="1"/>
    <row r="1464" ht="13.5" customHeight="1"/>
    <row r="1465" ht="13.5" customHeight="1"/>
    <row r="1466" ht="13.5" customHeight="1"/>
    <row r="1467" ht="13.5" customHeight="1"/>
    <row r="1468" ht="13.5" customHeight="1"/>
    <row r="1469" ht="13.5" customHeight="1"/>
    <row r="1470" ht="13.5" customHeight="1"/>
    <row r="1471" ht="13.5" customHeight="1"/>
    <row r="1472" ht="13.5" customHeight="1"/>
    <row r="1473" ht="13.5" customHeight="1"/>
    <row r="1474" ht="13.5" customHeight="1"/>
    <row r="1475" ht="13.5" customHeight="1"/>
    <row r="1476" ht="13.5" customHeight="1"/>
    <row r="1477" ht="13.5" customHeight="1"/>
    <row r="1478" ht="13.5" customHeight="1"/>
    <row r="1479" ht="13.5" customHeight="1"/>
    <row r="1480" ht="13.5" customHeight="1"/>
    <row r="1481" ht="13.5" customHeight="1"/>
    <row r="1482" ht="13.5" customHeight="1"/>
    <row r="1483" ht="13.5" customHeight="1"/>
    <row r="1484" ht="13.5" customHeight="1"/>
    <row r="1485" ht="13.5" customHeight="1"/>
    <row r="1486" ht="13.5" customHeight="1"/>
    <row r="1487" ht="13.5" customHeight="1"/>
    <row r="1488" ht="13.5" customHeight="1"/>
    <row r="1489" ht="13.5" customHeight="1"/>
    <row r="1490" ht="13.5" customHeight="1"/>
    <row r="1491" ht="13.5" customHeight="1"/>
    <row r="1492" ht="13.5" customHeight="1"/>
    <row r="1493" ht="13.5" customHeight="1"/>
    <row r="1494" ht="13.5" customHeight="1"/>
    <row r="1495" ht="13.5" customHeight="1"/>
    <row r="1496" ht="13.5" customHeight="1"/>
    <row r="1497" ht="13.5" customHeight="1"/>
    <row r="1498" ht="13.5" customHeight="1"/>
    <row r="1499" ht="13.5" customHeight="1"/>
    <row r="1500" ht="13.5" customHeight="1"/>
    <row r="1501" ht="13.5" customHeight="1"/>
    <row r="1502" ht="13.5" customHeight="1"/>
    <row r="1503" ht="13.5" customHeight="1"/>
    <row r="1504" ht="13.5" customHeight="1"/>
    <row r="1505" ht="13.5" customHeight="1"/>
    <row r="1506" ht="13.5" customHeight="1"/>
    <row r="1507" ht="13.5" customHeight="1"/>
    <row r="1508" ht="13.5" customHeight="1"/>
    <row r="1509" ht="13.5" customHeight="1"/>
    <row r="1510" ht="13.5" customHeight="1"/>
    <row r="1511" ht="13.5" customHeight="1"/>
    <row r="1512" ht="13.5" customHeight="1"/>
    <row r="1513" ht="13.5" customHeight="1"/>
    <row r="1514" ht="13.5" customHeight="1"/>
    <row r="1515" ht="13.5" customHeight="1"/>
    <row r="1516" ht="13.5" customHeight="1"/>
    <row r="1517" ht="13.5" customHeight="1"/>
    <row r="1518" ht="13.5" customHeight="1"/>
    <row r="1519" ht="13.5" customHeight="1"/>
    <row r="1520" ht="13.5" customHeight="1"/>
    <row r="1521" ht="13.5" customHeight="1"/>
    <row r="1522" ht="13.5" customHeight="1"/>
    <row r="1523" ht="13.5" customHeight="1"/>
    <row r="1524" ht="13.5" customHeight="1"/>
    <row r="1525" ht="13.5" customHeight="1"/>
    <row r="1526" ht="13.5" customHeight="1"/>
    <row r="1527" ht="13.5" customHeight="1"/>
    <row r="1528" ht="13.5" customHeight="1"/>
    <row r="1529" ht="13.5" customHeight="1"/>
    <row r="1530" ht="13.5" customHeight="1"/>
    <row r="1531" ht="13.5" customHeight="1"/>
    <row r="1532" ht="13.5" customHeight="1"/>
    <row r="1533" ht="13.5" customHeight="1"/>
    <row r="1534" ht="13.5" customHeight="1"/>
    <row r="1535" ht="13.5" customHeight="1"/>
    <row r="1536" ht="13.5" customHeight="1"/>
    <row r="1537" ht="13.5" customHeight="1"/>
    <row r="1538" ht="13.5" customHeight="1"/>
    <row r="1539" ht="13.5" customHeight="1"/>
    <row r="1540" ht="13.5" customHeight="1"/>
    <row r="1541" ht="13.5" customHeight="1"/>
    <row r="1542" ht="13.5" customHeight="1"/>
    <row r="1543" ht="13.5" customHeight="1"/>
    <row r="1544" ht="13.5" customHeight="1"/>
    <row r="1545" ht="13.5" customHeight="1"/>
    <row r="1546" ht="13.5" customHeight="1"/>
    <row r="1547" ht="13.5" customHeight="1"/>
    <row r="1548" ht="13.5" customHeight="1"/>
    <row r="1549" ht="13.5" customHeight="1"/>
    <row r="1550" ht="13.5" customHeight="1"/>
    <row r="1551" ht="13.5" customHeight="1"/>
    <row r="1552" ht="13.5" customHeight="1"/>
    <row r="1553" ht="13.5" customHeight="1"/>
    <row r="1554" ht="13.5" customHeight="1"/>
    <row r="1555" ht="13.5" customHeight="1"/>
    <row r="1556" ht="13.5" customHeight="1"/>
    <row r="1557" ht="13.5" customHeight="1"/>
    <row r="1558" ht="13.5" customHeight="1"/>
    <row r="1559" ht="13.5" customHeight="1"/>
    <row r="1560" ht="13.5" customHeight="1"/>
    <row r="1561" ht="13.5" customHeight="1"/>
    <row r="1562" ht="13.5" customHeight="1"/>
    <row r="1563" ht="13.5" customHeight="1"/>
    <row r="1564" ht="13.5" customHeight="1"/>
    <row r="1565" ht="13.5" customHeight="1"/>
    <row r="1566" ht="13.5" customHeight="1"/>
    <row r="1567" ht="13.5" customHeight="1"/>
    <row r="1568" ht="13.5" customHeight="1"/>
    <row r="1569" ht="13.5" customHeight="1"/>
    <row r="1570" ht="13.5" customHeight="1"/>
    <row r="1571" ht="13.5" customHeight="1"/>
    <row r="1572" ht="13.5" customHeight="1"/>
    <row r="1573" ht="13.5" customHeight="1"/>
    <row r="1574" ht="13.5" customHeight="1"/>
    <row r="1575" ht="13.5" customHeight="1"/>
    <row r="1576" ht="13.5" customHeight="1"/>
    <row r="1577" ht="13.5" customHeight="1"/>
    <row r="1578" ht="13.5" customHeight="1"/>
    <row r="1579" ht="13.5" customHeight="1"/>
    <row r="1580" ht="13.5" customHeight="1"/>
    <row r="1581" ht="13.5" customHeight="1"/>
    <row r="1582" ht="13.5" customHeight="1"/>
    <row r="1583" ht="13.5" customHeight="1"/>
    <row r="1584" ht="13.5" customHeight="1"/>
    <row r="1585" ht="13.5" customHeight="1"/>
    <row r="1586" ht="13.5" customHeight="1"/>
    <row r="1587" ht="13.5" customHeight="1"/>
    <row r="1588" ht="13.5" customHeight="1"/>
    <row r="1589" ht="13.5" customHeight="1"/>
    <row r="1590" ht="13.5" customHeight="1"/>
    <row r="1591" ht="13.5" customHeight="1"/>
    <row r="1592" ht="13.5" customHeight="1"/>
    <row r="1593" ht="13.5" customHeight="1"/>
    <row r="1594" ht="13.5" customHeight="1"/>
    <row r="1595" ht="13.5" customHeight="1"/>
    <row r="1596" ht="13.5" customHeight="1"/>
    <row r="1597" ht="13.5" customHeight="1"/>
    <row r="1598" ht="13.5" customHeight="1"/>
    <row r="1599" ht="13.5" customHeight="1"/>
    <row r="1600" ht="13.5" customHeight="1"/>
    <row r="1601" ht="13.5" customHeight="1"/>
    <row r="1602" ht="13.5" customHeight="1"/>
    <row r="1603" ht="13.5" customHeight="1"/>
    <row r="1604" ht="13.5" customHeight="1"/>
    <row r="1605" ht="13.5" customHeight="1"/>
    <row r="1606" ht="13.5" customHeight="1"/>
    <row r="1607" ht="13.5" customHeight="1"/>
    <row r="1608" ht="13.5" customHeight="1"/>
    <row r="1609" ht="13.5" customHeight="1"/>
    <row r="1610" ht="13.5" customHeight="1"/>
    <row r="1611" ht="13.5" customHeight="1"/>
    <row r="1612" ht="13.5" customHeight="1"/>
    <row r="1613" ht="13.5" customHeight="1"/>
    <row r="1614" ht="13.5" customHeight="1"/>
    <row r="1615" ht="13.5" customHeight="1"/>
    <row r="1616" ht="13.5" customHeight="1"/>
    <row r="1617" ht="13.5" customHeight="1"/>
    <row r="1618" ht="13.5" customHeight="1"/>
    <row r="1619" ht="13.5" customHeight="1"/>
    <row r="1620" ht="13.5" customHeight="1"/>
    <row r="1621" ht="13.5" customHeight="1"/>
    <row r="1622" ht="13.5" customHeight="1"/>
    <row r="1623" ht="13.5" customHeight="1"/>
    <row r="1624" ht="13.5" customHeight="1"/>
    <row r="1625" ht="13.5" customHeight="1"/>
    <row r="1626" ht="13.5" customHeight="1"/>
    <row r="1627" ht="13.5" customHeight="1"/>
    <row r="1628" ht="13.5" customHeight="1"/>
    <row r="1629" ht="13.5" customHeight="1"/>
    <row r="1630" ht="13.5" customHeight="1"/>
    <row r="1631" ht="13.5" customHeight="1"/>
    <row r="1632" ht="13.5" customHeight="1"/>
    <row r="1633" ht="13.5" customHeight="1"/>
    <row r="1634" ht="13.5" customHeight="1"/>
    <row r="1635" ht="13.5" customHeight="1"/>
    <row r="1636" ht="13.5" customHeight="1"/>
    <row r="1637" ht="13.5" customHeight="1"/>
    <row r="1638" ht="13.5" customHeight="1"/>
    <row r="1639" ht="13.5" customHeight="1"/>
    <row r="1640" ht="13.5" customHeight="1"/>
    <row r="1641" ht="13.5" customHeight="1"/>
    <row r="1642" ht="13.5" customHeight="1"/>
    <row r="1643" ht="13.5" customHeight="1"/>
    <row r="1644" ht="13.5" customHeight="1"/>
    <row r="1645" ht="13.5" customHeight="1"/>
    <row r="1646" ht="13.5" customHeight="1"/>
    <row r="1647" ht="13.5" customHeight="1"/>
    <row r="1648" ht="13.5" customHeight="1"/>
    <row r="1649" ht="13.5" customHeight="1"/>
    <row r="1650" ht="13.5" customHeight="1"/>
    <row r="1651" ht="13.5" customHeight="1"/>
    <row r="1652" ht="13.5" customHeight="1"/>
    <row r="1653" ht="13.5" customHeight="1"/>
    <row r="1654" ht="13.5" customHeight="1"/>
    <row r="1655" ht="13.5" customHeight="1"/>
    <row r="1656" ht="13.5" customHeight="1"/>
    <row r="1657" ht="13.5" customHeight="1"/>
    <row r="1658" ht="13.5" customHeight="1"/>
    <row r="1659" ht="13.5" customHeight="1"/>
    <row r="1660" ht="13.5" customHeight="1"/>
    <row r="1661" ht="13.5" customHeight="1"/>
    <row r="1662" ht="13.5" customHeight="1"/>
    <row r="1663" ht="13.5" customHeight="1"/>
    <row r="1664" ht="13.5" customHeight="1"/>
    <row r="1665" ht="13.5" customHeight="1"/>
    <row r="1666" ht="13.5" customHeight="1"/>
    <row r="1667" ht="13.5" customHeight="1"/>
    <row r="1668" ht="13.5" customHeight="1"/>
    <row r="1669" ht="13.5" customHeight="1"/>
    <row r="1670" ht="13.5" customHeight="1"/>
    <row r="1671" ht="13.5" customHeight="1"/>
    <row r="1672" ht="13.5" customHeight="1"/>
    <row r="1673" ht="13.5" customHeight="1"/>
    <row r="1674" ht="13.5" customHeight="1"/>
    <row r="1675" ht="13.5" customHeight="1"/>
    <row r="1676" ht="13.5" customHeight="1"/>
    <row r="1677" ht="13.5" customHeight="1"/>
    <row r="1678" ht="13.5" customHeight="1"/>
    <row r="1679" ht="13.5" customHeight="1"/>
    <row r="1680" ht="13.5" customHeight="1"/>
    <row r="1681" ht="13.5" customHeight="1"/>
    <row r="1682" ht="13.5" customHeight="1"/>
    <row r="1683" ht="13.5" customHeight="1"/>
    <row r="1684" ht="13.5" customHeight="1"/>
    <row r="1685" ht="13.5" customHeight="1"/>
    <row r="1686" ht="13.5" customHeight="1"/>
    <row r="1687" ht="13.5" customHeight="1"/>
    <row r="1688" ht="13.5" customHeight="1"/>
    <row r="1689" ht="13.5" customHeight="1"/>
    <row r="1690" ht="13.5" customHeight="1"/>
    <row r="1691" ht="13.5" customHeight="1"/>
    <row r="1692" ht="13.5" customHeight="1"/>
    <row r="1693" ht="13.5" customHeight="1"/>
    <row r="1694" ht="13.5" customHeight="1"/>
    <row r="1695" ht="13.5" customHeight="1"/>
    <row r="1696" ht="13.5" customHeight="1"/>
    <row r="1697" ht="13.5" customHeight="1"/>
    <row r="1698" ht="13.5" customHeight="1"/>
    <row r="1699" ht="13.5" customHeight="1"/>
    <row r="1700" ht="13.5" customHeight="1"/>
    <row r="1701" ht="13.5" customHeight="1"/>
    <row r="1702" ht="13.5" customHeight="1"/>
    <row r="1703" ht="13.5" customHeight="1"/>
    <row r="1704" ht="13.5" customHeight="1"/>
    <row r="1705" ht="13.5" customHeight="1"/>
    <row r="1706" ht="13.5" customHeight="1"/>
    <row r="1707" ht="13.5" customHeight="1"/>
    <row r="1708" ht="13.5" customHeight="1"/>
    <row r="1709" ht="13.5" customHeight="1"/>
    <row r="1710" ht="13.5" customHeight="1"/>
    <row r="1711" ht="13.5" customHeight="1"/>
    <row r="1712" ht="13.5" customHeight="1"/>
    <row r="1713" ht="13.5" customHeight="1"/>
    <row r="1714" ht="13.5" customHeight="1"/>
    <row r="1715" ht="13.5" customHeight="1"/>
    <row r="1716" ht="13.5" customHeight="1"/>
    <row r="1717" ht="13.5" customHeight="1"/>
    <row r="1718" ht="13.5" customHeight="1"/>
    <row r="1719" ht="13.5" customHeight="1"/>
    <row r="1720" ht="13.5" customHeight="1"/>
    <row r="1721" ht="13.5" customHeight="1"/>
    <row r="1722" ht="13.5" customHeight="1"/>
    <row r="1723" ht="13.5" customHeight="1"/>
    <row r="1724" ht="13.5" customHeight="1"/>
    <row r="1725" ht="13.5" customHeight="1"/>
    <row r="1726" ht="13.5" customHeight="1"/>
    <row r="1727" ht="13.5" customHeight="1"/>
    <row r="1728" ht="13.5" customHeight="1"/>
    <row r="1729" ht="13.5" customHeight="1"/>
    <row r="1730" ht="13.5" customHeight="1"/>
    <row r="1731" ht="13.5" customHeight="1"/>
    <row r="1732" ht="13.5" customHeight="1"/>
    <row r="1733" ht="13.5" customHeight="1"/>
    <row r="1734" ht="13.5" customHeight="1"/>
    <row r="1735" ht="13.5" customHeight="1"/>
    <row r="1736" ht="13.5" customHeight="1"/>
    <row r="1737" ht="13.5" customHeight="1"/>
    <row r="1738" ht="13.5" customHeight="1"/>
    <row r="1739" ht="13.5" customHeight="1"/>
    <row r="1740" ht="13.5" customHeight="1"/>
    <row r="1741" ht="13.5" customHeight="1"/>
    <row r="1742" ht="13.5" customHeight="1"/>
    <row r="1743" ht="13.5" customHeight="1"/>
    <row r="1744" ht="13.5" customHeight="1"/>
    <row r="1745" ht="13.5" customHeight="1"/>
    <row r="1746" ht="13.5" customHeight="1"/>
    <row r="1747" ht="13.5" customHeight="1"/>
    <row r="1748" ht="13.5" customHeight="1"/>
    <row r="1749" ht="13.5" customHeight="1"/>
    <row r="1750" ht="13.5" customHeight="1"/>
    <row r="1751" ht="13.5" customHeight="1"/>
    <row r="1752" ht="13.5" customHeight="1"/>
    <row r="1753" ht="13.5" customHeight="1"/>
    <row r="1754" ht="13.5" customHeight="1"/>
    <row r="1755" ht="13.5" customHeight="1"/>
    <row r="1756" ht="13.5" customHeight="1"/>
    <row r="1757" ht="13.5" customHeight="1"/>
    <row r="1758" ht="13.5" customHeight="1"/>
    <row r="1759" ht="13.5" customHeight="1"/>
    <row r="1760" ht="13.5" customHeight="1"/>
    <row r="1761" ht="13.5" customHeight="1"/>
    <row r="1762" ht="13.5" customHeight="1"/>
    <row r="1763" ht="13.5" customHeight="1"/>
    <row r="1764" ht="13.5" customHeight="1"/>
    <row r="1765" ht="13.5" customHeight="1"/>
    <row r="1766" ht="13.5" customHeight="1"/>
    <row r="1767" ht="13.5" customHeight="1"/>
    <row r="1768" ht="13.5" customHeight="1"/>
    <row r="1769" ht="13.5" customHeight="1"/>
    <row r="1770" ht="13.5" customHeight="1"/>
    <row r="1771" ht="13.5" customHeight="1"/>
    <row r="1772" ht="13.5" customHeight="1"/>
    <row r="1773" ht="13.5" customHeight="1"/>
    <row r="1774" ht="13.5" customHeight="1"/>
    <row r="1775" ht="13.5" customHeight="1"/>
    <row r="1776" ht="13.5" customHeight="1"/>
    <row r="1777" ht="13.5" customHeight="1"/>
    <row r="1778" ht="13.5" customHeight="1"/>
    <row r="1779" ht="13.5" customHeight="1"/>
    <row r="1780" ht="13.5" customHeight="1"/>
    <row r="1781" ht="13.5" customHeight="1"/>
    <row r="1782" ht="13.5" customHeight="1"/>
    <row r="1783" ht="13.5" customHeight="1"/>
    <row r="1784" ht="13.5" customHeight="1"/>
    <row r="1785" ht="13.5" customHeight="1"/>
    <row r="1786" ht="13.5" customHeight="1"/>
    <row r="1787" ht="13.5" customHeight="1"/>
    <row r="1788" ht="13.5" customHeight="1"/>
    <row r="1789" ht="13.5" customHeight="1"/>
    <row r="1790" ht="13.5" customHeight="1"/>
    <row r="1791" ht="13.5" customHeight="1"/>
    <row r="1792" ht="13.5" customHeight="1"/>
    <row r="1793" ht="13.5" customHeight="1"/>
    <row r="1794" ht="13.5" customHeight="1"/>
    <row r="1795" ht="13.5" customHeight="1"/>
    <row r="1796" ht="13.5" customHeight="1"/>
    <row r="1797" ht="13.5" customHeight="1"/>
    <row r="1798" ht="13.5" customHeight="1"/>
    <row r="1799" ht="13.5" customHeight="1"/>
    <row r="1800" ht="13.5" customHeight="1"/>
    <row r="1801" ht="13.5" customHeight="1"/>
    <row r="1802" ht="13.5" customHeight="1"/>
    <row r="1803" ht="13.5" customHeight="1"/>
    <row r="1804" ht="13.5" customHeight="1"/>
    <row r="1805" ht="13.5" customHeight="1"/>
    <row r="1806" ht="13.5" customHeight="1"/>
    <row r="1807" ht="13.5" customHeight="1"/>
    <row r="1808" ht="13.5" customHeight="1"/>
    <row r="1809" ht="13.5" customHeight="1"/>
    <row r="1810" ht="13.5" customHeight="1"/>
    <row r="1811" ht="13.5" customHeight="1"/>
    <row r="1812" ht="13.5" customHeight="1"/>
    <row r="1813" ht="13.5" customHeight="1"/>
    <row r="1814" ht="13.5" customHeight="1"/>
    <row r="1815" ht="13.5" customHeight="1"/>
    <row r="1816" ht="13.5" customHeight="1"/>
    <row r="1817" ht="13.5" customHeight="1"/>
    <row r="1818" ht="13.5" customHeight="1"/>
    <row r="1819" ht="13.5" customHeight="1"/>
    <row r="1820" ht="13.5" customHeight="1"/>
    <row r="1821" ht="13.5" customHeight="1"/>
    <row r="1822" ht="13.5" customHeight="1"/>
    <row r="1823" ht="13.5" customHeight="1"/>
    <row r="1824" ht="13.5" customHeight="1"/>
    <row r="1825" ht="13.5" customHeight="1"/>
    <row r="1826" ht="13.5" customHeight="1"/>
    <row r="1827" ht="13.5" customHeight="1"/>
    <row r="1828" ht="13.5" customHeight="1"/>
    <row r="1829" ht="13.5" customHeight="1"/>
    <row r="1830" ht="13.5" customHeight="1"/>
    <row r="1831" ht="13.5" customHeight="1"/>
    <row r="1832" ht="13.5" customHeight="1"/>
    <row r="1833" ht="13.5" customHeight="1"/>
    <row r="1834" ht="13.5" customHeight="1"/>
    <row r="1835" ht="13.5" customHeight="1"/>
    <row r="1836" ht="13.5" customHeight="1"/>
    <row r="1837" ht="13.5" customHeight="1"/>
    <row r="1838" ht="13.5" customHeight="1"/>
    <row r="1839" ht="13.5" customHeight="1"/>
    <row r="1840" ht="13.5" customHeight="1"/>
    <row r="1841" ht="13.5" customHeight="1"/>
    <row r="1842" ht="13.5" customHeight="1"/>
    <row r="1843" ht="13.5" customHeight="1"/>
    <row r="1844" ht="13.5" customHeight="1"/>
    <row r="1845" ht="13.5" customHeight="1"/>
    <row r="1846" ht="13.5" customHeight="1"/>
    <row r="1847" ht="13.5" customHeight="1"/>
    <row r="1848" ht="13.5" customHeight="1"/>
    <row r="1849" ht="13.5" customHeight="1"/>
    <row r="1850" ht="13.5" customHeight="1"/>
    <row r="1851" ht="13.5" customHeight="1"/>
    <row r="1852" ht="13.5" customHeight="1"/>
    <row r="1853" ht="13.5" customHeight="1"/>
    <row r="1854" ht="13.5" customHeight="1"/>
    <row r="1855" ht="13.5" customHeight="1"/>
    <row r="1856" ht="13.5" customHeight="1"/>
    <row r="1857" ht="13.5" customHeight="1"/>
    <row r="1858" ht="13.5" customHeight="1"/>
    <row r="1859" ht="13.5" customHeight="1"/>
    <row r="1860" ht="13.5" customHeight="1"/>
    <row r="1861" ht="13.5" customHeight="1"/>
    <row r="1862" ht="13.5" customHeight="1"/>
    <row r="1863" ht="13.5" customHeight="1"/>
    <row r="1864" ht="13.5" customHeight="1"/>
    <row r="1865" ht="13.5" customHeight="1"/>
    <row r="1866" ht="13.5" customHeight="1"/>
    <row r="1867" ht="13.5" customHeight="1"/>
    <row r="1868" ht="13.5" customHeight="1"/>
    <row r="1869" ht="13.5" customHeight="1"/>
    <row r="1870" ht="13.5" customHeight="1"/>
    <row r="1871" ht="13.5" customHeight="1"/>
    <row r="1872" ht="13.5" customHeight="1"/>
    <row r="1873" ht="13.5" customHeight="1"/>
    <row r="1874" ht="13.5" customHeight="1"/>
    <row r="1875" ht="13.5" customHeight="1"/>
    <row r="1876" ht="13.5" customHeight="1"/>
    <row r="1877" ht="13.5" customHeight="1"/>
    <row r="1878" ht="13.5" customHeight="1"/>
    <row r="1879" ht="13.5" customHeight="1"/>
    <row r="1880" ht="13.5" customHeight="1"/>
    <row r="1881" ht="13.5" customHeight="1"/>
    <row r="1882" ht="13.5" customHeight="1"/>
    <row r="1883" ht="13.5" customHeight="1"/>
    <row r="1884" ht="13.5" customHeight="1"/>
    <row r="1885" ht="13.5" customHeight="1"/>
    <row r="1886" ht="13.5" customHeight="1"/>
    <row r="1887" ht="13.5" customHeight="1"/>
    <row r="1888" ht="13.5" customHeight="1"/>
    <row r="1889" ht="13.5" customHeight="1"/>
    <row r="1890" ht="13.5" customHeight="1"/>
    <row r="1891" ht="13.5" customHeight="1"/>
    <row r="1892" ht="13.5" customHeight="1"/>
    <row r="1893" ht="13.5" customHeight="1"/>
    <row r="1894" ht="13.5" customHeight="1"/>
    <row r="1895" ht="13.5" customHeight="1"/>
    <row r="1896" ht="13.5" customHeight="1"/>
    <row r="1897" ht="13.5" customHeight="1"/>
    <row r="1898" ht="13.5" customHeight="1"/>
    <row r="1899" ht="13.5" customHeight="1"/>
    <row r="1900" ht="13.5" customHeight="1"/>
    <row r="1901" ht="13.5" customHeight="1"/>
    <row r="1902" ht="13.5" customHeight="1"/>
    <row r="1903" ht="13.5" customHeight="1"/>
    <row r="1904" ht="13.5" customHeight="1"/>
    <row r="1905" ht="13.5" customHeight="1"/>
    <row r="1906" ht="13.5" customHeight="1"/>
    <row r="1907" ht="13.5" customHeight="1"/>
    <row r="1908" ht="13.5" customHeight="1"/>
    <row r="1909" ht="13.5" customHeight="1"/>
    <row r="1910" ht="13.5" customHeight="1"/>
    <row r="1911" ht="13.5" customHeight="1"/>
    <row r="1912" ht="13.5" customHeight="1"/>
    <row r="1913" ht="13.5" customHeight="1"/>
    <row r="1914" ht="13.5" customHeight="1"/>
    <row r="1915" ht="13.5" customHeight="1"/>
    <row r="1916" ht="13.5" customHeight="1"/>
    <row r="1917" ht="13.5" customHeight="1"/>
    <row r="1918" ht="13.5" customHeight="1"/>
    <row r="1919" ht="13.5" customHeight="1"/>
    <row r="1920" ht="13.5" customHeight="1"/>
    <row r="1921" ht="13.5" customHeight="1"/>
    <row r="1922" ht="13.5" customHeight="1"/>
    <row r="1923" ht="13.5" customHeight="1"/>
    <row r="1924" ht="13.5" customHeight="1"/>
    <row r="1925" ht="13.5" customHeight="1"/>
    <row r="1926" ht="13.5" customHeight="1"/>
    <row r="1927" ht="13.5" customHeight="1"/>
    <row r="1928" ht="13.5" customHeight="1"/>
    <row r="1929" ht="13.5" customHeight="1"/>
    <row r="1930" ht="13.5" customHeight="1"/>
    <row r="1931" ht="13.5" customHeight="1"/>
    <row r="1932" ht="13.5" customHeight="1"/>
    <row r="1933" ht="13.5" customHeight="1"/>
    <row r="1934" ht="13.5" customHeight="1"/>
    <row r="1935" ht="13.5" customHeight="1"/>
    <row r="1936" ht="13.5" customHeight="1"/>
    <row r="1937" ht="13.5" customHeight="1"/>
    <row r="1938" ht="13.5" customHeight="1"/>
    <row r="1939" ht="13.5" customHeight="1"/>
    <row r="1940" ht="13.5" customHeight="1"/>
    <row r="1941" ht="13.5" customHeight="1"/>
    <row r="1942" ht="13.5" customHeight="1"/>
    <row r="1943" ht="13.5" customHeight="1"/>
    <row r="1944" ht="13.5" customHeight="1"/>
    <row r="1945" ht="13.5" customHeight="1"/>
    <row r="1946" ht="13.5" customHeight="1"/>
    <row r="1947" ht="13.5" customHeight="1"/>
    <row r="1948" ht="13.5" customHeight="1"/>
    <row r="1949" ht="13.5" customHeight="1"/>
    <row r="1950" ht="13.5" customHeight="1"/>
    <row r="1951" ht="13.5" customHeight="1"/>
    <row r="1952" ht="13.5" customHeight="1"/>
    <row r="1953" ht="13.5" customHeight="1"/>
    <row r="1954" ht="13.5" customHeight="1"/>
    <row r="1955" ht="13.5" customHeight="1"/>
    <row r="1956" ht="13.5" customHeight="1"/>
    <row r="1957" ht="13.5" customHeight="1"/>
    <row r="1958" ht="13.5" customHeight="1"/>
    <row r="1959" ht="13.5" customHeight="1"/>
    <row r="1960" ht="13.5" customHeight="1"/>
    <row r="1961" ht="13.5" customHeight="1"/>
    <row r="1962" ht="13.5" customHeight="1"/>
    <row r="1963" ht="13.5" customHeight="1"/>
    <row r="1964" ht="13.5" customHeight="1"/>
    <row r="1965" ht="13.5" customHeight="1"/>
    <row r="1966" ht="13.5" customHeight="1"/>
    <row r="1967" ht="13.5" customHeight="1"/>
    <row r="1968" ht="13.5" customHeight="1"/>
    <row r="1969" ht="13.5" customHeight="1"/>
    <row r="1970" ht="13.5" customHeight="1"/>
    <row r="1971" ht="13.5" customHeight="1"/>
    <row r="1972" ht="13.5" customHeight="1"/>
    <row r="1973" ht="13.5" customHeight="1"/>
    <row r="1974" ht="13.5" customHeight="1"/>
    <row r="1975" ht="13.5" customHeight="1"/>
    <row r="1976" ht="13.5" customHeight="1"/>
    <row r="1977" ht="13.5" customHeight="1"/>
    <row r="1978" ht="13.5" customHeight="1"/>
    <row r="1979" ht="13.5" customHeight="1"/>
    <row r="1980" ht="13.5" customHeight="1"/>
    <row r="1981" ht="13.5" customHeight="1"/>
    <row r="1982" ht="13.5" customHeight="1"/>
    <row r="1983" ht="13.5" customHeight="1"/>
    <row r="1984" ht="13.5" customHeight="1"/>
    <row r="1985" ht="13.5" customHeight="1"/>
    <row r="1986" ht="13.5" customHeight="1"/>
    <row r="1987" ht="13.5" customHeight="1"/>
    <row r="1988" ht="13.5" customHeight="1"/>
    <row r="1989" ht="13.5" customHeight="1"/>
    <row r="1990" ht="13.5" customHeight="1"/>
    <row r="1991" ht="13.5" customHeight="1"/>
    <row r="1992" ht="13.5" customHeight="1"/>
    <row r="1993" ht="13.5" customHeight="1"/>
    <row r="1994" ht="13.5" customHeight="1"/>
    <row r="1995" ht="13.5" customHeight="1"/>
    <row r="1996" ht="13.5" customHeight="1"/>
    <row r="1997" ht="13.5" customHeight="1"/>
    <row r="1998" ht="13.5" customHeight="1"/>
    <row r="1999" ht="13.5" customHeight="1"/>
    <row r="2000" ht="13.5" customHeight="1"/>
    <row r="2001" ht="13.5" customHeight="1"/>
    <row r="2002" ht="13.5" customHeight="1"/>
    <row r="2003" ht="13.5" customHeight="1"/>
    <row r="2004" ht="13.5" customHeight="1"/>
    <row r="2005" ht="13.5" customHeight="1"/>
    <row r="2006" ht="13.5" customHeight="1"/>
    <row r="2007" ht="13.5" customHeight="1"/>
    <row r="2008" ht="13.5" customHeight="1"/>
    <row r="2009" ht="13.5" customHeight="1"/>
    <row r="2010" ht="13.5" customHeight="1"/>
    <row r="2011" ht="13.5" customHeight="1"/>
    <row r="2012" ht="13.5" customHeight="1"/>
    <row r="2013" ht="13.5" customHeight="1"/>
    <row r="2014" ht="13.5" customHeight="1"/>
    <row r="2015" ht="13.5" customHeight="1"/>
    <row r="2016" ht="13.5" customHeight="1"/>
    <row r="2017" ht="13.5" customHeight="1"/>
    <row r="2018" ht="13.5" customHeight="1"/>
    <row r="2019" ht="13.5" customHeight="1"/>
    <row r="2020" ht="13.5" customHeight="1"/>
    <row r="2021" ht="13.5" customHeight="1"/>
    <row r="2022" ht="13.5" customHeight="1"/>
    <row r="2023" ht="13.5" customHeight="1"/>
    <row r="2024" ht="13.5" customHeight="1"/>
    <row r="2025" ht="13.5" customHeight="1"/>
    <row r="2026" ht="13.5" customHeight="1"/>
    <row r="2027" ht="13.5" customHeight="1"/>
    <row r="2028" ht="13.5" customHeight="1"/>
    <row r="2029" ht="13.5" customHeight="1"/>
    <row r="2030" ht="13.5" customHeight="1"/>
    <row r="2031" ht="13.5" customHeight="1"/>
    <row r="2032" ht="13.5" customHeight="1"/>
    <row r="2033" ht="13.5" customHeight="1"/>
    <row r="2034" ht="13.5" customHeight="1"/>
    <row r="2035" ht="13.5" customHeight="1"/>
    <row r="2036" ht="13.5" customHeight="1"/>
    <row r="2037" ht="13.5" customHeight="1"/>
    <row r="2038" ht="13.5" customHeight="1"/>
    <row r="2039" ht="13.5" customHeight="1"/>
    <row r="2040" ht="13.5" customHeight="1"/>
    <row r="2041" ht="13.5" customHeight="1"/>
    <row r="2042" ht="13.5" customHeight="1"/>
    <row r="2043" ht="13.5" customHeight="1"/>
    <row r="2044" ht="13.5" customHeight="1"/>
    <row r="2045" ht="13.5" customHeight="1"/>
    <row r="2046" ht="13.5" customHeight="1"/>
    <row r="2047" ht="13.5" customHeight="1"/>
    <row r="2048" ht="13.5" customHeight="1"/>
    <row r="2049" ht="13.5" customHeight="1"/>
    <row r="2050" ht="13.5" customHeight="1"/>
    <row r="2051" ht="13.5" customHeight="1"/>
    <row r="2052" ht="13.5" customHeight="1"/>
    <row r="2053" ht="13.5" customHeight="1"/>
    <row r="2054" ht="13.5" customHeight="1"/>
    <row r="2055" ht="13.5" customHeight="1"/>
    <row r="2056" ht="13.5" customHeight="1"/>
    <row r="2057" ht="13.5" customHeight="1"/>
    <row r="2058" ht="13.5" customHeight="1"/>
    <row r="2059" ht="13.5" customHeight="1"/>
    <row r="2060" ht="13.5" customHeight="1"/>
    <row r="2061" ht="13.5" customHeight="1"/>
    <row r="2062" ht="13.5" customHeight="1"/>
    <row r="2063" ht="13.5" customHeight="1"/>
    <row r="2064" ht="13.5" customHeight="1"/>
    <row r="2065" ht="13.5" customHeight="1"/>
    <row r="2066" ht="13.5" customHeight="1"/>
    <row r="2067" ht="13.5" customHeight="1"/>
    <row r="2068" ht="13.5" customHeight="1"/>
    <row r="2069" ht="13.5" customHeight="1"/>
    <row r="2070" ht="13.5" customHeight="1"/>
    <row r="2071" ht="13.5" customHeight="1"/>
    <row r="2072" ht="13.5" customHeight="1"/>
    <row r="2073" ht="13.5" customHeight="1"/>
    <row r="2074" ht="13.5" customHeight="1"/>
    <row r="2075" ht="13.5" customHeight="1"/>
    <row r="2076" ht="13.5" customHeight="1"/>
    <row r="2077" ht="13.5" customHeight="1"/>
    <row r="2078" ht="13.5" customHeight="1"/>
    <row r="2079" ht="13.5" customHeight="1"/>
    <row r="2080" ht="13.5" customHeight="1"/>
    <row r="2081" ht="13.5" customHeight="1"/>
    <row r="2082" ht="13.5" customHeight="1"/>
    <row r="2083" ht="13.5" customHeight="1"/>
    <row r="2084" ht="13.5" customHeight="1"/>
    <row r="2085" ht="13.5" customHeight="1"/>
    <row r="2086" ht="13.5" customHeight="1"/>
    <row r="2087" ht="13.5" customHeight="1"/>
    <row r="2088" ht="13.5" customHeight="1"/>
    <row r="2089" ht="13.5" customHeight="1"/>
    <row r="2090" ht="13.5" customHeight="1"/>
    <row r="2091" ht="13.5" customHeight="1"/>
    <row r="2092" ht="13.5" customHeight="1"/>
    <row r="2093" ht="13.5" customHeight="1"/>
    <row r="2094" ht="13.5" customHeight="1"/>
    <row r="2095" ht="13.5" customHeight="1"/>
    <row r="2096" ht="13.5" customHeight="1"/>
    <row r="2097" ht="13.5" customHeight="1"/>
    <row r="2098" ht="13.5" customHeight="1"/>
    <row r="2099" ht="13.5" customHeight="1"/>
    <row r="2100" ht="13.5" customHeight="1"/>
    <row r="2101" ht="13.5" customHeight="1"/>
    <row r="2102" ht="13.5" customHeight="1"/>
    <row r="2103" ht="13.5" customHeight="1"/>
    <row r="2104" ht="13.5" customHeight="1"/>
    <row r="2105" ht="13.5" customHeight="1"/>
    <row r="2106" ht="13.5" customHeight="1"/>
    <row r="2107" ht="13.5" customHeight="1"/>
    <row r="2108" ht="13.5" customHeight="1"/>
    <row r="2109" ht="13.5" customHeight="1"/>
    <row r="2110" ht="13.5" customHeight="1"/>
    <row r="2111" ht="13.5" customHeight="1"/>
    <row r="2112" ht="13.5" customHeight="1"/>
    <row r="2113" ht="13.5" customHeight="1"/>
    <row r="2114" ht="13.5" customHeight="1"/>
    <row r="2115" ht="13.5" customHeight="1"/>
    <row r="2116" ht="13.5" customHeight="1"/>
    <row r="2117" ht="13.5" customHeight="1"/>
    <row r="2118" ht="13.5" customHeight="1"/>
    <row r="2119" ht="13.5" customHeight="1"/>
    <row r="2120" ht="13.5" customHeight="1"/>
    <row r="2121" ht="13.5" customHeight="1"/>
    <row r="2122" ht="13.5" customHeight="1"/>
    <row r="2123" ht="13.5" customHeight="1"/>
    <row r="2124" ht="13.5" customHeight="1"/>
    <row r="2125" ht="13.5" customHeight="1"/>
    <row r="2126" ht="13.5" customHeight="1"/>
    <row r="2127" ht="13.5" customHeight="1"/>
    <row r="2128" ht="13.5" customHeight="1"/>
    <row r="2129" ht="13.5" customHeight="1"/>
    <row r="2130" ht="13.5" customHeight="1"/>
    <row r="2131" ht="13.5" customHeight="1"/>
    <row r="2132" ht="13.5" customHeight="1"/>
    <row r="2133" ht="13.5" customHeight="1"/>
    <row r="2134" ht="13.5" customHeight="1"/>
    <row r="2135" ht="13.5" customHeight="1"/>
    <row r="2136" ht="13.5" customHeight="1"/>
    <row r="2137" ht="13.5" customHeight="1"/>
    <row r="2138" ht="13.5" customHeight="1"/>
    <row r="2139" ht="13.5" customHeight="1"/>
    <row r="2140" ht="13.5" customHeight="1"/>
    <row r="2141" ht="13.5" customHeight="1"/>
    <row r="2142" ht="13.5" customHeight="1"/>
    <row r="2143" ht="13.5" customHeight="1"/>
    <row r="2144" ht="13.5" customHeight="1"/>
    <row r="2145" ht="13.5" customHeight="1"/>
    <row r="2146" ht="13.5" customHeight="1"/>
    <row r="2147" ht="13.5" customHeight="1"/>
    <row r="2148" ht="13.5" customHeight="1"/>
    <row r="2149" ht="13.5" customHeight="1"/>
    <row r="2150" ht="13.5" customHeight="1"/>
    <row r="2151" ht="13.5" customHeight="1"/>
    <row r="2152" ht="13.5" customHeight="1"/>
    <row r="2153" ht="13.5" customHeight="1"/>
    <row r="2154" ht="13.5" customHeight="1"/>
    <row r="2155" ht="13.5" customHeight="1"/>
    <row r="2156" ht="13.5" customHeight="1"/>
    <row r="2157" ht="13.5" customHeight="1"/>
    <row r="2158" ht="13.5" customHeight="1"/>
    <row r="2159" ht="13.5" customHeight="1"/>
    <row r="2160" ht="13.5" customHeight="1"/>
    <row r="2161" ht="13.5" customHeight="1"/>
    <row r="2162" ht="13.5" customHeight="1"/>
    <row r="2163" ht="13.5" customHeight="1"/>
    <row r="2164" ht="13.5" customHeight="1"/>
    <row r="2165" ht="13.5" customHeight="1"/>
    <row r="2166" ht="13.5" customHeight="1"/>
    <row r="2167" ht="13.5" customHeight="1"/>
    <row r="2168" ht="13.5" customHeight="1"/>
    <row r="2169" ht="13.5" customHeight="1"/>
    <row r="2170" ht="13.5" customHeight="1"/>
    <row r="2171" ht="13.5" customHeight="1"/>
    <row r="2172" ht="13.5" customHeight="1"/>
    <row r="2173" ht="13.5" customHeight="1"/>
    <row r="2174" ht="13.5" customHeight="1"/>
    <row r="2175" ht="13.5" customHeight="1"/>
    <row r="2176" ht="13.5" customHeight="1"/>
    <row r="2177" ht="13.5" customHeight="1"/>
    <row r="2178" ht="13.5" customHeight="1"/>
    <row r="2179" ht="13.5" customHeight="1"/>
    <row r="2180" ht="13.5" customHeight="1"/>
    <row r="2181" ht="13.5" customHeight="1"/>
    <row r="2182" ht="13.5" customHeight="1"/>
    <row r="2183" ht="13.5" customHeight="1"/>
    <row r="2184" ht="13.5" customHeight="1"/>
    <row r="2185" ht="13.5" customHeight="1"/>
    <row r="2186" ht="13.5" customHeight="1"/>
    <row r="2187" ht="13.5" customHeight="1"/>
    <row r="2188" ht="13.5" customHeight="1"/>
    <row r="2189" ht="13.5" customHeight="1"/>
    <row r="2190" ht="13.5" customHeight="1"/>
    <row r="2191" ht="13.5" customHeight="1"/>
    <row r="2192" ht="13.5" customHeight="1"/>
    <row r="2193" ht="13.5" customHeight="1"/>
    <row r="2194" ht="13.5" customHeight="1"/>
    <row r="2195" ht="13.5" customHeight="1"/>
    <row r="2196" ht="13.5" customHeight="1"/>
    <row r="2197" ht="13.5" customHeight="1"/>
    <row r="2198" ht="13.5" customHeight="1"/>
    <row r="2199" ht="13.5" customHeight="1"/>
    <row r="2200" ht="13.5" customHeight="1"/>
    <row r="2201" ht="13.5" customHeight="1"/>
    <row r="2202" ht="13.5" customHeight="1"/>
    <row r="2203" ht="13.5" customHeight="1"/>
    <row r="2204" ht="13.5" customHeight="1"/>
    <row r="2205" ht="13.5" customHeight="1"/>
    <row r="2206" ht="13.5" customHeight="1"/>
    <row r="2207" ht="13.5" customHeight="1"/>
    <row r="2208" ht="13.5" customHeight="1"/>
    <row r="2209" ht="13.5" customHeight="1"/>
    <row r="2210" ht="13.5" customHeight="1"/>
    <row r="2211" ht="13.5" customHeight="1"/>
    <row r="2212" ht="13.5" customHeight="1"/>
    <row r="2213" ht="13.5" customHeight="1"/>
    <row r="2214" ht="13.5" customHeight="1"/>
    <row r="2215" ht="13.5" customHeight="1"/>
    <row r="2216" ht="13.5" customHeight="1"/>
    <row r="2217" ht="13.5" customHeight="1"/>
    <row r="2218" ht="13.5" customHeight="1"/>
    <row r="2219" ht="13.5" customHeight="1"/>
    <row r="2220" ht="13.5" customHeight="1"/>
    <row r="2221" ht="13.5" customHeight="1"/>
    <row r="2222" ht="13.5" customHeight="1"/>
    <row r="2223" ht="13.5" customHeight="1"/>
    <row r="2224" ht="13.5" customHeight="1"/>
    <row r="2225" ht="13.5" customHeight="1"/>
    <row r="2226" ht="13.5" customHeight="1"/>
    <row r="2227" ht="13.5" customHeight="1"/>
    <row r="2228" ht="13.5" customHeight="1"/>
    <row r="2229" ht="13.5" customHeight="1"/>
    <row r="2230" ht="13.5" customHeight="1"/>
    <row r="2231" ht="13.5" customHeight="1"/>
    <row r="2232" ht="13.5" customHeight="1"/>
    <row r="2233" ht="13.5" customHeight="1"/>
    <row r="2234" ht="13.5" customHeight="1"/>
    <row r="2235" ht="13.5" customHeight="1"/>
    <row r="2236" ht="13.5" customHeight="1"/>
    <row r="2237" ht="13.5" customHeight="1"/>
    <row r="2238" ht="13.5" customHeight="1"/>
    <row r="2239" ht="13.5" customHeight="1"/>
    <row r="2240" ht="13.5" customHeight="1"/>
    <row r="2241" ht="13.5" customHeight="1"/>
    <row r="2242" ht="13.5" customHeight="1"/>
    <row r="2243" ht="13.5" customHeight="1"/>
    <row r="2244" ht="13.5" customHeight="1"/>
    <row r="2245" ht="13.5" customHeight="1"/>
    <row r="2246" ht="13.5" customHeight="1"/>
    <row r="2247" ht="13.5" customHeight="1"/>
    <row r="2248" ht="13.5" customHeight="1"/>
    <row r="2249" ht="13.5" customHeight="1"/>
    <row r="2250" ht="13.5" customHeight="1"/>
    <row r="2251" ht="13.5" customHeight="1"/>
    <row r="2252" ht="13.5" customHeight="1"/>
    <row r="2253" ht="13.5" customHeight="1"/>
    <row r="2254" ht="13.5" customHeight="1"/>
    <row r="2255" ht="13.5" customHeight="1"/>
    <row r="2256" ht="13.5" customHeight="1"/>
    <row r="2257" ht="13.5" customHeight="1"/>
    <row r="2258" ht="13.5" customHeight="1"/>
    <row r="2259" ht="13.5" customHeight="1"/>
    <row r="2260" ht="13.5" customHeight="1"/>
    <row r="2261" ht="13.5" customHeight="1"/>
    <row r="2262" ht="13.5" customHeight="1"/>
    <row r="2263" ht="13.5" customHeight="1"/>
    <row r="2264" ht="13.5" customHeight="1"/>
    <row r="2265" ht="13.5" customHeight="1"/>
    <row r="2266" ht="13.5" customHeight="1"/>
    <row r="2267" ht="13.5" customHeight="1"/>
    <row r="2268" ht="13.5" customHeight="1"/>
    <row r="2269" ht="13.5" customHeight="1"/>
    <row r="2270" ht="13.5" customHeight="1"/>
    <row r="2271" ht="13.5" customHeight="1"/>
    <row r="2272" ht="13.5" customHeight="1"/>
    <row r="2273" ht="13.5" customHeight="1"/>
    <row r="2274" ht="13.5" customHeight="1"/>
    <row r="2275" ht="13.5" customHeight="1"/>
    <row r="2276" ht="13.5" customHeight="1"/>
    <row r="2277" ht="13.5" customHeight="1"/>
    <row r="2278" ht="13.5" customHeight="1"/>
    <row r="2279" ht="13.5" customHeight="1"/>
    <row r="2280" ht="13.5" customHeight="1"/>
    <row r="2281" ht="13.5" customHeight="1"/>
    <row r="2282" ht="13.5" customHeight="1"/>
    <row r="2283" ht="13.5" customHeight="1"/>
    <row r="2284" ht="13.5" customHeight="1"/>
    <row r="2285" ht="13.5" customHeight="1"/>
    <row r="2286" ht="13.5" customHeight="1"/>
    <row r="2287" ht="13.5" customHeight="1"/>
    <row r="2288" ht="13.5" customHeight="1"/>
    <row r="2289" ht="13.5" customHeight="1"/>
    <row r="2290" ht="13.5" customHeight="1"/>
    <row r="2291" ht="13.5" customHeight="1"/>
    <row r="2292" ht="13.5" customHeight="1"/>
    <row r="2293" ht="13.5" customHeight="1"/>
    <row r="2294" ht="13.5" customHeight="1"/>
    <row r="2295" ht="13.5" customHeight="1"/>
    <row r="2296" ht="13.5" customHeight="1"/>
    <row r="2297" ht="13.5" customHeight="1"/>
    <row r="2298" ht="13.5" customHeight="1"/>
    <row r="2299" ht="13.5" customHeight="1"/>
    <row r="2300" ht="13.5" customHeight="1"/>
    <row r="2301" ht="13.5" customHeight="1"/>
    <row r="2302" ht="13.5" customHeight="1"/>
    <row r="2303" ht="13.5" customHeight="1"/>
    <row r="2304" ht="13.5" customHeight="1"/>
  </sheetData>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2011/12&amp;C&amp;9&amp;P</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T423"/>
  <sheetViews>
    <sheetView zoomScaleNormal="100" workbookViewId="0">
      <pane ySplit="3" topLeftCell="A4" activePane="bottomLeft" state="frozen"/>
      <selection activeCell="B24" sqref="B24"/>
      <selection pane="bottomLeft" activeCell="J34" sqref="J34"/>
    </sheetView>
  </sheetViews>
  <sheetFormatPr defaultRowHeight="13.5" customHeight="1"/>
  <cols>
    <col min="1" max="1" width="7.5703125" style="22" customWidth="1"/>
    <col min="2" max="2" width="18.85546875" style="22" customWidth="1"/>
    <col min="3" max="3" width="6.42578125" style="210" customWidth="1"/>
    <col min="4" max="4" width="9.42578125" style="137" customWidth="1"/>
    <col min="5" max="5" width="11" style="137" customWidth="1"/>
    <col min="6" max="6" width="19.7109375" style="22" customWidth="1"/>
    <col min="7" max="7" width="7.28515625" style="26" customWidth="1"/>
    <col min="8" max="8" width="9.140625" style="26"/>
    <col min="9" max="9" width="19.28515625" style="22" bestFit="1" customWidth="1"/>
    <col min="10" max="10" width="18.140625" style="128" bestFit="1" customWidth="1"/>
    <col min="11" max="11" width="9.140625" style="84"/>
    <col min="12" max="12" width="20.42578125" style="22" customWidth="1"/>
    <col min="13" max="13" width="12.7109375" style="223" bestFit="1" customWidth="1"/>
    <col min="14" max="14" width="21.42578125" style="22" bestFit="1" customWidth="1"/>
    <col min="15" max="15" width="12.7109375" style="22" bestFit="1" customWidth="1"/>
    <col min="16" max="16" width="10.28515625" style="84" bestFit="1" customWidth="1"/>
    <col min="17" max="17" width="15" style="22" customWidth="1"/>
    <col min="18" max="18" width="20.85546875" style="26" bestFit="1" customWidth="1"/>
    <col min="19" max="19" width="5.42578125" style="22" bestFit="1" customWidth="1"/>
    <col min="20" max="16384" width="9.140625" style="22"/>
  </cols>
  <sheetData>
    <row r="1" spans="1:20" ht="14.25" customHeight="1">
      <c r="B1" s="39" t="s">
        <v>645</v>
      </c>
      <c r="I1" s="46"/>
      <c r="L1" s="46"/>
      <c r="R1" s="335"/>
      <c r="S1" s="335"/>
    </row>
    <row r="2" spans="1:20" ht="13.5" customHeight="1">
      <c r="R2" s="335"/>
      <c r="S2" s="335"/>
    </row>
    <row r="3" spans="1:20" ht="13.5" customHeight="1">
      <c r="A3" s="26"/>
      <c r="D3" s="210"/>
      <c r="E3" s="210"/>
      <c r="F3" s="19"/>
      <c r="I3" s="10"/>
      <c r="J3" s="10"/>
      <c r="L3" s="51"/>
      <c r="M3" s="332"/>
      <c r="N3" s="51"/>
      <c r="O3" s="51"/>
      <c r="P3" s="334"/>
      <c r="R3" s="335"/>
      <c r="S3" s="335"/>
    </row>
    <row r="4" spans="1:20" ht="13.5" customHeight="1">
      <c r="A4" s="26">
        <v>1</v>
      </c>
      <c r="B4" s="4" t="s">
        <v>455</v>
      </c>
      <c r="C4" s="18">
        <v>19.73</v>
      </c>
      <c r="D4" s="210"/>
      <c r="E4" s="26">
        <v>52</v>
      </c>
      <c r="F4" s="4" t="s">
        <v>554</v>
      </c>
      <c r="G4" s="18">
        <v>5.8</v>
      </c>
      <c r="H4" s="210"/>
      <c r="L4" s="19"/>
      <c r="M4" s="157"/>
      <c r="N4" s="234"/>
      <c r="O4" s="120"/>
      <c r="R4" s="19" t="s">
        <v>455</v>
      </c>
      <c r="S4" s="84">
        <v>15.111415326218848</v>
      </c>
      <c r="T4" s="50"/>
    </row>
    <row r="5" spans="1:20" ht="13.5" customHeight="1">
      <c r="A5" s="26">
        <v>2</v>
      </c>
      <c r="B5" s="4" t="s">
        <v>479</v>
      </c>
      <c r="C5" s="18">
        <v>14.94</v>
      </c>
      <c r="D5" s="210"/>
      <c r="E5" s="26">
        <v>53</v>
      </c>
      <c r="F5" s="4" t="s">
        <v>483</v>
      </c>
      <c r="G5" s="18">
        <v>5.78</v>
      </c>
      <c r="H5" s="210"/>
      <c r="L5" s="19"/>
      <c r="M5" s="157"/>
      <c r="N5" s="234"/>
      <c r="O5" s="120"/>
      <c r="R5" s="19" t="s">
        <v>479</v>
      </c>
      <c r="S5" s="84">
        <v>13.385980803457921</v>
      </c>
      <c r="T5" s="50"/>
    </row>
    <row r="6" spans="1:20" ht="13.5" customHeight="1">
      <c r="A6" s="26">
        <v>3</v>
      </c>
      <c r="B6" s="4" t="s">
        <v>461</v>
      </c>
      <c r="C6" s="18">
        <v>13.64</v>
      </c>
      <c r="D6" s="210"/>
      <c r="E6" s="26">
        <v>54</v>
      </c>
      <c r="F6" s="4" t="s">
        <v>336</v>
      </c>
      <c r="G6" s="18">
        <v>5.74</v>
      </c>
      <c r="H6" s="210"/>
      <c r="L6" s="19"/>
      <c r="M6" s="157"/>
      <c r="N6" s="234"/>
      <c r="O6" s="120"/>
      <c r="R6" s="19" t="s">
        <v>332</v>
      </c>
      <c r="S6" s="84">
        <v>12.987667176466759</v>
      </c>
      <c r="T6" s="50"/>
    </row>
    <row r="7" spans="1:20" ht="13.5" customHeight="1">
      <c r="A7" s="26">
        <v>4</v>
      </c>
      <c r="B7" s="4" t="s">
        <v>333</v>
      </c>
      <c r="C7" s="18">
        <v>11.3</v>
      </c>
      <c r="D7" s="210"/>
      <c r="E7" s="26">
        <v>55</v>
      </c>
      <c r="F7" s="4" t="s">
        <v>344</v>
      </c>
      <c r="G7" s="18">
        <v>5.72</v>
      </c>
      <c r="H7" s="210"/>
      <c r="L7" s="19"/>
      <c r="M7" s="157"/>
      <c r="N7" s="234"/>
      <c r="O7" s="120"/>
      <c r="R7" s="19" t="s">
        <v>461</v>
      </c>
      <c r="S7" s="84">
        <v>12.152612593306904</v>
      </c>
      <c r="T7" s="50"/>
    </row>
    <row r="8" spans="1:20" ht="13.5" customHeight="1">
      <c r="A8" s="26">
        <v>5</v>
      </c>
      <c r="B8" s="4" t="s">
        <v>166</v>
      </c>
      <c r="C8" s="18">
        <v>10.78</v>
      </c>
      <c r="D8" s="210"/>
      <c r="E8" s="26">
        <v>56</v>
      </c>
      <c r="F8" s="4" t="s">
        <v>507</v>
      </c>
      <c r="G8" s="18">
        <v>5.63</v>
      </c>
      <c r="H8" s="210"/>
      <c r="L8" s="19"/>
      <c r="M8" s="157"/>
      <c r="N8" s="234"/>
      <c r="O8" s="120"/>
      <c r="R8" s="19" t="s">
        <v>524</v>
      </c>
      <c r="S8" s="84">
        <v>12.045979105928085</v>
      </c>
      <c r="T8" s="50"/>
    </row>
    <row r="9" spans="1:20" ht="13.5" customHeight="1">
      <c r="A9" s="26">
        <v>6</v>
      </c>
      <c r="B9" s="4" t="s">
        <v>524</v>
      </c>
      <c r="C9" s="18">
        <v>10.52</v>
      </c>
      <c r="D9" s="210"/>
      <c r="E9" s="26">
        <v>57</v>
      </c>
      <c r="F9" s="4" t="s">
        <v>500</v>
      </c>
      <c r="G9" s="18">
        <v>5.62</v>
      </c>
      <c r="H9" s="210"/>
      <c r="L9" s="222"/>
      <c r="N9" s="234"/>
      <c r="O9" s="190"/>
      <c r="R9" s="19" t="s">
        <v>489</v>
      </c>
      <c r="S9" s="84">
        <v>11.071300218200488</v>
      </c>
      <c r="T9" s="50"/>
    </row>
    <row r="10" spans="1:20" ht="13.5" customHeight="1">
      <c r="A10" s="26">
        <v>7</v>
      </c>
      <c r="B10" s="4" t="s">
        <v>21</v>
      </c>
      <c r="C10" s="18">
        <v>10.19</v>
      </c>
      <c r="D10" s="210"/>
      <c r="E10" s="26">
        <v>58</v>
      </c>
      <c r="F10" s="4" t="s">
        <v>307</v>
      </c>
      <c r="G10" s="18">
        <v>5.52</v>
      </c>
      <c r="H10" s="210"/>
      <c r="L10" s="19"/>
      <c r="M10" s="157"/>
      <c r="N10" s="234"/>
      <c r="O10" s="120"/>
      <c r="R10" s="19" t="s">
        <v>448</v>
      </c>
      <c r="S10" s="84">
        <v>10.651847984686023</v>
      </c>
      <c r="T10" s="50"/>
    </row>
    <row r="11" spans="1:20" ht="13.5" customHeight="1">
      <c r="A11" s="26">
        <v>8</v>
      </c>
      <c r="B11" s="4" t="s">
        <v>448</v>
      </c>
      <c r="C11" s="18">
        <v>10</v>
      </c>
      <c r="D11" s="210"/>
      <c r="E11" s="26">
        <v>59</v>
      </c>
      <c r="F11" s="4" t="s">
        <v>506</v>
      </c>
      <c r="G11" s="18">
        <v>5.49</v>
      </c>
      <c r="H11" s="210"/>
      <c r="L11" s="19"/>
      <c r="M11" s="157"/>
      <c r="N11" s="234"/>
      <c r="O11" s="120"/>
      <c r="R11" s="19" t="s">
        <v>531</v>
      </c>
      <c r="S11" s="84">
        <v>10.625993113419888</v>
      </c>
      <c r="T11" s="50"/>
    </row>
    <row r="12" spans="1:20" ht="13.5" customHeight="1">
      <c r="A12" s="26">
        <v>9</v>
      </c>
      <c r="B12" s="4" t="s">
        <v>463</v>
      </c>
      <c r="C12" s="18">
        <v>9.91</v>
      </c>
      <c r="D12" s="210"/>
      <c r="E12" s="26">
        <v>60</v>
      </c>
      <c r="F12" s="4" t="s">
        <v>306</v>
      </c>
      <c r="G12" s="18">
        <v>5.42</v>
      </c>
      <c r="H12" s="210"/>
      <c r="L12" s="19"/>
      <c r="M12" s="157"/>
      <c r="N12" s="234"/>
      <c r="O12" s="120"/>
      <c r="R12" s="19" t="s">
        <v>125</v>
      </c>
      <c r="S12" s="84">
        <v>10.485384183359631</v>
      </c>
      <c r="T12" s="50"/>
    </row>
    <row r="13" spans="1:20" ht="13.5" customHeight="1">
      <c r="A13" s="26">
        <v>10</v>
      </c>
      <c r="B13" s="4" t="s">
        <v>456</v>
      </c>
      <c r="C13" s="18">
        <v>9.66</v>
      </c>
      <c r="D13" s="210"/>
      <c r="E13" s="26">
        <v>61</v>
      </c>
      <c r="F13" s="4" t="s">
        <v>441</v>
      </c>
      <c r="G13" s="18">
        <v>5.33</v>
      </c>
      <c r="H13" s="210"/>
      <c r="L13" s="19"/>
      <c r="M13" s="157"/>
      <c r="N13" s="234"/>
      <c r="O13" s="120"/>
      <c r="R13" s="19" t="s">
        <v>478</v>
      </c>
      <c r="S13" s="84">
        <v>10.364496047900397</v>
      </c>
      <c r="T13" s="50"/>
    </row>
    <row r="14" spans="1:20" ht="13.5" customHeight="1">
      <c r="A14" s="26">
        <v>11</v>
      </c>
      <c r="B14" s="4" t="s">
        <v>487</v>
      </c>
      <c r="C14" s="18">
        <v>9.57</v>
      </c>
      <c r="D14" s="210"/>
      <c r="E14" s="26">
        <v>62</v>
      </c>
      <c r="F14" s="4" t="s">
        <v>310</v>
      </c>
      <c r="G14" s="18">
        <v>5.32</v>
      </c>
      <c r="H14" s="210"/>
      <c r="L14" s="19"/>
      <c r="M14" s="157"/>
      <c r="N14" s="234"/>
      <c r="O14" s="120"/>
      <c r="R14" s="19" t="s">
        <v>463</v>
      </c>
      <c r="S14" s="84">
        <v>10.312809959178166</v>
      </c>
      <c r="T14" s="50"/>
    </row>
    <row r="15" spans="1:20" ht="13.5" customHeight="1">
      <c r="A15" s="26">
        <v>12</v>
      </c>
      <c r="B15" s="4" t="s">
        <v>343</v>
      </c>
      <c r="C15" s="18">
        <v>9.11</v>
      </c>
      <c r="D15" s="210"/>
      <c r="E15" s="26">
        <v>63</v>
      </c>
      <c r="F15" s="4" t="s">
        <v>345</v>
      </c>
      <c r="G15" s="18">
        <v>5.31</v>
      </c>
      <c r="H15" s="210"/>
      <c r="L15" s="19"/>
      <c r="M15" s="157"/>
      <c r="N15" s="234"/>
      <c r="O15" s="120"/>
      <c r="R15" s="19" t="s">
        <v>462</v>
      </c>
      <c r="S15" s="84">
        <v>9.9269098391665818</v>
      </c>
      <c r="T15" s="50"/>
    </row>
    <row r="16" spans="1:20" ht="13.5" customHeight="1">
      <c r="A16" s="26">
        <v>13</v>
      </c>
      <c r="B16" s="4" t="s">
        <v>459</v>
      </c>
      <c r="C16" s="18">
        <v>8.9700000000000006</v>
      </c>
      <c r="D16" s="210"/>
      <c r="E16" s="26">
        <v>64</v>
      </c>
      <c r="F16" s="4" t="s">
        <v>317</v>
      </c>
      <c r="G16" s="18">
        <v>5.28</v>
      </c>
      <c r="H16" s="210"/>
      <c r="L16" s="19"/>
      <c r="M16" s="157"/>
      <c r="N16" s="234"/>
      <c r="O16" s="120"/>
      <c r="R16" s="19" t="s">
        <v>454</v>
      </c>
      <c r="S16" s="84">
        <v>9.852864341845196</v>
      </c>
      <c r="T16" s="50"/>
    </row>
    <row r="17" spans="1:20" ht="13.5" customHeight="1">
      <c r="A17" s="26">
        <v>14</v>
      </c>
      <c r="B17" s="4" t="s">
        <v>423</v>
      </c>
      <c r="C17" s="18">
        <v>8.9499999999999993</v>
      </c>
      <c r="D17" s="210"/>
      <c r="E17" s="26">
        <v>65</v>
      </c>
      <c r="F17" s="4" t="s">
        <v>471</v>
      </c>
      <c r="G17" s="18">
        <v>5.22</v>
      </c>
      <c r="H17" s="210"/>
      <c r="L17" s="19"/>
      <c r="M17" s="157"/>
      <c r="N17" s="234"/>
      <c r="O17" s="120"/>
      <c r="R17" s="222" t="s">
        <v>459</v>
      </c>
      <c r="S17" s="84">
        <v>9.5656373142400906</v>
      </c>
      <c r="T17" s="50"/>
    </row>
    <row r="18" spans="1:20" ht="13.5" customHeight="1">
      <c r="A18" s="26">
        <v>15</v>
      </c>
      <c r="B18" s="4" t="s">
        <v>525</v>
      </c>
      <c r="C18" s="18">
        <v>8.94</v>
      </c>
      <c r="D18" s="210"/>
      <c r="E18" s="26">
        <v>66</v>
      </c>
      <c r="F18" s="4" t="s">
        <v>467</v>
      </c>
      <c r="G18" s="18">
        <v>5.09</v>
      </c>
      <c r="H18" s="210"/>
      <c r="L18" s="19"/>
      <c r="M18" s="157"/>
      <c r="N18" s="234"/>
      <c r="O18" s="120"/>
      <c r="R18" s="19" t="s">
        <v>452</v>
      </c>
      <c r="S18" s="84">
        <v>8.9523330317410483</v>
      </c>
      <c r="T18" s="50"/>
    </row>
    <row r="19" spans="1:20" ht="13.5" customHeight="1">
      <c r="A19" s="26">
        <v>16</v>
      </c>
      <c r="B19" s="4" t="s">
        <v>462</v>
      </c>
      <c r="C19" s="18">
        <v>8.6</v>
      </c>
      <c r="D19" s="210"/>
      <c r="E19" s="26">
        <v>67</v>
      </c>
      <c r="F19" s="4" t="s">
        <v>437</v>
      </c>
      <c r="G19" s="18">
        <v>4.99</v>
      </c>
      <c r="H19" s="210"/>
      <c r="L19" s="19"/>
      <c r="M19" s="157"/>
      <c r="N19" s="234"/>
      <c r="O19" s="120"/>
      <c r="R19" s="19" t="s">
        <v>333</v>
      </c>
      <c r="S19" s="84">
        <v>8.4023544589582322</v>
      </c>
      <c r="T19" s="50"/>
    </row>
    <row r="20" spans="1:20" ht="13.5" customHeight="1">
      <c r="A20" s="26">
        <v>17</v>
      </c>
      <c r="B20" s="4" t="s">
        <v>434</v>
      </c>
      <c r="C20" s="18">
        <v>8.59</v>
      </c>
      <c r="D20" s="210"/>
      <c r="E20" s="26">
        <v>68</v>
      </c>
      <c r="F20" s="4" t="s">
        <v>464</v>
      </c>
      <c r="G20" s="18">
        <v>4.99</v>
      </c>
      <c r="H20" s="210"/>
      <c r="L20" s="19"/>
      <c r="M20" s="157"/>
      <c r="N20" s="234"/>
      <c r="O20" s="120"/>
      <c r="R20" s="19" t="s">
        <v>544</v>
      </c>
      <c r="S20" s="84">
        <v>8.358427209705372</v>
      </c>
      <c r="T20" s="50"/>
    </row>
    <row r="21" spans="1:20" ht="13.5" customHeight="1">
      <c r="A21" s="26">
        <v>18</v>
      </c>
      <c r="B21" s="4" t="s">
        <v>533</v>
      </c>
      <c r="C21" s="18">
        <v>8.4499999999999993</v>
      </c>
      <c r="D21" s="210"/>
      <c r="E21" s="26">
        <v>69</v>
      </c>
      <c r="F21" s="4" t="s">
        <v>334</v>
      </c>
      <c r="G21" s="18">
        <v>4.8499999999999996</v>
      </c>
      <c r="H21" s="210"/>
      <c r="L21" s="19"/>
      <c r="M21" s="157"/>
      <c r="N21" s="234"/>
      <c r="O21" s="120"/>
      <c r="R21" s="19" t="s">
        <v>487</v>
      </c>
      <c r="S21" s="84">
        <v>8.3578147612156304</v>
      </c>
      <c r="T21" s="50"/>
    </row>
    <row r="22" spans="1:20" ht="13.5" customHeight="1">
      <c r="A22" s="26">
        <v>19</v>
      </c>
      <c r="B22" s="4" t="s">
        <v>451</v>
      </c>
      <c r="C22" s="18">
        <v>8.4499999999999993</v>
      </c>
      <c r="D22" s="210"/>
      <c r="E22" s="26">
        <v>70</v>
      </c>
      <c r="F22" s="4" t="s">
        <v>436</v>
      </c>
      <c r="G22" s="18">
        <v>4.75</v>
      </c>
      <c r="H22" s="210"/>
      <c r="L22" s="19"/>
      <c r="M22" s="157"/>
      <c r="N22" s="234"/>
      <c r="O22" s="120"/>
      <c r="R22" s="19" t="s">
        <v>520</v>
      </c>
      <c r="S22" s="84">
        <v>8.3363754512635371</v>
      </c>
      <c r="T22" s="50"/>
    </row>
    <row r="23" spans="1:20" ht="13.5" customHeight="1">
      <c r="A23" s="26">
        <v>20</v>
      </c>
      <c r="B23" s="4" t="s">
        <v>488</v>
      </c>
      <c r="C23" s="18">
        <v>8.36</v>
      </c>
      <c r="D23" s="210"/>
      <c r="E23" s="26">
        <v>71</v>
      </c>
      <c r="F23" s="4" t="s">
        <v>426</v>
      </c>
      <c r="G23" s="18">
        <v>4.74</v>
      </c>
      <c r="H23" s="210"/>
      <c r="L23" s="19"/>
      <c r="M23" s="157"/>
      <c r="N23" s="234"/>
      <c r="O23" s="120"/>
      <c r="R23" s="19" t="s">
        <v>337</v>
      </c>
      <c r="S23" s="84">
        <v>8.308393339333934</v>
      </c>
      <c r="T23" s="50"/>
    </row>
    <row r="24" spans="1:20" ht="13.5" customHeight="1">
      <c r="A24" s="26">
        <v>21</v>
      </c>
      <c r="B24" s="4" t="s">
        <v>477</v>
      </c>
      <c r="C24" s="18">
        <v>8.3000000000000007</v>
      </c>
      <c r="D24" s="210"/>
      <c r="E24" s="26">
        <v>72</v>
      </c>
      <c r="F24" s="4" t="s">
        <v>443</v>
      </c>
      <c r="G24" s="18">
        <v>4.6900000000000004</v>
      </c>
      <c r="H24" s="210"/>
      <c r="L24" s="19"/>
      <c r="M24" s="157"/>
      <c r="N24" s="26"/>
      <c r="O24" s="27"/>
      <c r="R24" s="19" t="s">
        <v>324</v>
      </c>
      <c r="S24" s="84">
        <v>8.2859801916492408</v>
      </c>
      <c r="T24" s="50"/>
    </row>
    <row r="25" spans="1:20" ht="13.5" customHeight="1">
      <c r="A25" s="26">
        <v>22</v>
      </c>
      <c r="B25" s="4" t="s">
        <v>478</v>
      </c>
      <c r="C25" s="18">
        <v>8.26</v>
      </c>
      <c r="D25" s="210"/>
      <c r="E25" s="26">
        <v>73</v>
      </c>
      <c r="F25" s="4" t="s">
        <v>356</v>
      </c>
      <c r="G25" s="18">
        <v>4.68</v>
      </c>
      <c r="H25" s="210"/>
      <c r="L25" s="19"/>
      <c r="M25" s="157"/>
      <c r="N25" s="26"/>
      <c r="O25" s="27"/>
      <c r="R25" s="19" t="s">
        <v>343</v>
      </c>
      <c r="S25" s="84">
        <v>8.175265400677981</v>
      </c>
      <c r="T25" s="50"/>
    </row>
    <row r="26" spans="1:20" ht="13.5" customHeight="1">
      <c r="A26" s="26">
        <v>23</v>
      </c>
      <c r="B26" s="4" t="s">
        <v>474</v>
      </c>
      <c r="C26" s="18">
        <v>8.17</v>
      </c>
      <c r="D26" s="210"/>
      <c r="E26" s="26">
        <v>74</v>
      </c>
      <c r="F26" s="4" t="s">
        <v>435</v>
      </c>
      <c r="G26" s="18">
        <v>4.62</v>
      </c>
      <c r="H26" s="210"/>
      <c r="L26" s="19"/>
      <c r="M26" s="157"/>
      <c r="N26" s="26"/>
      <c r="O26" s="27"/>
      <c r="R26" s="19" t="s">
        <v>477</v>
      </c>
      <c r="S26" s="84">
        <v>8.1050414954417054</v>
      </c>
      <c r="T26" s="50"/>
    </row>
    <row r="27" spans="1:20" ht="13.5" customHeight="1">
      <c r="A27" s="26">
        <v>24</v>
      </c>
      <c r="B27" s="4" t="s">
        <v>324</v>
      </c>
      <c r="C27" s="18">
        <v>8.1199999999999992</v>
      </c>
      <c r="D27" s="210"/>
      <c r="E27" s="26">
        <v>75</v>
      </c>
      <c r="F27" s="4" t="s">
        <v>185</v>
      </c>
      <c r="G27" s="18">
        <v>4.5999999999999996</v>
      </c>
      <c r="H27" s="210"/>
      <c r="L27" s="19"/>
      <c r="M27" s="157"/>
      <c r="N27" s="234"/>
      <c r="O27" s="120"/>
      <c r="R27" s="19" t="s">
        <v>450</v>
      </c>
      <c r="S27" s="84">
        <v>8.0260191667908032</v>
      </c>
      <c r="T27" s="50"/>
    </row>
    <row r="28" spans="1:20" ht="13.5" customHeight="1">
      <c r="A28" s="26">
        <v>25</v>
      </c>
      <c r="B28" s="4" t="s">
        <v>470</v>
      </c>
      <c r="C28" s="18">
        <v>8.06</v>
      </c>
      <c r="D28" s="210"/>
      <c r="E28" s="26">
        <v>76</v>
      </c>
      <c r="F28" s="4" t="s">
        <v>168</v>
      </c>
      <c r="G28" s="18">
        <v>4.57</v>
      </c>
      <c r="H28" s="210"/>
      <c r="L28" s="19"/>
      <c r="M28" s="157"/>
      <c r="N28" s="26"/>
      <c r="O28" s="27"/>
      <c r="R28" s="19" t="s">
        <v>470</v>
      </c>
      <c r="S28" s="84">
        <v>7.9543712097738037</v>
      </c>
      <c r="T28" s="50"/>
    </row>
    <row r="29" spans="1:20" ht="13.5" customHeight="1">
      <c r="A29" s="26">
        <v>26</v>
      </c>
      <c r="B29" s="4" t="s">
        <v>572</v>
      </c>
      <c r="C29" s="18">
        <v>8.0500000000000007</v>
      </c>
      <c r="D29" s="210"/>
      <c r="E29" s="26">
        <v>77</v>
      </c>
      <c r="F29" s="4" t="s">
        <v>184</v>
      </c>
      <c r="G29" s="18">
        <v>4.54</v>
      </c>
      <c r="H29" s="210"/>
      <c r="L29" s="19"/>
      <c r="M29" s="157"/>
      <c r="N29" s="234"/>
      <c r="O29" s="120"/>
      <c r="R29" s="19" t="s">
        <v>500</v>
      </c>
      <c r="S29" s="84">
        <v>7.9127128371915054</v>
      </c>
      <c r="T29" s="50"/>
    </row>
    <row r="30" spans="1:20" ht="13.5" customHeight="1">
      <c r="A30" s="26">
        <v>27</v>
      </c>
      <c r="B30" s="4" t="s">
        <v>563</v>
      </c>
      <c r="C30" s="18">
        <v>7.98</v>
      </c>
      <c r="D30" s="210"/>
      <c r="E30" s="26">
        <v>78</v>
      </c>
      <c r="F30" s="4" t="s">
        <v>498</v>
      </c>
      <c r="G30" s="18">
        <v>4.5</v>
      </c>
      <c r="H30" s="210"/>
      <c r="L30" s="19"/>
      <c r="M30" s="157"/>
      <c r="N30" s="234"/>
      <c r="O30" s="120"/>
      <c r="R30" s="19" t="s">
        <v>474</v>
      </c>
      <c r="S30" s="84">
        <v>7.8998363003887864</v>
      </c>
      <c r="T30" s="50"/>
    </row>
    <row r="31" spans="1:20" ht="13.5" customHeight="1">
      <c r="A31" s="26">
        <v>28</v>
      </c>
      <c r="B31" s="4" t="s">
        <v>446</v>
      </c>
      <c r="C31" s="18">
        <v>7.89</v>
      </c>
      <c r="D31" s="210"/>
      <c r="E31" s="26">
        <v>79</v>
      </c>
      <c r="F31" s="4" t="s">
        <v>439</v>
      </c>
      <c r="G31" s="18">
        <v>4.45</v>
      </c>
      <c r="H31" s="210"/>
      <c r="L31" s="19"/>
      <c r="M31" s="157"/>
      <c r="N31" s="234"/>
      <c r="O31" s="120"/>
      <c r="R31" s="19" t="s">
        <v>482</v>
      </c>
      <c r="S31" s="84">
        <v>7.7539171029503491</v>
      </c>
      <c r="T31" s="50"/>
    </row>
    <row r="32" spans="1:20" ht="13.5" customHeight="1">
      <c r="A32" s="26">
        <v>29</v>
      </c>
      <c r="B32" s="4" t="s">
        <v>216</v>
      </c>
      <c r="C32" s="18">
        <v>7.8</v>
      </c>
      <c r="D32" s="210"/>
      <c r="E32" s="26">
        <v>80</v>
      </c>
      <c r="F32" s="4" t="s">
        <v>339</v>
      </c>
      <c r="G32" s="18">
        <v>4.4000000000000004</v>
      </c>
      <c r="H32" s="210"/>
      <c r="L32" s="19"/>
      <c r="M32" s="157"/>
      <c r="N32" s="234"/>
      <c r="O32" s="120"/>
      <c r="R32" s="19" t="s">
        <v>446</v>
      </c>
      <c r="S32" s="84">
        <v>7.752999198490059</v>
      </c>
      <c r="T32" s="50"/>
    </row>
    <row r="33" spans="1:20" ht="13.5" customHeight="1">
      <c r="A33" s="26">
        <v>30</v>
      </c>
      <c r="B33" s="4" t="s">
        <v>520</v>
      </c>
      <c r="C33" s="18">
        <v>7.62</v>
      </c>
      <c r="D33" s="210"/>
      <c r="E33" s="26">
        <v>81</v>
      </c>
      <c r="F33" s="4" t="s">
        <v>457</v>
      </c>
      <c r="G33" s="18">
        <v>4.34</v>
      </c>
      <c r="H33" s="210"/>
      <c r="L33" s="19"/>
      <c r="M33" s="157"/>
      <c r="N33" s="234"/>
      <c r="O33" s="120"/>
      <c r="R33" s="19" t="s">
        <v>536</v>
      </c>
      <c r="S33" s="84">
        <v>7.6888486603910211</v>
      </c>
      <c r="T33" s="50"/>
    </row>
    <row r="34" spans="1:20" ht="13.5" customHeight="1">
      <c r="A34" s="26">
        <v>31</v>
      </c>
      <c r="B34" s="4" t="s">
        <v>468</v>
      </c>
      <c r="C34" s="18">
        <v>7.53</v>
      </c>
      <c r="D34" s="210"/>
      <c r="E34" s="26">
        <v>82</v>
      </c>
      <c r="F34" s="4" t="s">
        <v>209</v>
      </c>
      <c r="G34" s="18">
        <v>4.2300000000000004</v>
      </c>
      <c r="H34" s="210"/>
      <c r="L34" s="19"/>
      <c r="M34" s="157"/>
      <c r="N34" s="234"/>
      <c r="O34" s="190"/>
      <c r="R34" s="19" t="s">
        <v>423</v>
      </c>
      <c r="S34" s="84">
        <v>7.668490099009901</v>
      </c>
      <c r="T34" s="50"/>
    </row>
    <row r="35" spans="1:20" ht="13.5" customHeight="1">
      <c r="A35" s="26">
        <v>32</v>
      </c>
      <c r="B35" s="4" t="s">
        <v>431</v>
      </c>
      <c r="C35" s="18">
        <v>7.32</v>
      </c>
      <c r="D35" s="210"/>
      <c r="E35" s="26">
        <v>83</v>
      </c>
      <c r="F35" s="4" t="s">
        <v>465</v>
      </c>
      <c r="G35" s="18">
        <v>4.17</v>
      </c>
      <c r="H35" s="210"/>
      <c r="L35" s="19"/>
      <c r="M35" s="157"/>
      <c r="N35" s="234"/>
      <c r="O35" s="120"/>
      <c r="R35" s="19" t="s">
        <v>123</v>
      </c>
      <c r="S35" s="84">
        <v>7.6470429641612263</v>
      </c>
      <c r="T35" s="50"/>
    </row>
    <row r="36" spans="1:20" ht="13.5" customHeight="1">
      <c r="A36" s="26">
        <v>33</v>
      </c>
      <c r="B36" s="4" t="s">
        <v>450</v>
      </c>
      <c r="C36" s="18">
        <v>7.24</v>
      </c>
      <c r="D36" s="210"/>
      <c r="E36" s="26">
        <v>84</v>
      </c>
      <c r="F36" s="4" t="s">
        <v>539</v>
      </c>
      <c r="G36" s="18">
        <v>4.16</v>
      </c>
      <c r="H36" s="210"/>
      <c r="L36" s="19"/>
      <c r="M36" s="157"/>
      <c r="N36" s="234"/>
      <c r="O36" s="120"/>
      <c r="R36" s="19" t="s">
        <v>525</v>
      </c>
      <c r="S36" s="84">
        <v>7.5990119846702555</v>
      </c>
      <c r="T36" s="50"/>
    </row>
    <row r="37" spans="1:20" ht="13.5" customHeight="1">
      <c r="A37" s="26">
        <v>34</v>
      </c>
      <c r="B37" s="4" t="s">
        <v>445</v>
      </c>
      <c r="C37" s="18">
        <v>7.12</v>
      </c>
      <c r="D37" s="210"/>
      <c r="E37" s="26">
        <v>85</v>
      </c>
      <c r="F37" s="4" t="s">
        <v>335</v>
      </c>
      <c r="G37" s="18">
        <v>4.07</v>
      </c>
      <c r="H37" s="210"/>
      <c r="L37" s="19"/>
      <c r="M37" s="157"/>
      <c r="N37" s="234"/>
      <c r="O37" s="120"/>
      <c r="R37" s="19" t="s">
        <v>306</v>
      </c>
      <c r="S37" s="84">
        <v>7.5469513763828147</v>
      </c>
      <c r="T37" s="50"/>
    </row>
    <row r="38" spans="1:20" ht="13.5" customHeight="1">
      <c r="A38" s="26">
        <v>35</v>
      </c>
      <c r="B38" s="4" t="s">
        <v>536</v>
      </c>
      <c r="C38" s="18">
        <v>7.05</v>
      </c>
      <c r="D38" s="210"/>
      <c r="E38" s="26">
        <v>86</v>
      </c>
      <c r="F38" s="4" t="s">
        <v>492</v>
      </c>
      <c r="G38" s="18">
        <v>4.05</v>
      </c>
      <c r="H38" s="210"/>
      <c r="L38" s="19"/>
      <c r="M38" s="157"/>
      <c r="N38" s="234"/>
      <c r="O38" s="120"/>
      <c r="R38" s="19" t="s">
        <v>507</v>
      </c>
      <c r="S38" s="84">
        <v>7.4612596572663978</v>
      </c>
      <c r="T38" s="50"/>
    </row>
    <row r="39" spans="1:20" ht="13.5" customHeight="1">
      <c r="A39" s="26">
        <v>36</v>
      </c>
      <c r="B39" s="4" t="s">
        <v>346</v>
      </c>
      <c r="C39" s="18">
        <v>6.91</v>
      </c>
      <c r="D39" s="210"/>
      <c r="E39" s="26">
        <v>87</v>
      </c>
      <c r="F39" s="4" t="s">
        <v>440</v>
      </c>
      <c r="G39" s="18">
        <v>3.84</v>
      </c>
      <c r="H39" s="210"/>
      <c r="L39" s="19"/>
      <c r="M39" s="157"/>
      <c r="N39" s="234"/>
      <c r="O39" s="120"/>
      <c r="R39" s="19" t="s">
        <v>483</v>
      </c>
      <c r="S39" s="84">
        <v>7.3685851752704119</v>
      </c>
      <c r="T39" s="50"/>
    </row>
    <row r="40" spans="1:20" ht="13.5" customHeight="1">
      <c r="A40" s="26">
        <v>37</v>
      </c>
      <c r="B40" s="4" t="s">
        <v>482</v>
      </c>
      <c r="C40" s="18">
        <v>6.91</v>
      </c>
      <c r="D40" s="210"/>
      <c r="E40" s="26">
        <v>88</v>
      </c>
      <c r="F40" s="4" t="s">
        <v>429</v>
      </c>
      <c r="G40" s="18">
        <v>3.82</v>
      </c>
      <c r="H40" s="210"/>
      <c r="L40" s="19"/>
      <c r="M40" s="157"/>
      <c r="N40" s="234"/>
      <c r="O40" s="120"/>
      <c r="R40" s="19" t="s">
        <v>481</v>
      </c>
      <c r="S40" s="84">
        <v>7.2775785081619206</v>
      </c>
      <c r="T40" s="50"/>
    </row>
    <row r="41" spans="1:20" ht="13.5" customHeight="1">
      <c r="A41" s="26">
        <v>38</v>
      </c>
      <c r="B41" s="4" t="s">
        <v>481</v>
      </c>
      <c r="C41" s="18">
        <v>6.81</v>
      </c>
      <c r="D41" s="210"/>
      <c r="E41" s="26">
        <v>89</v>
      </c>
      <c r="F41" s="4" t="s">
        <v>186</v>
      </c>
      <c r="G41" s="18">
        <v>3.82</v>
      </c>
      <c r="H41" s="210"/>
      <c r="L41" s="19"/>
      <c r="M41" s="157"/>
      <c r="N41" s="234"/>
      <c r="O41" s="120"/>
      <c r="R41" s="19" t="s">
        <v>469</v>
      </c>
      <c r="S41" s="84">
        <v>7.2078225147330839</v>
      </c>
      <c r="T41" s="50"/>
    </row>
    <row r="42" spans="1:20" ht="13.5" customHeight="1">
      <c r="A42" s="26">
        <v>39</v>
      </c>
      <c r="B42" s="4" t="s">
        <v>454</v>
      </c>
      <c r="C42" s="18">
        <v>6.71</v>
      </c>
      <c r="D42" s="210"/>
      <c r="E42" s="26">
        <v>90</v>
      </c>
      <c r="F42" s="4" t="s">
        <v>529</v>
      </c>
      <c r="G42" s="18">
        <v>3.69</v>
      </c>
      <c r="H42" s="210"/>
      <c r="L42" s="19"/>
      <c r="M42" s="157"/>
      <c r="N42" s="234"/>
      <c r="O42" s="120"/>
      <c r="R42" s="19" t="s">
        <v>338</v>
      </c>
      <c r="S42" s="84">
        <v>6.8391790075344243</v>
      </c>
      <c r="T42" s="50"/>
    </row>
    <row r="43" spans="1:20" ht="13.5" customHeight="1">
      <c r="A43" s="26">
        <v>40</v>
      </c>
      <c r="B43" s="4" t="s">
        <v>466</v>
      </c>
      <c r="C43" s="18">
        <v>6.57</v>
      </c>
      <c r="D43" s="210"/>
      <c r="E43" s="26">
        <v>91</v>
      </c>
      <c r="F43" s="4" t="s">
        <v>323</v>
      </c>
      <c r="G43" s="18">
        <v>3.62</v>
      </c>
      <c r="H43" s="210"/>
      <c r="L43" s="19"/>
      <c r="M43" s="157"/>
      <c r="N43" s="234"/>
      <c r="O43" s="120"/>
      <c r="R43" s="19" t="s">
        <v>317</v>
      </c>
      <c r="S43" s="84">
        <v>6.8319035947712417</v>
      </c>
      <c r="T43" s="50"/>
    </row>
    <row r="44" spans="1:20" ht="13.5" customHeight="1">
      <c r="A44" s="26">
        <v>41</v>
      </c>
      <c r="B44" s="4" t="s">
        <v>458</v>
      </c>
      <c r="C44" s="18">
        <v>6.55</v>
      </c>
      <c r="D44" s="210"/>
      <c r="E44" s="26">
        <v>92</v>
      </c>
      <c r="F44" s="4" t="s">
        <v>552</v>
      </c>
      <c r="G44" s="18">
        <v>3.5</v>
      </c>
      <c r="H44" s="210"/>
      <c r="L44" s="19"/>
      <c r="M44" s="157"/>
      <c r="N44" s="234"/>
      <c r="O44" s="120"/>
      <c r="R44" s="19" t="s">
        <v>533</v>
      </c>
      <c r="S44" s="84">
        <v>6.8251089909648073</v>
      </c>
      <c r="T44" s="50"/>
    </row>
    <row r="45" spans="1:20" ht="13.5" customHeight="1">
      <c r="A45" s="26">
        <v>42</v>
      </c>
      <c r="B45" s="4" t="s">
        <v>341</v>
      </c>
      <c r="C45" s="18">
        <v>6.49</v>
      </c>
      <c r="D45" s="210"/>
      <c r="E45" s="26">
        <v>93</v>
      </c>
      <c r="F45" s="4" t="s">
        <v>541</v>
      </c>
      <c r="G45" s="18">
        <v>3.33</v>
      </c>
      <c r="H45" s="210"/>
      <c r="L45" s="19"/>
      <c r="M45" s="157"/>
      <c r="N45" s="234"/>
      <c r="O45" s="120"/>
      <c r="R45" s="19" t="s">
        <v>431</v>
      </c>
      <c r="S45" s="84">
        <v>6.7287345336191979</v>
      </c>
      <c r="T45" s="50"/>
    </row>
    <row r="46" spans="1:20" ht="13.5" customHeight="1">
      <c r="A46" s="26">
        <v>43</v>
      </c>
      <c r="B46" s="4" t="s">
        <v>348</v>
      </c>
      <c r="C46" s="18">
        <v>6.41</v>
      </c>
      <c r="D46" s="210"/>
      <c r="E46" s="26">
        <v>94</v>
      </c>
      <c r="F46" s="4" t="s">
        <v>424</v>
      </c>
      <c r="G46" s="18">
        <v>3.29</v>
      </c>
      <c r="H46" s="210"/>
      <c r="L46" s="19"/>
      <c r="M46" s="157"/>
      <c r="N46" s="234"/>
      <c r="O46" s="120"/>
      <c r="R46" s="222" t="s">
        <v>488</v>
      </c>
      <c r="S46" s="84">
        <v>6.6935799003825087</v>
      </c>
      <c r="T46" s="50"/>
    </row>
    <row r="47" spans="1:20" ht="13.5" customHeight="1">
      <c r="A47" s="26">
        <v>44</v>
      </c>
      <c r="B47" s="4" t="s">
        <v>473</v>
      </c>
      <c r="C47" s="18">
        <v>6.37</v>
      </c>
      <c r="D47" s="210"/>
      <c r="E47" s="26">
        <v>95</v>
      </c>
      <c r="F47" s="4" t="s">
        <v>528</v>
      </c>
      <c r="G47" s="18">
        <v>3.19</v>
      </c>
      <c r="H47" s="210"/>
      <c r="L47" s="19"/>
      <c r="M47" s="135"/>
      <c r="N47" s="234"/>
      <c r="O47" s="120"/>
      <c r="R47" s="19" t="s">
        <v>310</v>
      </c>
      <c r="S47" s="84">
        <v>6.6767059508220576</v>
      </c>
      <c r="T47" s="50"/>
    </row>
    <row r="48" spans="1:20" ht="13.5" customHeight="1">
      <c r="A48" s="26">
        <v>45</v>
      </c>
      <c r="B48" s="4" t="s">
        <v>476</v>
      </c>
      <c r="C48" s="18">
        <v>6.34</v>
      </c>
      <c r="D48" s="210"/>
      <c r="E48" s="26">
        <v>96</v>
      </c>
      <c r="F48" s="4" t="s">
        <v>679</v>
      </c>
      <c r="G48" s="18">
        <v>3.03</v>
      </c>
      <c r="H48" s="210"/>
      <c r="L48" s="19"/>
      <c r="M48" s="157"/>
      <c r="N48" s="234"/>
      <c r="O48" s="120"/>
      <c r="R48" s="19" t="s">
        <v>307</v>
      </c>
      <c r="S48" s="84">
        <v>6.658519553072626</v>
      </c>
      <c r="T48" s="50"/>
    </row>
    <row r="49" spans="1:20" ht="13.5" customHeight="1">
      <c r="A49" s="26">
        <v>46</v>
      </c>
      <c r="B49" s="4" t="s">
        <v>469</v>
      </c>
      <c r="C49" s="18">
        <v>6.12</v>
      </c>
      <c r="D49" s="210"/>
      <c r="E49" s="26">
        <v>97</v>
      </c>
      <c r="F49" s="4" t="s">
        <v>480</v>
      </c>
      <c r="G49" s="18">
        <v>2.85</v>
      </c>
      <c r="H49" s="210"/>
      <c r="L49" s="19"/>
      <c r="M49" s="157"/>
      <c r="N49" s="234"/>
      <c r="O49" s="120"/>
      <c r="R49" s="19" t="s">
        <v>493</v>
      </c>
      <c r="S49" s="84">
        <v>6.4986449864498645</v>
      </c>
      <c r="T49" s="50"/>
    </row>
    <row r="50" spans="1:20" ht="13.5" customHeight="1">
      <c r="A50" s="26">
        <v>47</v>
      </c>
      <c r="B50" s="4" t="s">
        <v>340</v>
      </c>
      <c r="C50" s="18">
        <v>6.06</v>
      </c>
      <c r="D50" s="210"/>
      <c r="E50" s="26">
        <v>98</v>
      </c>
      <c r="F50" s="4" t="s">
        <v>538</v>
      </c>
      <c r="G50" s="18">
        <v>2.84</v>
      </c>
      <c r="H50" s="210"/>
      <c r="L50" s="19"/>
      <c r="M50" s="157"/>
      <c r="N50" s="234"/>
      <c r="O50" s="120"/>
      <c r="R50" s="19" t="s">
        <v>336</v>
      </c>
      <c r="S50" s="84">
        <v>6.4964187869331793</v>
      </c>
      <c r="T50" s="50"/>
    </row>
    <row r="51" spans="1:20" ht="13.5" customHeight="1">
      <c r="A51" s="26">
        <v>48</v>
      </c>
      <c r="B51" s="4" t="s">
        <v>460</v>
      </c>
      <c r="C51" s="18">
        <v>6.02</v>
      </c>
      <c r="E51" s="687">
        <v>99</v>
      </c>
      <c r="F51" s="4" t="s">
        <v>685</v>
      </c>
      <c r="G51" s="18">
        <v>2.08</v>
      </c>
      <c r="H51" s="210"/>
      <c r="L51" s="19"/>
      <c r="M51" s="157"/>
      <c r="N51" s="234"/>
      <c r="O51" s="120"/>
      <c r="R51" s="19" t="s">
        <v>426</v>
      </c>
      <c r="S51" s="84">
        <v>6.4187806425563823</v>
      </c>
      <c r="T51" s="50"/>
    </row>
    <row r="52" spans="1:20" ht="13.5" customHeight="1">
      <c r="A52" s="26">
        <v>49</v>
      </c>
      <c r="B52" s="4" t="s">
        <v>489</v>
      </c>
      <c r="C52" s="18">
        <v>5.97</v>
      </c>
      <c r="E52" s="26"/>
      <c r="L52" s="19"/>
      <c r="M52" s="157"/>
      <c r="N52" s="234"/>
      <c r="O52" s="120"/>
      <c r="Q52" s="26"/>
      <c r="R52" s="19" t="s">
        <v>466</v>
      </c>
      <c r="S52" s="84">
        <v>6.403697834125726</v>
      </c>
      <c r="T52" s="50"/>
    </row>
    <row r="53" spans="1:20" ht="13.5" customHeight="1">
      <c r="A53" s="26">
        <v>50</v>
      </c>
      <c r="B53" s="4" t="s">
        <v>493</v>
      </c>
      <c r="C53" s="18">
        <v>5.94</v>
      </c>
      <c r="F53" s="21" t="s">
        <v>411</v>
      </c>
      <c r="G53" s="252">
        <f>MEDIAN(G4:G51,C4:C54)</f>
        <v>5.94</v>
      </c>
      <c r="H53" s="226"/>
      <c r="L53" s="19"/>
      <c r="M53" s="157"/>
      <c r="N53" s="234"/>
      <c r="O53" s="120"/>
      <c r="Q53" s="26"/>
      <c r="R53" s="19" t="s">
        <v>124</v>
      </c>
      <c r="S53" s="84">
        <v>6.2886810453507787</v>
      </c>
      <c r="T53" s="50"/>
    </row>
    <row r="54" spans="1:20" ht="13.5" customHeight="1">
      <c r="A54" s="175">
        <v>51</v>
      </c>
      <c r="B54" s="4" t="s">
        <v>208</v>
      </c>
      <c r="C54" s="18">
        <v>5.85</v>
      </c>
      <c r="F54" s="21" t="s">
        <v>410</v>
      </c>
      <c r="G54" s="252">
        <f>AVERAGE(G4:G51,C4:C54)</f>
        <v>6.4925252525252528</v>
      </c>
      <c r="H54" s="226"/>
      <c r="L54" s="19"/>
      <c r="M54" s="157"/>
      <c r="N54" s="234"/>
      <c r="O54" s="120"/>
      <c r="Q54" s="26"/>
      <c r="R54" s="19" t="s">
        <v>506</v>
      </c>
      <c r="S54" s="84">
        <v>6.2747721543533066</v>
      </c>
      <c r="T54" s="50"/>
    </row>
    <row r="55" spans="1:20" ht="13.5" customHeight="1">
      <c r="L55" s="19"/>
      <c r="M55" s="157"/>
      <c r="N55" s="26"/>
      <c r="O55" s="27"/>
      <c r="Q55" s="21"/>
      <c r="R55" s="19" t="s">
        <v>445</v>
      </c>
      <c r="S55" s="84">
        <v>6.2366991434570558</v>
      </c>
      <c r="T55" s="50"/>
    </row>
    <row r="56" spans="1:20" ht="13.5" customHeight="1">
      <c r="L56" s="19"/>
      <c r="M56" s="157"/>
      <c r="N56" s="234"/>
      <c r="O56" s="120"/>
      <c r="Q56" s="21"/>
      <c r="R56" s="19" t="s">
        <v>334</v>
      </c>
      <c r="S56" s="84">
        <v>6.206057295460063</v>
      </c>
      <c r="T56" s="50"/>
    </row>
    <row r="57" spans="1:20" ht="13.5" customHeight="1">
      <c r="L57" s="19"/>
      <c r="M57" s="27"/>
      <c r="N57" s="26"/>
      <c r="O57" s="27"/>
      <c r="Q57" s="21"/>
      <c r="R57" s="19" t="s">
        <v>348</v>
      </c>
      <c r="S57" s="84">
        <v>6.1921483756864939</v>
      </c>
      <c r="T57" s="50"/>
    </row>
    <row r="58" spans="1:20" ht="13.5" customHeight="1">
      <c r="L58" s="19"/>
      <c r="M58" s="157"/>
      <c r="N58" s="19"/>
      <c r="O58" s="27"/>
      <c r="R58" s="19" t="s">
        <v>344</v>
      </c>
      <c r="S58" s="84">
        <v>6.1739652264175424</v>
      </c>
      <c r="T58" s="50"/>
    </row>
    <row r="59" spans="1:20" ht="13.5" customHeight="1">
      <c r="F59" s="51"/>
      <c r="G59" s="79"/>
      <c r="L59" s="222"/>
      <c r="N59" s="234"/>
      <c r="O59" s="120"/>
      <c r="R59" s="19" t="s">
        <v>473</v>
      </c>
      <c r="S59" s="84">
        <v>6.1639416553595661</v>
      </c>
      <c r="T59" s="50"/>
    </row>
    <row r="60" spans="1:20" ht="13.5" customHeight="1">
      <c r="L60" s="19"/>
      <c r="M60" s="157"/>
      <c r="N60" s="234"/>
      <c r="O60" s="120"/>
      <c r="R60" s="19" t="s">
        <v>428</v>
      </c>
      <c r="S60" s="84">
        <v>6.1561844167574318</v>
      </c>
      <c r="T60" s="50"/>
    </row>
    <row r="61" spans="1:20" ht="13.5" customHeight="1">
      <c r="L61" s="19"/>
      <c r="M61" s="157"/>
      <c r="N61" s="4"/>
      <c r="O61" s="190"/>
      <c r="R61" s="19" t="s">
        <v>209</v>
      </c>
      <c r="S61" s="84">
        <v>6.1527063955674786</v>
      </c>
      <c r="T61" s="50"/>
    </row>
    <row r="62" spans="1:20" ht="13.5" customHeight="1">
      <c r="F62" s="19"/>
      <c r="G62" s="84"/>
      <c r="L62" s="19"/>
      <c r="M62" s="157"/>
      <c r="N62" s="234"/>
      <c r="O62" s="120"/>
      <c r="R62" s="19" t="s">
        <v>356</v>
      </c>
      <c r="S62" s="84">
        <v>6.0242515457207944</v>
      </c>
      <c r="T62" s="50"/>
    </row>
    <row r="63" spans="1:20" ht="13.5" customHeight="1">
      <c r="F63" s="19"/>
      <c r="G63" s="84"/>
      <c r="L63" s="19"/>
      <c r="M63" s="157"/>
      <c r="N63" s="234"/>
      <c r="O63" s="69"/>
      <c r="R63" s="19" t="s">
        <v>468</v>
      </c>
      <c r="S63" s="84">
        <v>5.9562997542606748</v>
      </c>
      <c r="T63" s="50"/>
    </row>
    <row r="64" spans="1:20" ht="13.5" customHeight="1">
      <c r="F64" s="19"/>
      <c r="G64" s="84"/>
      <c r="L64" s="19"/>
      <c r="M64" s="157"/>
      <c r="N64" s="234"/>
      <c r="O64" s="120"/>
      <c r="R64" s="19" t="s">
        <v>539</v>
      </c>
      <c r="S64" s="84">
        <v>5.9461172741679871</v>
      </c>
      <c r="T64" s="50"/>
    </row>
    <row r="65" spans="12:20" ht="13.5" customHeight="1">
      <c r="L65" s="19"/>
      <c r="M65" s="157"/>
      <c r="N65" s="4"/>
      <c r="O65" s="190"/>
      <c r="R65" s="19" t="s">
        <v>439</v>
      </c>
      <c r="S65" s="84">
        <v>5.9324727746709831</v>
      </c>
      <c r="T65" s="50"/>
    </row>
    <row r="66" spans="12:20" ht="13.5" customHeight="1">
      <c r="L66" s="19"/>
      <c r="M66" s="157"/>
      <c r="N66" s="4"/>
      <c r="O66" s="190"/>
      <c r="R66" s="19" t="s">
        <v>335</v>
      </c>
      <c r="S66" s="84">
        <v>5.8861836315635081</v>
      </c>
      <c r="T66" s="50"/>
    </row>
    <row r="67" spans="12:20" ht="13.5" customHeight="1">
      <c r="L67" s="19"/>
      <c r="M67" s="157"/>
      <c r="N67" s="234"/>
      <c r="O67" s="120"/>
      <c r="R67" s="19" t="s">
        <v>467</v>
      </c>
      <c r="S67" s="84">
        <v>5.8682650983940281</v>
      </c>
      <c r="T67" s="50"/>
    </row>
    <row r="68" spans="12:20" ht="13.5" customHeight="1">
      <c r="L68" s="19"/>
      <c r="M68" s="27"/>
      <c r="N68" s="234"/>
      <c r="O68" s="120"/>
      <c r="R68" s="19" t="s">
        <v>424</v>
      </c>
      <c r="S68" s="84">
        <v>5.8445331337823232</v>
      </c>
      <c r="T68" s="50"/>
    </row>
    <row r="69" spans="12:20" ht="13.5" customHeight="1">
      <c r="L69" s="19"/>
      <c r="M69" s="157"/>
      <c r="N69" s="234"/>
      <c r="O69" s="120"/>
      <c r="R69" s="19" t="s">
        <v>554</v>
      </c>
      <c r="S69" s="84">
        <v>5.7454966887417216</v>
      </c>
      <c r="T69" s="50"/>
    </row>
    <row r="70" spans="12:20" ht="13.5" customHeight="1">
      <c r="L70" s="19"/>
      <c r="M70" s="157"/>
      <c r="N70" s="234"/>
      <c r="O70" s="120"/>
      <c r="R70" s="19" t="s">
        <v>460</v>
      </c>
      <c r="S70" s="84">
        <v>5.7144815699792391</v>
      </c>
      <c r="T70" s="50"/>
    </row>
    <row r="71" spans="12:20" ht="13.5" customHeight="1">
      <c r="L71" s="19"/>
      <c r="M71" s="157"/>
      <c r="N71" s="234"/>
      <c r="O71" s="120"/>
      <c r="R71" s="19" t="s">
        <v>323</v>
      </c>
      <c r="S71" s="84">
        <v>5.6593239124411197</v>
      </c>
      <c r="T71" s="50"/>
    </row>
    <row r="72" spans="12:20" ht="13.5" customHeight="1">
      <c r="L72" s="19"/>
      <c r="M72" s="157"/>
      <c r="N72" s="234"/>
      <c r="O72" s="190"/>
      <c r="R72" s="19" t="s">
        <v>346</v>
      </c>
      <c r="S72" s="84">
        <v>5.6589594181337297</v>
      </c>
      <c r="T72" s="50"/>
    </row>
    <row r="73" spans="12:20" ht="13.5" customHeight="1">
      <c r="L73" s="19"/>
      <c r="M73" s="157"/>
      <c r="N73" s="234"/>
      <c r="O73" s="120"/>
      <c r="R73" s="19" t="s">
        <v>458</v>
      </c>
      <c r="S73" s="84">
        <v>5.6442317676785159</v>
      </c>
      <c r="T73" s="50"/>
    </row>
    <row r="74" spans="12:20" ht="13.5" customHeight="1">
      <c r="L74" s="19"/>
      <c r="M74" s="157"/>
      <c r="N74" s="4"/>
      <c r="O74" s="190"/>
      <c r="R74" s="19" t="s">
        <v>451</v>
      </c>
      <c r="S74" s="84">
        <v>5.6132018779342721</v>
      </c>
      <c r="T74" s="50"/>
    </row>
    <row r="75" spans="12:20" ht="13.5" customHeight="1">
      <c r="L75" s="19"/>
      <c r="M75" s="157"/>
      <c r="N75" s="4"/>
      <c r="O75" s="190"/>
      <c r="R75" s="19" t="s">
        <v>471</v>
      </c>
      <c r="S75" s="84">
        <v>5.5579445103466458</v>
      </c>
      <c r="T75" s="50"/>
    </row>
    <row r="76" spans="12:20" ht="13.5" customHeight="1">
      <c r="L76" s="19"/>
      <c r="M76" s="157"/>
      <c r="N76" s="4"/>
      <c r="O76" s="93"/>
      <c r="R76" s="19" t="s">
        <v>340</v>
      </c>
      <c r="S76" s="84">
        <v>5.4843290132699956</v>
      </c>
      <c r="T76" s="50"/>
    </row>
    <row r="77" spans="12:20" ht="13.5" customHeight="1">
      <c r="L77" s="19"/>
      <c r="M77" s="157"/>
      <c r="N77" s="234"/>
      <c r="O77" s="120"/>
      <c r="R77" s="19" t="s">
        <v>345</v>
      </c>
      <c r="S77" s="84">
        <v>5.3352810025370951</v>
      </c>
      <c r="T77" s="50"/>
    </row>
    <row r="78" spans="12:20" ht="13.5" customHeight="1">
      <c r="L78" s="19"/>
      <c r="M78" s="157"/>
      <c r="N78" s="234"/>
      <c r="O78" s="190"/>
      <c r="R78" s="19" t="s">
        <v>464</v>
      </c>
      <c r="S78" s="84">
        <v>5.3144138977905211</v>
      </c>
      <c r="T78" s="50"/>
    </row>
    <row r="79" spans="12:20" ht="13.5" customHeight="1">
      <c r="L79" s="19"/>
      <c r="M79" s="157"/>
      <c r="N79" s="234"/>
      <c r="O79" s="120"/>
      <c r="R79" s="19" t="s">
        <v>441</v>
      </c>
      <c r="S79" s="84">
        <v>5.1910299413012382</v>
      </c>
      <c r="T79" s="50"/>
    </row>
    <row r="80" spans="12:20" ht="13.5" customHeight="1">
      <c r="L80" s="19"/>
      <c r="M80" s="157"/>
      <c r="N80" s="234"/>
      <c r="O80" s="120"/>
      <c r="R80" s="19" t="s">
        <v>347</v>
      </c>
      <c r="S80" s="84">
        <v>5.1795317193211012</v>
      </c>
      <c r="T80" s="50"/>
    </row>
    <row r="81" spans="12:20" ht="13.5" customHeight="1">
      <c r="L81" s="19"/>
      <c r="M81" s="157"/>
      <c r="N81" s="234"/>
      <c r="O81" s="120"/>
      <c r="R81" s="19" t="s">
        <v>440</v>
      </c>
      <c r="S81" s="84">
        <v>5.1517028519394987</v>
      </c>
      <c r="T81" s="50"/>
    </row>
    <row r="82" spans="12:20" ht="13.5" customHeight="1">
      <c r="L82" s="19"/>
      <c r="M82" s="157"/>
      <c r="N82" s="234"/>
      <c r="O82" s="120"/>
      <c r="R82" s="19" t="s">
        <v>436</v>
      </c>
      <c r="S82" s="84">
        <v>5.0274777436251501</v>
      </c>
      <c r="T82" s="50"/>
    </row>
    <row r="83" spans="12:20" ht="13.5" customHeight="1">
      <c r="L83" s="19"/>
      <c r="M83" s="157"/>
      <c r="N83" s="4"/>
      <c r="O83" s="190"/>
      <c r="R83" s="19" t="s">
        <v>492</v>
      </c>
      <c r="S83" s="84">
        <v>4.9458832152455408</v>
      </c>
      <c r="T83" s="50"/>
    </row>
    <row r="84" spans="12:20" ht="13.5" customHeight="1">
      <c r="L84" s="19"/>
      <c r="M84" s="157"/>
      <c r="N84" s="4"/>
      <c r="O84" s="190"/>
      <c r="R84" s="19" t="s">
        <v>538</v>
      </c>
      <c r="S84" s="84">
        <v>4.7909042694245558</v>
      </c>
      <c r="T84" s="50"/>
    </row>
    <row r="85" spans="12:20" ht="13.5" customHeight="1">
      <c r="L85" s="19"/>
      <c r="M85" s="157"/>
      <c r="N85" s="234"/>
      <c r="O85" s="120"/>
      <c r="R85" s="19" t="s">
        <v>339</v>
      </c>
      <c r="S85" s="84">
        <v>4.6123674854294849</v>
      </c>
      <c r="T85" s="50"/>
    </row>
    <row r="86" spans="12:20" ht="13.5" customHeight="1">
      <c r="L86" s="19"/>
      <c r="M86" s="157"/>
      <c r="N86" s="234"/>
      <c r="O86" s="120"/>
      <c r="R86" s="19" t="s">
        <v>432</v>
      </c>
      <c r="S86" s="84">
        <v>4.6025188512754696</v>
      </c>
      <c r="T86" s="50"/>
    </row>
    <row r="87" spans="12:20" ht="13.5" customHeight="1">
      <c r="L87" s="19"/>
      <c r="M87" s="157"/>
      <c r="N87" s="4"/>
      <c r="O87" s="120"/>
      <c r="R87" s="19" t="s">
        <v>552</v>
      </c>
      <c r="S87" s="84">
        <v>4.5987788063817217</v>
      </c>
      <c r="T87" s="50"/>
    </row>
    <row r="88" spans="12:20" ht="13.5" customHeight="1">
      <c r="L88" s="19"/>
      <c r="M88" s="157"/>
      <c r="N88" s="234"/>
      <c r="O88" s="120"/>
      <c r="R88" s="19" t="s">
        <v>437</v>
      </c>
      <c r="S88" s="84">
        <v>4.5706641715764391</v>
      </c>
      <c r="T88" s="50"/>
    </row>
    <row r="89" spans="12:20" ht="13.5" customHeight="1">
      <c r="L89" s="19"/>
      <c r="M89" s="157"/>
      <c r="N89" s="4"/>
      <c r="O89" s="190"/>
      <c r="R89" s="19" t="s">
        <v>443</v>
      </c>
      <c r="S89" s="84">
        <v>4.4411402594942704</v>
      </c>
      <c r="T89" s="50"/>
    </row>
    <row r="90" spans="12:20" ht="13.5" customHeight="1">
      <c r="L90" s="19"/>
      <c r="M90" s="157"/>
      <c r="N90" s="4"/>
      <c r="O90" s="26"/>
      <c r="R90" s="19" t="s">
        <v>435</v>
      </c>
      <c r="S90" s="84">
        <v>4.3806489355034159</v>
      </c>
      <c r="T90" s="50"/>
    </row>
    <row r="91" spans="12:20" ht="13.5" customHeight="1">
      <c r="L91" s="19"/>
      <c r="M91" s="157"/>
      <c r="N91" s="234"/>
      <c r="O91" s="120"/>
      <c r="R91" s="19" t="s">
        <v>498</v>
      </c>
      <c r="S91" s="84">
        <v>4.3427919939194322</v>
      </c>
      <c r="T91" s="50"/>
    </row>
    <row r="92" spans="12:20" ht="13.5" customHeight="1">
      <c r="L92" s="19"/>
      <c r="M92" s="157"/>
      <c r="N92" s="234"/>
      <c r="O92" s="120"/>
      <c r="R92" s="19" t="s">
        <v>457</v>
      </c>
      <c r="S92" s="84">
        <v>4.2238902755346741</v>
      </c>
      <c r="T92" s="50"/>
    </row>
    <row r="93" spans="12:20" ht="13.5" customHeight="1">
      <c r="L93" s="19"/>
      <c r="M93" s="157"/>
      <c r="N93" s="234"/>
      <c r="O93" s="120"/>
      <c r="R93" s="19" t="s">
        <v>541</v>
      </c>
      <c r="S93" s="84">
        <v>4.1731442937806538</v>
      </c>
      <c r="T93" s="50"/>
    </row>
    <row r="94" spans="12:20" ht="13.5" customHeight="1">
      <c r="L94" s="19"/>
      <c r="M94" s="157"/>
      <c r="N94" s="234"/>
      <c r="O94" s="120"/>
      <c r="R94" s="19" t="s">
        <v>465</v>
      </c>
      <c r="S94" s="84">
        <v>4.1303536086924835</v>
      </c>
      <c r="T94" s="50"/>
    </row>
    <row r="95" spans="12:20" ht="13.5" customHeight="1">
      <c r="L95" s="19"/>
      <c r="M95" s="27"/>
      <c r="N95" s="4"/>
      <c r="O95" s="190"/>
      <c r="R95" s="19" t="s">
        <v>355</v>
      </c>
      <c r="S95" s="84">
        <v>4.0634649316277018</v>
      </c>
      <c r="T95" s="50"/>
    </row>
    <row r="96" spans="12:20" ht="13.5" customHeight="1">
      <c r="L96" s="19"/>
      <c r="M96" s="157"/>
      <c r="N96" s="234"/>
      <c r="O96" s="120"/>
      <c r="R96" s="19" t="s">
        <v>208</v>
      </c>
      <c r="S96" s="84">
        <v>3.6047052537285285</v>
      </c>
      <c r="T96" s="50"/>
    </row>
    <row r="97" spans="2:20" ht="13.5" customHeight="1">
      <c r="L97" s="19"/>
      <c r="M97" s="27"/>
      <c r="N97" s="234"/>
      <c r="O97" s="120"/>
      <c r="R97" s="19" t="s">
        <v>510</v>
      </c>
      <c r="S97" s="84">
        <v>3.27680608365019</v>
      </c>
      <c r="T97" s="50"/>
    </row>
    <row r="98" spans="2:20" ht="13.5" customHeight="1">
      <c r="L98" s="19"/>
      <c r="M98" s="157"/>
      <c r="N98" s="234"/>
      <c r="O98" s="120"/>
      <c r="R98" s="19" t="s">
        <v>480</v>
      </c>
      <c r="S98" s="84">
        <v>3.1770862727995692</v>
      </c>
      <c r="T98" s="50"/>
    </row>
    <row r="99" spans="2:20" ht="13.5" customHeight="1">
      <c r="L99" s="19"/>
      <c r="M99" s="157"/>
      <c r="N99" s="234"/>
      <c r="O99" s="120"/>
      <c r="R99" s="19" t="s">
        <v>429</v>
      </c>
      <c r="S99" s="84">
        <v>3.1357637102058797</v>
      </c>
      <c r="T99" s="50"/>
    </row>
    <row r="100" spans="2:20" ht="13.5" customHeight="1">
      <c r="L100" s="19"/>
      <c r="M100" s="157"/>
      <c r="N100" s="234"/>
      <c r="O100" s="120"/>
      <c r="R100" s="19" t="s">
        <v>529</v>
      </c>
      <c r="S100" s="84">
        <v>3.034313725490196</v>
      </c>
      <c r="T100" s="50"/>
    </row>
    <row r="101" spans="2:20" ht="13.5" customHeight="1">
      <c r="L101" s="19"/>
      <c r="M101" s="157"/>
      <c r="N101" s="234"/>
      <c r="O101" s="120"/>
      <c r="R101" s="19" t="s">
        <v>342</v>
      </c>
      <c r="S101" s="84">
        <v>2.9050131926121372</v>
      </c>
      <c r="T101" s="50"/>
    </row>
    <row r="102" spans="2:20" ht="13.5" customHeight="1">
      <c r="N102" s="39"/>
      <c r="R102" s="335"/>
      <c r="S102" s="335"/>
    </row>
    <row r="103" spans="2:20" ht="13.5" customHeight="1">
      <c r="B103" s="80"/>
      <c r="L103" s="51"/>
      <c r="M103" s="335"/>
      <c r="N103" s="335"/>
      <c r="O103" s="335"/>
      <c r="P103" s="335"/>
      <c r="Q103" s="335"/>
      <c r="R103" s="335"/>
      <c r="S103" s="335">
        <f>SUM(S4:S102)</f>
        <v>672.25052805660789</v>
      </c>
    </row>
    <row r="104" spans="2:20" ht="13.5" customHeight="1">
      <c r="B104" s="19"/>
      <c r="N104" s="73"/>
      <c r="R104" s="335"/>
      <c r="S104" s="335"/>
    </row>
    <row r="105" spans="2:20" ht="13.5" customHeight="1">
      <c r="B105" s="28"/>
      <c r="N105" s="39"/>
      <c r="R105" s="223"/>
    </row>
    <row r="106" spans="2:20" ht="13.5" customHeight="1">
      <c r="B106" s="28"/>
    </row>
    <row r="107" spans="2:20" ht="13.5" customHeight="1">
      <c r="B107" s="26"/>
    </row>
    <row r="108" spans="2:20" ht="13.5" customHeight="1">
      <c r="B108" s="26"/>
      <c r="N108" s="39"/>
    </row>
    <row r="109" spans="2:20" ht="13.5" customHeight="1">
      <c r="B109" s="26"/>
    </row>
    <row r="110" spans="2:20" ht="13.5" customHeight="1">
      <c r="B110" s="26"/>
    </row>
    <row r="111" spans="2:20" ht="13.5" customHeight="1">
      <c r="B111" s="26"/>
      <c r="N111" s="73"/>
    </row>
    <row r="112" spans="2:20" ht="13.5" customHeight="1">
      <c r="B112" s="26"/>
      <c r="N112" s="73"/>
    </row>
    <row r="113" spans="2:2" ht="13.5" customHeight="1">
      <c r="B113" s="26"/>
    </row>
    <row r="114" spans="2:2" ht="13.5" customHeight="1">
      <c r="B114" s="26"/>
    </row>
    <row r="115" spans="2:2" ht="13.5" customHeight="1">
      <c r="B115" s="26"/>
    </row>
    <row r="116" spans="2:2" ht="13.5" customHeight="1">
      <c r="B116" s="26"/>
    </row>
    <row r="117" spans="2:2" ht="13.5" customHeight="1">
      <c r="B117" s="26"/>
    </row>
    <row r="118" spans="2:2" ht="13.5" customHeight="1">
      <c r="B118" s="26"/>
    </row>
    <row r="119" spans="2:2" ht="13.5" customHeight="1">
      <c r="B119" s="26"/>
    </row>
    <row r="120" spans="2:2" ht="13.5" customHeight="1">
      <c r="B120" s="26"/>
    </row>
    <row r="121" spans="2:2" ht="13.5" customHeight="1">
      <c r="B121" s="26"/>
    </row>
    <row r="122" spans="2:2" ht="13.5" customHeight="1">
      <c r="B122" s="26"/>
    </row>
    <row r="123" spans="2:2" ht="13.5" customHeight="1">
      <c r="B123" s="26"/>
    </row>
    <row r="124" spans="2:2" ht="13.5" customHeight="1">
      <c r="B124" s="26"/>
    </row>
    <row r="125" spans="2:2" ht="13.5" customHeight="1">
      <c r="B125" s="26"/>
    </row>
    <row r="126" spans="2:2" ht="13.5" customHeight="1">
      <c r="B126" s="26"/>
    </row>
    <row r="127" spans="2:2" ht="13.5" customHeight="1">
      <c r="B127" s="26"/>
    </row>
    <row r="128" spans="2:2" ht="13.5" customHeight="1">
      <c r="B128" s="26"/>
    </row>
    <row r="129" spans="2:2" ht="13.5" customHeight="1">
      <c r="B129" s="26"/>
    </row>
    <row r="130" spans="2:2" ht="13.5" customHeight="1">
      <c r="B130" s="26"/>
    </row>
    <row r="131" spans="2:2" ht="13.5" customHeight="1">
      <c r="B131" s="26"/>
    </row>
    <row r="132" spans="2:2" ht="13.5" customHeight="1">
      <c r="B132" s="26"/>
    </row>
    <row r="133" spans="2:2" ht="13.5" customHeight="1">
      <c r="B133" s="26"/>
    </row>
    <row r="134" spans="2:2" ht="13.5" customHeight="1">
      <c r="B134" s="26"/>
    </row>
    <row r="135" spans="2:2" ht="13.5" customHeight="1">
      <c r="B135" s="26"/>
    </row>
    <row r="136" spans="2:2" ht="13.5" customHeight="1">
      <c r="B136" s="26"/>
    </row>
    <row r="137" spans="2:2" ht="13.5" customHeight="1">
      <c r="B137" s="26"/>
    </row>
    <row r="138" spans="2:2" ht="13.5" customHeight="1">
      <c r="B138" s="26"/>
    </row>
    <row r="139" spans="2:2" ht="13.5" customHeight="1">
      <c r="B139" s="26"/>
    </row>
    <row r="140" spans="2:2" ht="13.5" customHeight="1">
      <c r="B140" s="26"/>
    </row>
    <row r="141" spans="2:2" ht="13.5" customHeight="1">
      <c r="B141" s="26"/>
    </row>
    <row r="142" spans="2:2" ht="13.5" customHeight="1">
      <c r="B142" s="26"/>
    </row>
    <row r="143" spans="2:2" ht="13.5" customHeight="1">
      <c r="B143" s="26"/>
    </row>
    <row r="144" spans="2:2" ht="13.5" customHeight="1">
      <c r="B144" s="26"/>
    </row>
    <row r="145" spans="2:2" ht="13.5" customHeight="1">
      <c r="B145" s="26"/>
    </row>
    <row r="146" spans="2:2" ht="13.5" customHeight="1">
      <c r="B146" s="26"/>
    </row>
    <row r="147" spans="2:2" ht="13.5" customHeight="1">
      <c r="B147" s="26"/>
    </row>
    <row r="148" spans="2:2" ht="13.5" customHeight="1">
      <c r="B148" s="26"/>
    </row>
    <row r="149" spans="2:2" ht="13.5" customHeight="1">
      <c r="B149" s="26"/>
    </row>
    <row r="150" spans="2:2" ht="13.5" customHeight="1">
      <c r="B150" s="26"/>
    </row>
    <row r="151" spans="2:2" ht="13.5" customHeight="1">
      <c r="B151" s="26"/>
    </row>
    <row r="152" spans="2:2" ht="13.5" customHeight="1">
      <c r="B152" s="26"/>
    </row>
    <row r="153" spans="2:2" ht="13.5" customHeight="1">
      <c r="B153" s="26"/>
    </row>
    <row r="154" spans="2:2" ht="13.5" customHeight="1">
      <c r="B154" s="26"/>
    </row>
    <row r="155" spans="2:2" ht="13.5" customHeight="1">
      <c r="B155" s="26"/>
    </row>
    <row r="156" spans="2:2" ht="13.5" customHeight="1">
      <c r="B156" s="26"/>
    </row>
    <row r="157" spans="2:2" ht="13.5" customHeight="1">
      <c r="B157" s="26"/>
    </row>
    <row r="158" spans="2:2" ht="13.5" customHeight="1">
      <c r="B158" s="26"/>
    </row>
    <row r="159" spans="2:2" ht="13.5" customHeight="1">
      <c r="B159" s="26"/>
    </row>
    <row r="160" spans="2:2" ht="13.5" customHeight="1">
      <c r="B160" s="26"/>
    </row>
    <row r="161" spans="2:2" ht="13.5" customHeight="1">
      <c r="B161" s="26"/>
    </row>
    <row r="162" spans="2:2" ht="13.5" customHeight="1">
      <c r="B162" s="26"/>
    </row>
    <row r="163" spans="2:2" ht="13.5" customHeight="1">
      <c r="B163" s="26"/>
    </row>
    <row r="164" spans="2:2" ht="13.5" customHeight="1">
      <c r="B164" s="26"/>
    </row>
    <row r="165" spans="2:2" ht="13.5" customHeight="1">
      <c r="B165" s="26"/>
    </row>
    <row r="166" spans="2:2" ht="13.5" customHeight="1">
      <c r="B166" s="26"/>
    </row>
    <row r="167" spans="2:2" ht="13.5" customHeight="1">
      <c r="B167" s="26"/>
    </row>
    <row r="168" spans="2:2" ht="13.5" customHeight="1">
      <c r="B168" s="26"/>
    </row>
    <row r="169" spans="2:2" ht="13.5" customHeight="1">
      <c r="B169" s="26"/>
    </row>
    <row r="170" spans="2:2" ht="13.5" customHeight="1">
      <c r="B170" s="26"/>
    </row>
    <row r="171" spans="2:2" ht="13.5" customHeight="1">
      <c r="B171" s="26"/>
    </row>
    <row r="172" spans="2:2" ht="13.5" customHeight="1">
      <c r="B172" s="26"/>
    </row>
    <row r="173" spans="2:2" ht="13.5" customHeight="1">
      <c r="B173" s="26"/>
    </row>
    <row r="174" spans="2:2" ht="13.5" customHeight="1">
      <c r="B174" s="26"/>
    </row>
    <row r="175" spans="2:2" ht="13.5" customHeight="1">
      <c r="B175" s="26"/>
    </row>
    <row r="176" spans="2:2" ht="13.5" customHeight="1">
      <c r="B176" s="26"/>
    </row>
    <row r="177" spans="2:2" ht="13.5" customHeight="1">
      <c r="B177" s="26"/>
    </row>
    <row r="178" spans="2:2" ht="13.5" customHeight="1">
      <c r="B178" s="26"/>
    </row>
    <row r="179" spans="2:2" ht="13.5" customHeight="1">
      <c r="B179" s="26"/>
    </row>
    <row r="180" spans="2:2" ht="13.5" customHeight="1">
      <c r="B180" s="26"/>
    </row>
    <row r="181" spans="2:2" ht="13.5" customHeight="1">
      <c r="B181" s="26"/>
    </row>
    <row r="182" spans="2:2" ht="13.5" customHeight="1">
      <c r="B182" s="26"/>
    </row>
    <row r="183" spans="2:2" ht="13.5" customHeight="1">
      <c r="B183" s="26"/>
    </row>
    <row r="184" spans="2:2" ht="13.5" customHeight="1">
      <c r="B184" s="26"/>
    </row>
    <row r="185" spans="2:2" ht="13.5" customHeight="1">
      <c r="B185" s="26"/>
    </row>
    <row r="186" spans="2:2" ht="13.5" customHeight="1">
      <c r="B186" s="26"/>
    </row>
    <row r="187" spans="2:2" ht="13.5" customHeight="1">
      <c r="B187" s="26"/>
    </row>
    <row r="188" spans="2:2" ht="13.5" customHeight="1">
      <c r="B188" s="26"/>
    </row>
    <row r="189" spans="2:2" ht="13.5" customHeight="1">
      <c r="B189" s="26"/>
    </row>
    <row r="190" spans="2:2" ht="13.5" customHeight="1">
      <c r="B190" s="26"/>
    </row>
    <row r="191" spans="2:2" ht="13.5" customHeight="1">
      <c r="B191" s="26"/>
    </row>
    <row r="192" spans="2:2" ht="13.5" customHeight="1">
      <c r="B192" s="26"/>
    </row>
    <row r="193" spans="2:2" ht="13.5" customHeight="1">
      <c r="B193" s="26"/>
    </row>
    <row r="194" spans="2:2" ht="13.5" customHeight="1">
      <c r="B194" s="26"/>
    </row>
    <row r="195" spans="2:2" ht="13.5" customHeight="1">
      <c r="B195" s="26"/>
    </row>
    <row r="196" spans="2:2" ht="13.5" customHeight="1">
      <c r="B196" s="26"/>
    </row>
    <row r="197" spans="2:2" ht="13.5" customHeight="1">
      <c r="B197" s="26"/>
    </row>
    <row r="198" spans="2:2" ht="13.5" customHeight="1">
      <c r="B198" s="26"/>
    </row>
    <row r="199" spans="2:2" ht="13.5" customHeight="1">
      <c r="B199" s="26"/>
    </row>
    <row r="200" spans="2:2" ht="13.5" customHeight="1">
      <c r="B200" s="26"/>
    </row>
    <row r="201" spans="2:2" ht="13.5" customHeight="1">
      <c r="B201" s="26"/>
    </row>
    <row r="202" spans="2:2" ht="13.5" customHeight="1">
      <c r="B202" s="26"/>
    </row>
    <row r="203" spans="2:2" ht="13.5" customHeight="1">
      <c r="B203" s="26"/>
    </row>
    <row r="204" spans="2:2" ht="13.5" customHeight="1">
      <c r="B204" s="26"/>
    </row>
    <row r="205" spans="2:2" ht="13.5" customHeight="1">
      <c r="B205" s="26"/>
    </row>
    <row r="206" spans="2:2" ht="13.5" customHeight="1">
      <c r="B206" s="26"/>
    </row>
    <row r="207" spans="2:2" ht="13.5" customHeight="1">
      <c r="B207" s="26"/>
    </row>
    <row r="208" spans="2:2" ht="13.5" customHeight="1">
      <c r="B208" s="26"/>
    </row>
    <row r="209" spans="2:2" ht="13.5" customHeight="1">
      <c r="B209" s="26"/>
    </row>
    <row r="210" spans="2:2" ht="13.5" customHeight="1">
      <c r="B210" s="26"/>
    </row>
    <row r="211" spans="2:2" ht="13.5" customHeight="1">
      <c r="B211" s="26"/>
    </row>
    <row r="212" spans="2:2" ht="13.5" customHeight="1">
      <c r="B212" s="26"/>
    </row>
    <row r="213" spans="2:2" ht="13.5" customHeight="1">
      <c r="B213" s="26"/>
    </row>
    <row r="214" spans="2:2" ht="13.5" customHeight="1">
      <c r="B214" s="26"/>
    </row>
    <row r="215" spans="2:2" ht="13.5" customHeight="1">
      <c r="B215" s="26"/>
    </row>
    <row r="216" spans="2:2" ht="13.5" customHeight="1">
      <c r="B216" s="26"/>
    </row>
    <row r="217" spans="2:2" ht="13.5" customHeight="1">
      <c r="B217" s="26"/>
    </row>
    <row r="218" spans="2:2" ht="13.5" customHeight="1">
      <c r="B218" s="26"/>
    </row>
    <row r="219" spans="2:2" ht="13.5" customHeight="1">
      <c r="B219" s="26"/>
    </row>
    <row r="220" spans="2:2" ht="13.5" customHeight="1">
      <c r="B220" s="26"/>
    </row>
    <row r="221" spans="2:2" ht="13.5" customHeight="1">
      <c r="B221" s="26"/>
    </row>
    <row r="222" spans="2:2" ht="13.5" customHeight="1">
      <c r="B222" s="26"/>
    </row>
    <row r="223" spans="2:2" ht="13.5" customHeight="1">
      <c r="B223" s="26"/>
    </row>
    <row r="224" spans="2:2" ht="13.5" customHeight="1">
      <c r="B224" s="26"/>
    </row>
    <row r="225" spans="2:2" ht="13.5" customHeight="1">
      <c r="B225" s="26"/>
    </row>
    <row r="226" spans="2:2" ht="13.5" customHeight="1">
      <c r="B226" s="26"/>
    </row>
    <row r="227" spans="2:2" ht="13.5" customHeight="1">
      <c r="B227" s="26"/>
    </row>
    <row r="228" spans="2:2" ht="13.5" customHeight="1">
      <c r="B228" s="26"/>
    </row>
    <row r="229" spans="2:2" ht="13.5" customHeight="1">
      <c r="B229" s="26"/>
    </row>
    <row r="230" spans="2:2" ht="13.5" customHeight="1">
      <c r="B230" s="26"/>
    </row>
    <row r="231" spans="2:2" ht="13.5" customHeight="1">
      <c r="B231" s="26"/>
    </row>
    <row r="232" spans="2:2" ht="13.5" customHeight="1">
      <c r="B232" s="26"/>
    </row>
    <row r="233" spans="2:2" ht="13.5" customHeight="1">
      <c r="B233" s="26"/>
    </row>
    <row r="234" spans="2:2" ht="13.5" customHeight="1">
      <c r="B234" s="26"/>
    </row>
    <row r="235" spans="2:2" ht="13.5" customHeight="1">
      <c r="B235" s="26"/>
    </row>
    <row r="236" spans="2:2" ht="13.5" customHeight="1">
      <c r="B236" s="26"/>
    </row>
    <row r="237" spans="2:2" ht="13.5" customHeight="1">
      <c r="B237" s="26"/>
    </row>
    <row r="238" spans="2:2" ht="13.5" customHeight="1">
      <c r="B238" s="26"/>
    </row>
    <row r="239" spans="2:2" ht="13.5" customHeight="1">
      <c r="B239" s="26"/>
    </row>
    <row r="240" spans="2:2" ht="13.5" customHeight="1">
      <c r="B240" s="26"/>
    </row>
    <row r="241" spans="2:2" ht="13.5" customHeight="1">
      <c r="B241" s="26"/>
    </row>
    <row r="242" spans="2:2" ht="13.5" customHeight="1">
      <c r="B242" s="26"/>
    </row>
    <row r="243" spans="2:2" ht="13.5" customHeight="1">
      <c r="B243" s="26"/>
    </row>
    <row r="244" spans="2:2" ht="13.5" customHeight="1">
      <c r="B244" s="26"/>
    </row>
    <row r="245" spans="2:2" ht="13.5" customHeight="1">
      <c r="B245" s="26"/>
    </row>
    <row r="246" spans="2:2" ht="13.5" customHeight="1">
      <c r="B246" s="26"/>
    </row>
    <row r="247" spans="2:2" ht="13.5" customHeight="1">
      <c r="B247" s="26"/>
    </row>
    <row r="248" spans="2:2" ht="13.5" customHeight="1">
      <c r="B248" s="26"/>
    </row>
    <row r="249" spans="2:2" ht="13.5" customHeight="1">
      <c r="B249" s="26"/>
    </row>
    <row r="250" spans="2:2" ht="13.5" customHeight="1">
      <c r="B250" s="26"/>
    </row>
    <row r="251" spans="2:2" ht="13.5" customHeight="1">
      <c r="B251" s="26"/>
    </row>
    <row r="252" spans="2:2" ht="13.5" customHeight="1">
      <c r="B252" s="26"/>
    </row>
    <row r="253" spans="2:2" ht="13.5" customHeight="1">
      <c r="B253" s="26"/>
    </row>
    <row r="254" spans="2:2" ht="13.5" customHeight="1">
      <c r="B254" s="26"/>
    </row>
    <row r="255" spans="2:2" ht="13.5" customHeight="1">
      <c r="B255" s="26"/>
    </row>
    <row r="256" spans="2:2" ht="13.5" customHeight="1">
      <c r="B256" s="26"/>
    </row>
    <row r="257" spans="2:2" ht="13.5" customHeight="1">
      <c r="B257" s="26"/>
    </row>
    <row r="258" spans="2:2" ht="13.5" customHeight="1">
      <c r="B258" s="26"/>
    </row>
    <row r="259" spans="2:2" ht="13.5" customHeight="1">
      <c r="B259" s="26"/>
    </row>
    <row r="260" spans="2:2" ht="13.5" customHeight="1">
      <c r="B260" s="26"/>
    </row>
    <row r="261" spans="2:2" ht="13.5" customHeight="1">
      <c r="B261" s="26"/>
    </row>
    <row r="262" spans="2:2" ht="13.5" customHeight="1">
      <c r="B262" s="26"/>
    </row>
    <row r="263" spans="2:2" ht="13.5" customHeight="1">
      <c r="B263" s="26"/>
    </row>
    <row r="264" spans="2:2" ht="13.5" customHeight="1">
      <c r="B264" s="26"/>
    </row>
    <row r="265" spans="2:2" ht="13.5" customHeight="1">
      <c r="B265" s="26"/>
    </row>
    <row r="266" spans="2:2" ht="13.5" customHeight="1">
      <c r="B266" s="26"/>
    </row>
    <row r="267" spans="2:2" ht="13.5" customHeight="1">
      <c r="B267" s="26"/>
    </row>
    <row r="268" spans="2:2" ht="13.5" customHeight="1">
      <c r="B268" s="26"/>
    </row>
    <row r="269" spans="2:2" ht="13.5" customHeight="1">
      <c r="B269" s="26"/>
    </row>
    <row r="270" spans="2:2" ht="13.5" customHeight="1">
      <c r="B270" s="26"/>
    </row>
    <row r="271" spans="2:2" ht="13.5" customHeight="1">
      <c r="B271" s="26"/>
    </row>
    <row r="272" spans="2:2" ht="13.5" customHeight="1">
      <c r="B272" s="26"/>
    </row>
    <row r="273" spans="2:2" ht="13.5" customHeight="1">
      <c r="B273" s="26"/>
    </row>
    <row r="274" spans="2:2" ht="13.5" customHeight="1">
      <c r="B274" s="26"/>
    </row>
    <row r="275" spans="2:2" ht="13.5" customHeight="1">
      <c r="B275" s="26"/>
    </row>
    <row r="276" spans="2:2" ht="13.5" customHeight="1">
      <c r="B276" s="26"/>
    </row>
    <row r="277" spans="2:2" ht="13.5" customHeight="1">
      <c r="B277" s="26"/>
    </row>
    <row r="278" spans="2:2" ht="13.5" customHeight="1">
      <c r="B278" s="26"/>
    </row>
    <row r="279" spans="2:2" ht="13.5" customHeight="1">
      <c r="B279" s="26"/>
    </row>
    <row r="280" spans="2:2" ht="13.5" customHeight="1">
      <c r="B280" s="26"/>
    </row>
    <row r="281" spans="2:2" ht="13.5" customHeight="1">
      <c r="B281" s="26"/>
    </row>
    <row r="282" spans="2:2" ht="13.5" customHeight="1">
      <c r="B282" s="26"/>
    </row>
    <row r="283" spans="2:2" ht="13.5" customHeight="1">
      <c r="B283" s="26"/>
    </row>
    <row r="284" spans="2:2" ht="13.5" customHeight="1">
      <c r="B284" s="26"/>
    </row>
    <row r="285" spans="2:2" ht="13.5" customHeight="1">
      <c r="B285" s="26"/>
    </row>
    <row r="286" spans="2:2" ht="13.5" customHeight="1">
      <c r="B286" s="26"/>
    </row>
    <row r="287" spans="2:2" ht="13.5" customHeight="1">
      <c r="B287" s="26"/>
    </row>
    <row r="288" spans="2:2" ht="13.5" customHeight="1">
      <c r="B288" s="26"/>
    </row>
    <row r="289" spans="2:2" ht="13.5" customHeight="1">
      <c r="B289" s="26"/>
    </row>
    <row r="290" spans="2:2" ht="13.5" customHeight="1">
      <c r="B290" s="26"/>
    </row>
    <row r="291" spans="2:2" ht="13.5" customHeight="1">
      <c r="B291" s="26"/>
    </row>
    <row r="292" spans="2:2" ht="13.5" customHeight="1">
      <c r="B292" s="26"/>
    </row>
    <row r="293" spans="2:2" ht="13.5" customHeight="1">
      <c r="B293" s="26"/>
    </row>
    <row r="294" spans="2:2" ht="13.5" customHeight="1">
      <c r="B294" s="26"/>
    </row>
    <row r="295" spans="2:2" ht="13.5" customHeight="1">
      <c r="B295" s="26"/>
    </row>
    <row r="296" spans="2:2" ht="13.5" customHeight="1">
      <c r="B296" s="26"/>
    </row>
    <row r="297" spans="2:2" ht="13.5" customHeight="1">
      <c r="B297" s="26"/>
    </row>
    <row r="298" spans="2:2" ht="13.5" customHeight="1">
      <c r="B298" s="26"/>
    </row>
    <row r="299" spans="2:2" ht="13.5" customHeight="1">
      <c r="B299" s="26"/>
    </row>
    <row r="300" spans="2:2" ht="13.5" customHeight="1">
      <c r="B300" s="26"/>
    </row>
    <row r="301" spans="2:2" ht="13.5" customHeight="1">
      <c r="B301" s="26"/>
    </row>
    <row r="302" spans="2:2" ht="13.5" customHeight="1">
      <c r="B302" s="26"/>
    </row>
    <row r="303" spans="2:2" ht="13.5" customHeight="1">
      <c r="B303" s="26"/>
    </row>
    <row r="304" spans="2:2" ht="13.5" customHeight="1">
      <c r="B304" s="26"/>
    </row>
    <row r="305" spans="2:2" ht="13.5" customHeight="1">
      <c r="B305" s="26"/>
    </row>
    <row r="306" spans="2:2" ht="13.5" customHeight="1">
      <c r="B306" s="26"/>
    </row>
    <row r="307" spans="2:2" ht="13.5" customHeight="1">
      <c r="B307" s="26"/>
    </row>
    <row r="308" spans="2:2" ht="13.5" customHeight="1">
      <c r="B308" s="26"/>
    </row>
    <row r="309" spans="2:2" ht="13.5" customHeight="1">
      <c r="B309" s="26"/>
    </row>
    <row r="310" spans="2:2" ht="13.5" customHeight="1">
      <c r="B310" s="26"/>
    </row>
    <row r="311" spans="2:2" ht="13.5" customHeight="1">
      <c r="B311" s="26"/>
    </row>
    <row r="312" spans="2:2" ht="13.5" customHeight="1">
      <c r="B312" s="26"/>
    </row>
    <row r="313" spans="2:2" ht="13.5" customHeight="1">
      <c r="B313" s="26"/>
    </row>
    <row r="314" spans="2:2" ht="13.5" customHeight="1">
      <c r="B314" s="26"/>
    </row>
    <row r="315" spans="2:2" ht="13.5" customHeight="1">
      <c r="B315" s="26"/>
    </row>
    <row r="316" spans="2:2" ht="13.5" customHeight="1">
      <c r="B316" s="26"/>
    </row>
    <row r="317" spans="2:2" ht="13.5" customHeight="1">
      <c r="B317" s="26"/>
    </row>
    <row r="318" spans="2:2" ht="13.5" customHeight="1">
      <c r="B318" s="26"/>
    </row>
    <row r="319" spans="2:2" ht="13.5" customHeight="1">
      <c r="B319" s="26"/>
    </row>
    <row r="320" spans="2:2" ht="13.5" customHeight="1">
      <c r="B320" s="26"/>
    </row>
    <row r="321" spans="2:2" ht="13.5" customHeight="1">
      <c r="B321" s="26"/>
    </row>
    <row r="322" spans="2:2" ht="13.5" customHeight="1">
      <c r="B322" s="26"/>
    </row>
    <row r="323" spans="2:2" ht="13.5" customHeight="1">
      <c r="B323" s="26"/>
    </row>
    <row r="324" spans="2:2" ht="13.5" customHeight="1">
      <c r="B324" s="26"/>
    </row>
    <row r="325" spans="2:2" ht="13.5" customHeight="1">
      <c r="B325" s="26"/>
    </row>
    <row r="326" spans="2:2" ht="13.5" customHeight="1">
      <c r="B326" s="26"/>
    </row>
    <row r="327" spans="2:2" ht="13.5" customHeight="1">
      <c r="B327" s="26"/>
    </row>
    <row r="328" spans="2:2" ht="13.5" customHeight="1">
      <c r="B328" s="26"/>
    </row>
    <row r="329" spans="2:2" ht="13.5" customHeight="1">
      <c r="B329" s="26"/>
    </row>
    <row r="330" spans="2:2" ht="13.5" customHeight="1">
      <c r="B330" s="26"/>
    </row>
    <row r="331" spans="2:2" ht="13.5" customHeight="1">
      <c r="B331" s="26"/>
    </row>
    <row r="332" spans="2:2" ht="13.5" customHeight="1">
      <c r="B332" s="26"/>
    </row>
    <row r="333" spans="2:2" ht="13.5" customHeight="1">
      <c r="B333" s="26"/>
    </row>
    <row r="334" spans="2:2" ht="13.5" customHeight="1">
      <c r="B334" s="26"/>
    </row>
    <row r="335" spans="2:2" ht="13.5" customHeight="1">
      <c r="B335" s="26"/>
    </row>
    <row r="336" spans="2:2" ht="13.5" customHeight="1">
      <c r="B336" s="26"/>
    </row>
    <row r="337" spans="2:2" ht="13.5" customHeight="1">
      <c r="B337" s="26"/>
    </row>
    <row r="338" spans="2:2" ht="13.5" customHeight="1">
      <c r="B338" s="26"/>
    </row>
    <row r="339" spans="2:2" ht="13.5" customHeight="1">
      <c r="B339" s="26"/>
    </row>
    <row r="340" spans="2:2" ht="13.5" customHeight="1">
      <c r="B340" s="26"/>
    </row>
    <row r="341" spans="2:2" ht="13.5" customHeight="1">
      <c r="B341" s="26"/>
    </row>
    <row r="342" spans="2:2" ht="13.5" customHeight="1">
      <c r="B342" s="26"/>
    </row>
    <row r="343" spans="2:2" ht="13.5" customHeight="1">
      <c r="B343" s="26"/>
    </row>
    <row r="344" spans="2:2" ht="13.5" customHeight="1">
      <c r="B344" s="26"/>
    </row>
    <row r="345" spans="2:2" ht="13.5" customHeight="1">
      <c r="B345" s="26"/>
    </row>
    <row r="346" spans="2:2" ht="13.5" customHeight="1">
      <c r="B346" s="26"/>
    </row>
    <row r="347" spans="2:2" ht="13.5" customHeight="1">
      <c r="B347" s="26"/>
    </row>
    <row r="348" spans="2:2" ht="13.5" customHeight="1">
      <c r="B348" s="26"/>
    </row>
    <row r="349" spans="2:2" ht="13.5" customHeight="1">
      <c r="B349" s="26"/>
    </row>
    <row r="350" spans="2:2" ht="13.5" customHeight="1">
      <c r="B350" s="26"/>
    </row>
    <row r="351" spans="2:2" ht="13.5" customHeight="1">
      <c r="B351" s="26"/>
    </row>
    <row r="352" spans="2:2" ht="13.5" customHeight="1">
      <c r="B352" s="26"/>
    </row>
    <row r="353" spans="2:2" ht="13.5" customHeight="1">
      <c r="B353" s="26"/>
    </row>
    <row r="354" spans="2:2" ht="13.5" customHeight="1">
      <c r="B354" s="26"/>
    </row>
    <row r="355" spans="2:2" ht="13.5" customHeight="1">
      <c r="B355" s="26"/>
    </row>
    <row r="356" spans="2:2" ht="13.5" customHeight="1">
      <c r="B356" s="26"/>
    </row>
    <row r="357" spans="2:2" ht="13.5" customHeight="1">
      <c r="B357" s="26"/>
    </row>
    <row r="358" spans="2:2" ht="13.5" customHeight="1">
      <c r="B358" s="26"/>
    </row>
    <row r="359" spans="2:2" ht="13.5" customHeight="1">
      <c r="B359" s="26"/>
    </row>
    <row r="360" spans="2:2" ht="13.5" customHeight="1">
      <c r="B360" s="26"/>
    </row>
    <row r="361" spans="2:2" ht="13.5" customHeight="1">
      <c r="B361" s="26"/>
    </row>
    <row r="362" spans="2:2" ht="13.5" customHeight="1">
      <c r="B362" s="26"/>
    </row>
    <row r="363" spans="2:2" ht="13.5" customHeight="1">
      <c r="B363" s="26"/>
    </row>
    <row r="364" spans="2:2" ht="13.5" customHeight="1">
      <c r="B364" s="26"/>
    </row>
    <row r="365" spans="2:2" ht="13.5" customHeight="1">
      <c r="B365" s="26"/>
    </row>
    <row r="366" spans="2:2" ht="13.5" customHeight="1">
      <c r="B366" s="26"/>
    </row>
    <row r="367" spans="2:2" ht="13.5" customHeight="1">
      <c r="B367" s="26"/>
    </row>
    <row r="368" spans="2:2" ht="13.5" customHeight="1">
      <c r="B368" s="26"/>
    </row>
    <row r="369" spans="2:2" ht="13.5" customHeight="1">
      <c r="B369" s="26"/>
    </row>
    <row r="370" spans="2:2" ht="13.5" customHeight="1">
      <c r="B370" s="26"/>
    </row>
    <row r="371" spans="2:2" ht="13.5" customHeight="1">
      <c r="B371" s="26"/>
    </row>
    <row r="372" spans="2:2" ht="13.5" customHeight="1">
      <c r="B372" s="26"/>
    </row>
    <row r="373" spans="2:2" ht="13.5" customHeight="1">
      <c r="B373" s="26"/>
    </row>
    <row r="374" spans="2:2" ht="13.5" customHeight="1">
      <c r="B374" s="26"/>
    </row>
    <row r="375" spans="2:2" ht="13.5" customHeight="1">
      <c r="B375" s="26"/>
    </row>
    <row r="376" spans="2:2" ht="13.5" customHeight="1">
      <c r="B376" s="26"/>
    </row>
    <row r="377" spans="2:2" ht="13.5" customHeight="1">
      <c r="B377" s="26"/>
    </row>
    <row r="378" spans="2:2" ht="13.5" customHeight="1">
      <c r="B378" s="26"/>
    </row>
    <row r="379" spans="2:2" ht="13.5" customHeight="1">
      <c r="B379" s="26"/>
    </row>
    <row r="380" spans="2:2" ht="13.5" customHeight="1">
      <c r="B380" s="26"/>
    </row>
    <row r="381" spans="2:2" ht="13.5" customHeight="1">
      <c r="B381" s="26"/>
    </row>
    <row r="382" spans="2:2" ht="13.5" customHeight="1">
      <c r="B382" s="26"/>
    </row>
    <row r="383" spans="2:2" ht="13.5" customHeight="1">
      <c r="B383" s="26"/>
    </row>
    <row r="384" spans="2:2" ht="13.5" customHeight="1">
      <c r="B384" s="26"/>
    </row>
    <row r="385" spans="2:2" ht="13.5" customHeight="1">
      <c r="B385" s="26"/>
    </row>
    <row r="386" spans="2:2" ht="13.5" customHeight="1">
      <c r="B386" s="26"/>
    </row>
    <row r="387" spans="2:2" ht="13.5" customHeight="1">
      <c r="B387" s="26"/>
    </row>
    <row r="388" spans="2:2" ht="13.5" customHeight="1">
      <c r="B388" s="26"/>
    </row>
    <row r="389" spans="2:2" ht="13.5" customHeight="1">
      <c r="B389" s="26"/>
    </row>
    <row r="390" spans="2:2" ht="13.5" customHeight="1">
      <c r="B390" s="26"/>
    </row>
    <row r="391" spans="2:2" ht="13.5" customHeight="1">
      <c r="B391" s="26"/>
    </row>
    <row r="392" spans="2:2" ht="13.5" customHeight="1">
      <c r="B392" s="26"/>
    </row>
    <row r="393" spans="2:2" ht="13.5" customHeight="1">
      <c r="B393" s="26"/>
    </row>
    <row r="394" spans="2:2" ht="13.5" customHeight="1">
      <c r="B394" s="26"/>
    </row>
    <row r="395" spans="2:2" ht="13.5" customHeight="1">
      <c r="B395" s="26"/>
    </row>
    <row r="396" spans="2:2" ht="13.5" customHeight="1">
      <c r="B396" s="26"/>
    </row>
    <row r="397" spans="2:2" ht="13.5" customHeight="1">
      <c r="B397" s="26"/>
    </row>
    <row r="398" spans="2:2" ht="13.5" customHeight="1">
      <c r="B398" s="26"/>
    </row>
    <row r="399" spans="2:2" ht="13.5" customHeight="1">
      <c r="B399" s="26"/>
    </row>
    <row r="400" spans="2:2" ht="13.5" customHeight="1">
      <c r="B400" s="26"/>
    </row>
    <row r="401" spans="2:2" ht="13.5" customHeight="1">
      <c r="B401" s="26"/>
    </row>
    <row r="402" spans="2:2" ht="13.5" customHeight="1">
      <c r="B402" s="26"/>
    </row>
    <row r="403" spans="2:2" ht="13.5" customHeight="1">
      <c r="B403" s="26"/>
    </row>
    <row r="404" spans="2:2" ht="13.5" customHeight="1">
      <c r="B404" s="26"/>
    </row>
    <row r="405" spans="2:2" ht="13.5" customHeight="1">
      <c r="B405" s="26"/>
    </row>
    <row r="406" spans="2:2" ht="13.5" customHeight="1">
      <c r="B406" s="26"/>
    </row>
    <row r="407" spans="2:2" ht="13.5" customHeight="1">
      <c r="B407" s="26"/>
    </row>
    <row r="408" spans="2:2" ht="13.5" customHeight="1">
      <c r="B408" s="26"/>
    </row>
    <row r="409" spans="2:2" ht="13.5" customHeight="1">
      <c r="B409" s="26"/>
    </row>
    <row r="410" spans="2:2" ht="13.5" customHeight="1">
      <c r="B410" s="26"/>
    </row>
    <row r="411" spans="2:2" ht="13.5" customHeight="1">
      <c r="B411" s="26"/>
    </row>
    <row r="412" spans="2:2" ht="13.5" customHeight="1">
      <c r="B412" s="26"/>
    </row>
    <row r="413" spans="2:2" ht="13.5" customHeight="1">
      <c r="B413" s="26"/>
    </row>
    <row r="414" spans="2:2" ht="13.5" customHeight="1">
      <c r="B414" s="26"/>
    </row>
    <row r="415" spans="2:2" ht="13.5" customHeight="1">
      <c r="B415" s="26"/>
    </row>
    <row r="416" spans="2:2" ht="13.5" customHeight="1">
      <c r="B416" s="26"/>
    </row>
    <row r="417" spans="2:2" ht="13.5" customHeight="1">
      <c r="B417" s="26"/>
    </row>
    <row r="418" spans="2:2" ht="13.5" customHeight="1">
      <c r="B418" s="26"/>
    </row>
    <row r="419" spans="2:2" ht="13.5" customHeight="1">
      <c r="B419" s="26"/>
    </row>
    <row r="420" spans="2:2" ht="13.5" customHeight="1">
      <c r="B420" s="26"/>
    </row>
    <row r="421" spans="2:2" ht="13.5" customHeight="1">
      <c r="B421" s="26"/>
    </row>
    <row r="422" spans="2:2" ht="13.5" customHeight="1">
      <c r="B422" s="26"/>
    </row>
    <row r="423" spans="2:2" ht="13.5" customHeight="1">
      <c r="B423" s="26"/>
    </row>
  </sheetData>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2011/12&amp;C&amp;9&amp;P</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R103"/>
  <sheetViews>
    <sheetView zoomScaleNormal="100" workbookViewId="0">
      <pane ySplit="5" topLeftCell="A6" activePane="bottomLeft" state="frozen"/>
      <selection activeCell="B24" sqref="B24"/>
      <selection pane="bottomLeft" activeCell="F39" sqref="F39"/>
    </sheetView>
  </sheetViews>
  <sheetFormatPr defaultRowHeight="13.5" customHeight="1"/>
  <cols>
    <col min="1" max="1" width="6.140625" style="26" customWidth="1"/>
    <col min="2" max="2" width="20.28515625" style="22" customWidth="1"/>
    <col min="3" max="3" width="5.28515625" style="227" customWidth="1"/>
    <col min="4" max="4" width="9.42578125" style="22" customWidth="1"/>
    <col min="5" max="5" width="10.5703125" style="22" customWidth="1"/>
    <col min="6" max="6" width="20.140625" style="26" customWidth="1"/>
    <col min="7" max="7" width="6.140625" style="227" bestFit="1" customWidth="1"/>
    <col min="8" max="8" width="19.42578125" style="137" customWidth="1"/>
    <col min="9" max="9" width="15.28515625" style="127" bestFit="1" customWidth="1"/>
    <col min="10" max="10" width="15.28515625" style="127" customWidth="1"/>
    <col min="11" max="11" width="20.42578125" customWidth="1"/>
    <col min="12" max="12" width="16.42578125" bestFit="1" customWidth="1"/>
    <col min="13" max="13" width="16.85546875" customWidth="1"/>
    <col min="14" max="14" width="16.28515625" bestFit="1" customWidth="1"/>
    <col min="15" max="15" width="17.42578125" customWidth="1"/>
    <col min="16" max="16" width="24.7109375" bestFit="1" customWidth="1"/>
    <col min="17" max="17" width="5.140625" bestFit="1" customWidth="1"/>
    <col min="18" max="18" width="8.85546875" customWidth="1"/>
    <col min="19" max="16384" width="9.140625" style="22"/>
  </cols>
  <sheetData>
    <row r="1" spans="1:9" ht="14.25" customHeight="1">
      <c r="B1" s="39" t="s">
        <v>646</v>
      </c>
    </row>
    <row r="2" spans="1:9" ht="13.5" customHeight="1">
      <c r="B2" s="78" t="s">
        <v>299</v>
      </c>
    </row>
    <row r="3" spans="1:9" ht="13.5" customHeight="1">
      <c r="B3" s="78" t="s">
        <v>298</v>
      </c>
    </row>
    <row r="4" spans="1:9" ht="10.5" customHeight="1">
      <c r="B4" s="78"/>
    </row>
    <row r="5" spans="1:9" ht="13.5" customHeight="1">
      <c r="B5" s="39"/>
      <c r="H5" s="10"/>
      <c r="I5" s="10"/>
    </row>
    <row r="6" spans="1:9" ht="13.5" customHeight="1">
      <c r="A6" s="26">
        <v>1</v>
      </c>
      <c r="B6" s="4" t="s">
        <v>448</v>
      </c>
      <c r="C6" s="18">
        <v>7.39</v>
      </c>
      <c r="E6" s="26">
        <v>52</v>
      </c>
      <c r="F6" s="4" t="s">
        <v>536</v>
      </c>
      <c r="G6" s="18">
        <v>3.36</v>
      </c>
    </row>
    <row r="7" spans="1:9" ht="13.5" customHeight="1">
      <c r="A7" s="26">
        <v>2</v>
      </c>
      <c r="B7" s="4" t="s">
        <v>563</v>
      </c>
      <c r="C7" s="18">
        <v>6.94</v>
      </c>
      <c r="E7" s="26">
        <v>53</v>
      </c>
      <c r="F7" s="4" t="s">
        <v>464</v>
      </c>
      <c r="G7" s="18">
        <v>3.34</v>
      </c>
    </row>
    <row r="8" spans="1:9" ht="13.5" customHeight="1">
      <c r="A8" s="26">
        <v>3</v>
      </c>
      <c r="B8" s="4" t="s">
        <v>477</v>
      </c>
      <c r="C8" s="18">
        <v>6.51</v>
      </c>
      <c r="E8" s="26">
        <v>54</v>
      </c>
      <c r="F8" s="4" t="s">
        <v>306</v>
      </c>
      <c r="G8" s="18">
        <v>3.31</v>
      </c>
    </row>
    <row r="9" spans="1:9" ht="13.5" customHeight="1">
      <c r="A9" s="26">
        <v>4</v>
      </c>
      <c r="B9" s="4" t="s">
        <v>21</v>
      </c>
      <c r="C9" s="18">
        <v>6.29</v>
      </c>
      <c r="E9" s="26">
        <v>55</v>
      </c>
      <c r="F9" s="4" t="s">
        <v>346</v>
      </c>
      <c r="G9" s="18">
        <v>3.31</v>
      </c>
    </row>
    <row r="10" spans="1:9" ht="13.5" customHeight="1">
      <c r="A10" s="26">
        <v>5</v>
      </c>
      <c r="B10" s="4" t="s">
        <v>572</v>
      </c>
      <c r="C10" s="18">
        <v>6.17</v>
      </c>
      <c r="E10" s="26">
        <v>56</v>
      </c>
      <c r="F10" s="4" t="s">
        <v>435</v>
      </c>
      <c r="G10" s="18">
        <v>3.27</v>
      </c>
    </row>
    <row r="11" spans="1:9" ht="13.5" customHeight="1">
      <c r="A11" s="26">
        <v>6</v>
      </c>
      <c r="B11" s="4" t="s">
        <v>446</v>
      </c>
      <c r="C11" s="18">
        <v>6.11</v>
      </c>
      <c r="E11" s="26">
        <v>57</v>
      </c>
      <c r="F11" s="4" t="s">
        <v>489</v>
      </c>
      <c r="G11" s="18">
        <v>3.23</v>
      </c>
    </row>
    <row r="12" spans="1:9" ht="13.5" customHeight="1">
      <c r="A12" s="26">
        <v>7</v>
      </c>
      <c r="B12" s="4" t="s">
        <v>483</v>
      </c>
      <c r="C12" s="18">
        <v>6.01</v>
      </c>
      <c r="E12" s="26">
        <v>58</v>
      </c>
      <c r="F12" s="4" t="s">
        <v>471</v>
      </c>
      <c r="G12" s="18">
        <v>3.2</v>
      </c>
    </row>
    <row r="13" spans="1:9" ht="13.5" customHeight="1">
      <c r="A13" s="26">
        <v>8</v>
      </c>
      <c r="B13" s="4" t="s">
        <v>468</v>
      </c>
      <c r="C13" s="18">
        <v>5.99</v>
      </c>
      <c r="E13" s="26">
        <v>59</v>
      </c>
      <c r="F13" s="4" t="s">
        <v>344</v>
      </c>
      <c r="G13" s="18">
        <v>3.17</v>
      </c>
    </row>
    <row r="14" spans="1:9" ht="13.5" customHeight="1">
      <c r="A14" s="26">
        <v>9</v>
      </c>
      <c r="B14" s="4" t="s">
        <v>445</v>
      </c>
      <c r="C14" s="18">
        <v>5.94</v>
      </c>
      <c r="E14" s="26">
        <v>60</v>
      </c>
      <c r="F14" s="4" t="s">
        <v>465</v>
      </c>
      <c r="G14" s="18">
        <v>3.12</v>
      </c>
    </row>
    <row r="15" spans="1:9" ht="13.5" customHeight="1">
      <c r="A15" s="26">
        <v>10</v>
      </c>
      <c r="B15" s="4" t="s">
        <v>470</v>
      </c>
      <c r="C15" s="18">
        <v>5.55</v>
      </c>
      <c r="E15" s="26">
        <v>61</v>
      </c>
      <c r="F15" s="4" t="s">
        <v>478</v>
      </c>
      <c r="G15" s="18">
        <v>3.11</v>
      </c>
    </row>
    <row r="16" spans="1:9" ht="13.5" customHeight="1">
      <c r="A16" s="26">
        <v>11</v>
      </c>
      <c r="B16" s="4" t="s">
        <v>437</v>
      </c>
      <c r="C16" s="18">
        <v>5.39</v>
      </c>
      <c r="E16" s="26">
        <v>62</v>
      </c>
      <c r="F16" s="4" t="s">
        <v>336</v>
      </c>
      <c r="G16" s="18">
        <v>3.1</v>
      </c>
    </row>
    <row r="17" spans="1:7" ht="13.5" customHeight="1">
      <c r="A17" s="26">
        <v>12</v>
      </c>
      <c r="B17" s="4" t="s">
        <v>324</v>
      </c>
      <c r="C17" s="18">
        <v>5.26</v>
      </c>
      <c r="E17" s="26">
        <v>63</v>
      </c>
      <c r="F17" s="4" t="s">
        <v>520</v>
      </c>
      <c r="G17" s="18">
        <v>3.02</v>
      </c>
    </row>
    <row r="18" spans="1:7" ht="13.5" customHeight="1">
      <c r="A18" s="26">
        <v>13</v>
      </c>
      <c r="B18" s="4" t="s">
        <v>525</v>
      </c>
      <c r="C18" s="18">
        <v>5.2</v>
      </c>
      <c r="E18" s="26">
        <v>64</v>
      </c>
      <c r="F18" s="4" t="s">
        <v>340</v>
      </c>
      <c r="G18" s="18">
        <v>3.01</v>
      </c>
    </row>
    <row r="19" spans="1:7" ht="13.5" customHeight="1">
      <c r="A19" s="26">
        <v>14</v>
      </c>
      <c r="B19" s="4" t="s">
        <v>441</v>
      </c>
      <c r="C19" s="18">
        <v>5.16</v>
      </c>
      <c r="E19" s="26">
        <v>65</v>
      </c>
      <c r="F19" s="4" t="s">
        <v>345</v>
      </c>
      <c r="G19" s="18">
        <v>2.86</v>
      </c>
    </row>
    <row r="20" spans="1:7" ht="13.5" customHeight="1">
      <c r="A20" s="26">
        <v>15</v>
      </c>
      <c r="B20" s="4" t="s">
        <v>524</v>
      </c>
      <c r="C20" s="18">
        <v>5.15</v>
      </c>
      <c r="E20" s="26">
        <v>66</v>
      </c>
      <c r="F20" s="4" t="s">
        <v>533</v>
      </c>
      <c r="G20" s="18">
        <v>2.85</v>
      </c>
    </row>
    <row r="21" spans="1:7" ht="13.5" customHeight="1">
      <c r="A21" s="26">
        <v>16</v>
      </c>
      <c r="B21" s="4" t="s">
        <v>474</v>
      </c>
      <c r="C21" s="18">
        <v>5.07</v>
      </c>
      <c r="E21" s="26">
        <v>67</v>
      </c>
      <c r="F21" s="4" t="s">
        <v>335</v>
      </c>
      <c r="G21" s="18">
        <v>2.7</v>
      </c>
    </row>
    <row r="22" spans="1:7" ht="13.5" customHeight="1">
      <c r="A22" s="26">
        <v>17</v>
      </c>
      <c r="B22" s="4" t="s">
        <v>461</v>
      </c>
      <c r="C22" s="18">
        <v>5.05</v>
      </c>
      <c r="E22" s="26">
        <v>68</v>
      </c>
      <c r="F22" s="4" t="s">
        <v>476</v>
      </c>
      <c r="G22" s="18">
        <v>2.67</v>
      </c>
    </row>
    <row r="23" spans="1:7" ht="13.5" customHeight="1">
      <c r="A23" s="26">
        <v>18</v>
      </c>
      <c r="B23" s="4" t="s">
        <v>426</v>
      </c>
      <c r="C23" s="18">
        <v>5.01</v>
      </c>
      <c r="E23" s="26">
        <v>69</v>
      </c>
      <c r="F23" s="4" t="s">
        <v>166</v>
      </c>
      <c r="G23" s="18">
        <v>2.56</v>
      </c>
    </row>
    <row r="24" spans="1:7" ht="13.5" customHeight="1">
      <c r="A24" s="26">
        <v>19</v>
      </c>
      <c r="B24" s="4" t="s">
        <v>431</v>
      </c>
      <c r="C24" s="18">
        <v>4.84</v>
      </c>
      <c r="E24" s="26">
        <v>70</v>
      </c>
      <c r="F24" s="4" t="s">
        <v>443</v>
      </c>
      <c r="G24" s="18">
        <v>2.54</v>
      </c>
    </row>
    <row r="25" spans="1:7" ht="13.5" customHeight="1">
      <c r="A25" s="26">
        <v>20</v>
      </c>
      <c r="B25" s="4" t="s">
        <v>507</v>
      </c>
      <c r="C25" s="18">
        <v>4.83</v>
      </c>
      <c r="E25" s="26">
        <v>71</v>
      </c>
      <c r="F25" s="4" t="s">
        <v>424</v>
      </c>
      <c r="G25" s="18">
        <v>2.4900000000000002</v>
      </c>
    </row>
    <row r="26" spans="1:7" ht="13.5" customHeight="1">
      <c r="A26" s="26">
        <v>21</v>
      </c>
      <c r="B26" s="4" t="s">
        <v>456</v>
      </c>
      <c r="C26" s="18">
        <v>4.83</v>
      </c>
      <c r="E26" s="26">
        <v>72</v>
      </c>
      <c r="F26" s="4" t="s">
        <v>439</v>
      </c>
      <c r="G26" s="18">
        <v>2.4500000000000002</v>
      </c>
    </row>
    <row r="27" spans="1:7" ht="13.5" customHeight="1">
      <c r="A27" s="26">
        <v>22</v>
      </c>
      <c r="B27" s="4" t="s">
        <v>462</v>
      </c>
      <c r="C27" s="18">
        <v>4.7699999999999996</v>
      </c>
      <c r="E27" s="26">
        <v>73</v>
      </c>
      <c r="F27" s="4" t="s">
        <v>500</v>
      </c>
      <c r="G27" s="18">
        <v>2.4300000000000002</v>
      </c>
    </row>
    <row r="28" spans="1:7" ht="13.5" customHeight="1">
      <c r="A28" s="26">
        <v>23</v>
      </c>
      <c r="B28" s="4" t="s">
        <v>454</v>
      </c>
      <c r="C28" s="18">
        <v>4.76</v>
      </c>
      <c r="E28" s="26">
        <v>74</v>
      </c>
      <c r="F28" s="4" t="s">
        <v>184</v>
      </c>
      <c r="G28" s="18">
        <v>2.39</v>
      </c>
    </row>
    <row r="29" spans="1:7" ht="13.5" customHeight="1">
      <c r="A29" s="26">
        <v>24</v>
      </c>
      <c r="B29" s="4" t="s">
        <v>451</v>
      </c>
      <c r="C29" s="18">
        <v>4.62</v>
      </c>
      <c r="E29" s="26">
        <v>75</v>
      </c>
      <c r="F29" s="4" t="s">
        <v>528</v>
      </c>
      <c r="G29" s="18">
        <v>2.2999999999999998</v>
      </c>
    </row>
    <row r="30" spans="1:7" ht="13.5" customHeight="1">
      <c r="A30" s="26">
        <v>25</v>
      </c>
      <c r="B30" s="4" t="s">
        <v>343</v>
      </c>
      <c r="C30" s="18">
        <v>4.5999999999999996</v>
      </c>
      <c r="E30" s="26">
        <v>76</v>
      </c>
      <c r="F30" s="4" t="s">
        <v>348</v>
      </c>
      <c r="G30" s="18">
        <v>2.21</v>
      </c>
    </row>
    <row r="31" spans="1:7" ht="13.5" customHeight="1">
      <c r="A31" s="26">
        <v>26</v>
      </c>
      <c r="B31" s="4" t="s">
        <v>460</v>
      </c>
      <c r="C31" s="18">
        <v>4.49</v>
      </c>
      <c r="E31" s="26">
        <v>77</v>
      </c>
      <c r="F31" s="4" t="s">
        <v>168</v>
      </c>
      <c r="G31" s="18">
        <v>2.15</v>
      </c>
    </row>
    <row r="32" spans="1:7" ht="13.5" customHeight="1">
      <c r="A32" s="26">
        <v>27</v>
      </c>
      <c r="B32" s="4" t="s">
        <v>216</v>
      </c>
      <c r="C32" s="18">
        <v>4.46</v>
      </c>
      <c r="E32" s="26">
        <v>78</v>
      </c>
      <c r="F32" s="4" t="s">
        <v>186</v>
      </c>
      <c r="G32" s="18">
        <v>2.06</v>
      </c>
    </row>
    <row r="33" spans="1:7" ht="13.5" customHeight="1">
      <c r="A33" s="26">
        <v>28</v>
      </c>
      <c r="B33" s="4" t="s">
        <v>481</v>
      </c>
      <c r="C33" s="18">
        <v>4.3899999999999997</v>
      </c>
      <c r="E33" s="26">
        <v>79</v>
      </c>
      <c r="F33" s="4" t="s">
        <v>209</v>
      </c>
      <c r="G33" s="18">
        <v>2.04</v>
      </c>
    </row>
    <row r="34" spans="1:7" ht="13.5" customHeight="1">
      <c r="A34" s="26">
        <v>29</v>
      </c>
      <c r="B34" s="4" t="s">
        <v>458</v>
      </c>
      <c r="C34" s="18">
        <v>4.32</v>
      </c>
      <c r="E34" s="26">
        <v>80</v>
      </c>
      <c r="F34" s="4" t="s">
        <v>554</v>
      </c>
      <c r="G34" s="18">
        <v>1.93</v>
      </c>
    </row>
    <row r="35" spans="1:7" ht="13.5" customHeight="1">
      <c r="A35" s="26">
        <v>30</v>
      </c>
      <c r="B35" s="4" t="s">
        <v>455</v>
      </c>
      <c r="C35" s="18">
        <v>4.26</v>
      </c>
      <c r="E35" s="26">
        <v>81</v>
      </c>
      <c r="F35" s="4" t="s">
        <v>339</v>
      </c>
      <c r="G35" s="18">
        <v>1.89</v>
      </c>
    </row>
    <row r="36" spans="1:7" ht="13.5" customHeight="1">
      <c r="A36" s="26">
        <v>31</v>
      </c>
      <c r="B36" s="4" t="s">
        <v>457</v>
      </c>
      <c r="C36" s="18">
        <v>4.16</v>
      </c>
      <c r="E36" s="26">
        <v>82</v>
      </c>
      <c r="F36" s="4" t="s">
        <v>334</v>
      </c>
      <c r="G36" s="18">
        <v>1.82</v>
      </c>
    </row>
    <row r="37" spans="1:7" ht="13.5" customHeight="1">
      <c r="A37" s="26">
        <v>32</v>
      </c>
      <c r="B37" s="4" t="s">
        <v>423</v>
      </c>
      <c r="C37" s="18">
        <v>4.13</v>
      </c>
      <c r="E37" s="26">
        <v>83</v>
      </c>
      <c r="F37" s="4" t="s">
        <v>493</v>
      </c>
      <c r="G37" s="18">
        <v>1.77</v>
      </c>
    </row>
    <row r="38" spans="1:7" ht="13.5" customHeight="1">
      <c r="A38" s="26">
        <v>33</v>
      </c>
      <c r="B38" s="4" t="s">
        <v>466</v>
      </c>
      <c r="C38" s="18">
        <v>4.13</v>
      </c>
      <c r="E38" s="26">
        <v>84</v>
      </c>
      <c r="F38" s="4" t="s">
        <v>487</v>
      </c>
      <c r="G38" s="18">
        <v>1.75</v>
      </c>
    </row>
    <row r="39" spans="1:7" ht="13.5" customHeight="1">
      <c r="A39" s="26">
        <v>34</v>
      </c>
      <c r="B39" s="4" t="s">
        <v>434</v>
      </c>
      <c r="C39" s="18">
        <v>3.94</v>
      </c>
      <c r="E39" s="26">
        <v>85</v>
      </c>
      <c r="F39" s="4" t="s">
        <v>679</v>
      </c>
      <c r="G39" s="18">
        <v>1.62</v>
      </c>
    </row>
    <row r="40" spans="1:7" ht="13.5" customHeight="1">
      <c r="A40" s="26">
        <v>35</v>
      </c>
      <c r="B40" s="4" t="s">
        <v>356</v>
      </c>
      <c r="C40" s="18">
        <v>3.94</v>
      </c>
      <c r="E40" s="26">
        <v>86</v>
      </c>
      <c r="F40" s="4" t="s">
        <v>552</v>
      </c>
      <c r="G40" s="18">
        <v>1.59</v>
      </c>
    </row>
    <row r="41" spans="1:7" ht="13.5" customHeight="1">
      <c r="A41" s="26">
        <v>36</v>
      </c>
      <c r="B41" s="4" t="s">
        <v>459</v>
      </c>
      <c r="C41" s="18">
        <v>3.91</v>
      </c>
      <c r="E41" s="26">
        <v>87</v>
      </c>
      <c r="F41" s="4" t="s">
        <v>539</v>
      </c>
      <c r="G41" s="18">
        <v>1.4</v>
      </c>
    </row>
    <row r="42" spans="1:7" ht="13.5" customHeight="1">
      <c r="A42" s="26">
        <v>37</v>
      </c>
      <c r="B42" s="4" t="s">
        <v>436</v>
      </c>
      <c r="C42" s="18">
        <v>3.84</v>
      </c>
      <c r="E42" s="26">
        <v>88</v>
      </c>
      <c r="F42" s="4" t="s">
        <v>185</v>
      </c>
      <c r="G42" s="18">
        <v>1.27</v>
      </c>
    </row>
    <row r="43" spans="1:7" ht="13.5" customHeight="1">
      <c r="A43" s="26">
        <v>38</v>
      </c>
      <c r="B43" s="4" t="s">
        <v>467</v>
      </c>
      <c r="C43" s="18">
        <v>3.84</v>
      </c>
      <c r="E43" s="26">
        <v>89</v>
      </c>
      <c r="F43" s="4" t="s">
        <v>529</v>
      </c>
      <c r="G43" s="18">
        <v>1.2</v>
      </c>
    </row>
    <row r="44" spans="1:7" ht="13.5" customHeight="1">
      <c r="A44" s="26">
        <v>39</v>
      </c>
      <c r="B44" s="4" t="s">
        <v>463</v>
      </c>
      <c r="C44" s="18">
        <v>3.83</v>
      </c>
      <c r="E44" s="26">
        <v>90</v>
      </c>
      <c r="F44" s="4" t="s">
        <v>685</v>
      </c>
      <c r="G44" s="18">
        <v>1.18</v>
      </c>
    </row>
    <row r="45" spans="1:7" ht="13.5" customHeight="1">
      <c r="A45" s="26">
        <v>40</v>
      </c>
      <c r="B45" s="4" t="s">
        <v>208</v>
      </c>
      <c r="C45" s="18">
        <v>3.82</v>
      </c>
      <c r="E45" s="26">
        <v>91</v>
      </c>
      <c r="F45" s="4" t="s">
        <v>323</v>
      </c>
      <c r="G45" s="18">
        <v>1.17</v>
      </c>
    </row>
    <row r="46" spans="1:7" ht="13.5" customHeight="1">
      <c r="A46" s="26">
        <v>41</v>
      </c>
      <c r="B46" s="4" t="s">
        <v>479</v>
      </c>
      <c r="C46" s="18">
        <v>3.82</v>
      </c>
      <c r="E46" s="26">
        <v>92</v>
      </c>
      <c r="F46" s="4" t="s">
        <v>506</v>
      </c>
      <c r="G46" s="18">
        <v>1.1299999999999999</v>
      </c>
    </row>
    <row r="47" spans="1:7" ht="13.5" customHeight="1">
      <c r="A47" s="26">
        <v>42</v>
      </c>
      <c r="B47" s="4" t="s">
        <v>469</v>
      </c>
      <c r="C47" s="18">
        <v>3.67</v>
      </c>
      <c r="E47" s="26">
        <v>93</v>
      </c>
      <c r="F47" s="4" t="s">
        <v>317</v>
      </c>
      <c r="G47" s="18">
        <v>1.1200000000000001</v>
      </c>
    </row>
    <row r="48" spans="1:7" ht="13.5" customHeight="1">
      <c r="A48" s="26">
        <v>43</v>
      </c>
      <c r="B48" s="4" t="s">
        <v>333</v>
      </c>
      <c r="C48" s="18">
        <v>3.63</v>
      </c>
      <c r="E48" s="26">
        <v>94</v>
      </c>
      <c r="F48" s="4" t="s">
        <v>310</v>
      </c>
      <c r="G48" s="18">
        <v>1.04</v>
      </c>
    </row>
    <row r="49" spans="1:7" ht="13.5" customHeight="1">
      <c r="A49" s="26">
        <v>44</v>
      </c>
      <c r="B49" s="4" t="s">
        <v>307</v>
      </c>
      <c r="C49" s="18">
        <v>3.62</v>
      </c>
      <c r="E49" s="26">
        <v>95</v>
      </c>
      <c r="F49" s="4" t="s">
        <v>541</v>
      </c>
      <c r="G49" s="18">
        <v>1.02</v>
      </c>
    </row>
    <row r="50" spans="1:7" ht="13.5" customHeight="1">
      <c r="A50" s="26">
        <v>45</v>
      </c>
      <c r="B50" s="4" t="s">
        <v>480</v>
      </c>
      <c r="C50" s="18">
        <v>3.61</v>
      </c>
      <c r="E50" s="26">
        <v>96</v>
      </c>
      <c r="F50" s="4" t="s">
        <v>341</v>
      </c>
      <c r="G50" s="18">
        <v>0.98</v>
      </c>
    </row>
    <row r="51" spans="1:7" ht="13.5" customHeight="1">
      <c r="A51" s="26">
        <v>46</v>
      </c>
      <c r="B51" s="4" t="s">
        <v>429</v>
      </c>
      <c r="C51" s="18">
        <v>3.59</v>
      </c>
      <c r="E51" s="26">
        <v>97</v>
      </c>
      <c r="F51" s="4" t="s">
        <v>492</v>
      </c>
      <c r="G51" s="18">
        <v>0.95</v>
      </c>
    </row>
    <row r="52" spans="1:7" ht="13.5" customHeight="1">
      <c r="A52" s="26">
        <v>47</v>
      </c>
      <c r="B52" s="4" t="s">
        <v>473</v>
      </c>
      <c r="C52" s="18">
        <v>3.57</v>
      </c>
      <c r="E52" s="26">
        <v>98</v>
      </c>
      <c r="F52" s="4" t="s">
        <v>498</v>
      </c>
      <c r="G52" s="18">
        <v>0.82</v>
      </c>
    </row>
    <row r="53" spans="1:7" ht="13.5" customHeight="1">
      <c r="A53" s="26">
        <v>48</v>
      </c>
      <c r="B53" s="4" t="s">
        <v>488</v>
      </c>
      <c r="C53" s="18">
        <v>3.51</v>
      </c>
      <c r="E53" s="26">
        <v>99</v>
      </c>
      <c r="F53" s="4" t="s">
        <v>538</v>
      </c>
      <c r="G53" s="18">
        <v>0.56999999999999995</v>
      </c>
    </row>
    <row r="54" spans="1:7" ht="13.5" customHeight="1">
      <c r="A54" s="26">
        <v>49</v>
      </c>
      <c r="B54" s="4" t="s">
        <v>440</v>
      </c>
      <c r="C54" s="18">
        <v>3.47</v>
      </c>
      <c r="E54" s="26"/>
    </row>
    <row r="55" spans="1:7" ht="13.5" customHeight="1">
      <c r="A55" s="26">
        <v>50</v>
      </c>
      <c r="B55" s="4" t="s">
        <v>450</v>
      </c>
      <c r="C55" s="18">
        <v>3.46</v>
      </c>
      <c r="F55" s="63" t="s">
        <v>411</v>
      </c>
      <c r="G55" s="252">
        <f>MEDIAN(G6:G53,C6:C56)</f>
        <v>3.46</v>
      </c>
    </row>
    <row r="56" spans="1:7" ht="13.5" customHeight="1">
      <c r="A56" s="26">
        <v>51</v>
      </c>
      <c r="B56" s="4" t="s">
        <v>482</v>
      </c>
      <c r="C56" s="18">
        <v>3.38</v>
      </c>
      <c r="F56" s="63" t="s">
        <v>410</v>
      </c>
      <c r="G56" s="252">
        <f>AVERAGE(G6:G53,C6:C56)</f>
        <v>3.4616161616161616</v>
      </c>
    </row>
    <row r="57" spans="1:7" ht="13.5" customHeight="1">
      <c r="F57" s="63"/>
      <c r="G57" s="252"/>
    </row>
    <row r="58" spans="1:7" ht="13.5" customHeight="1">
      <c r="F58" s="22"/>
      <c r="G58" s="50"/>
    </row>
    <row r="59" spans="1:7" ht="13.5" customHeight="1">
      <c r="E59" s="19"/>
      <c r="F59" s="22"/>
      <c r="G59" s="50"/>
    </row>
    <row r="60" spans="1:7" ht="13.5" customHeight="1">
      <c r="E60" s="19"/>
    </row>
    <row r="64" spans="1:7" ht="13.5" customHeight="1">
      <c r="D64" s="28"/>
    </row>
    <row r="65" spans="4:4" ht="13.5" customHeight="1">
      <c r="D65" s="28"/>
    </row>
    <row r="66" spans="4:4" ht="13.5" customHeight="1">
      <c r="D66" s="28"/>
    </row>
    <row r="103" spans="3:3" ht="13.5" customHeight="1">
      <c r="C103" s="50"/>
    </row>
  </sheetData>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2011/12&amp;C&amp;9&amp;P</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T101"/>
  <sheetViews>
    <sheetView zoomScaleNormal="100" workbookViewId="0">
      <pane ySplit="3" topLeftCell="A4" activePane="bottomLeft" state="frozen"/>
      <selection activeCell="B24" sqref="B24"/>
      <selection pane="bottomLeft" activeCell="I34" sqref="I34"/>
    </sheetView>
  </sheetViews>
  <sheetFormatPr defaultColWidth="8.85546875" defaultRowHeight="13.5" customHeight="1"/>
  <cols>
    <col min="1" max="1" width="6.85546875" customWidth="1"/>
    <col min="2" max="2" width="20" style="205" customWidth="1"/>
    <col min="3" max="3" width="8" style="264" customWidth="1"/>
    <col min="4" max="4" width="9.42578125" customWidth="1"/>
    <col min="5" max="5" width="8.85546875" customWidth="1"/>
    <col min="6" max="6" width="20.28515625" customWidth="1"/>
    <col min="7" max="7" width="7.85546875" style="190" customWidth="1"/>
    <col min="8" max="8" width="19.42578125" customWidth="1"/>
    <col min="9" max="9" width="24.140625" bestFit="1" customWidth="1"/>
    <col min="10" max="10" width="20.42578125" customWidth="1"/>
    <col min="11" max="11" width="14" bestFit="1" customWidth="1"/>
    <col min="12" max="12" width="20.85546875" bestFit="1" customWidth="1"/>
    <col min="13" max="13" width="9.28515625" bestFit="1" customWidth="1"/>
    <col min="14" max="14" width="28.7109375" bestFit="1" customWidth="1"/>
    <col min="15" max="15" width="8.85546875" customWidth="1"/>
    <col min="16" max="16" width="20.85546875" bestFit="1" customWidth="1"/>
    <col min="17" max="17" width="12.42578125" bestFit="1" customWidth="1"/>
    <col min="18" max="18" width="13.42578125" customWidth="1"/>
  </cols>
  <sheetData>
    <row r="1" spans="1:20" ht="14.25" customHeight="1">
      <c r="B1" s="300" t="s">
        <v>647</v>
      </c>
    </row>
    <row r="3" spans="1:20" ht="13.5" customHeight="1">
      <c r="A3" s="26"/>
      <c r="C3" s="265"/>
      <c r="H3" s="10"/>
      <c r="I3" s="10"/>
    </row>
    <row r="4" spans="1:20" ht="13.5" customHeight="1">
      <c r="A4" s="26">
        <v>1</v>
      </c>
      <c r="B4" s="4" t="s">
        <v>356</v>
      </c>
      <c r="C4" s="221">
        <v>47203.14</v>
      </c>
      <c r="E4" s="26">
        <v>52</v>
      </c>
      <c r="F4" s="4" t="s">
        <v>473</v>
      </c>
      <c r="G4" s="221">
        <v>18965.43</v>
      </c>
      <c r="R4" s="178"/>
    </row>
    <row r="5" spans="1:20" ht="13.5" customHeight="1">
      <c r="A5" s="26">
        <v>2</v>
      </c>
      <c r="B5" s="4" t="s">
        <v>21</v>
      </c>
      <c r="C5" s="221">
        <v>40256.620000000003</v>
      </c>
      <c r="E5" s="26">
        <v>53</v>
      </c>
      <c r="F5" s="4" t="s">
        <v>529</v>
      </c>
      <c r="G5" s="221">
        <v>18736.669999999998</v>
      </c>
      <c r="R5" s="178"/>
    </row>
    <row r="6" spans="1:20" ht="13.5" customHeight="1">
      <c r="A6" s="26">
        <v>3</v>
      </c>
      <c r="B6" s="4" t="s">
        <v>563</v>
      </c>
      <c r="C6" s="221">
        <v>35879.279999999999</v>
      </c>
      <c r="E6" s="26">
        <v>54</v>
      </c>
      <c r="F6" s="4" t="s">
        <v>437</v>
      </c>
      <c r="G6" s="221">
        <v>18520.38</v>
      </c>
      <c r="R6" s="178"/>
    </row>
    <row r="7" spans="1:20" ht="13.5" customHeight="1">
      <c r="A7" s="26">
        <v>4</v>
      </c>
      <c r="B7" s="4" t="s">
        <v>524</v>
      </c>
      <c r="C7" s="221">
        <v>33097.74</v>
      </c>
      <c r="E7" s="26">
        <v>55</v>
      </c>
      <c r="F7" s="4" t="s">
        <v>533</v>
      </c>
      <c r="G7" s="221">
        <v>17910</v>
      </c>
      <c r="R7" s="178"/>
    </row>
    <row r="8" spans="1:20" ht="13.5" customHeight="1">
      <c r="A8" s="26">
        <v>5</v>
      </c>
      <c r="B8" s="4" t="s">
        <v>333</v>
      </c>
      <c r="C8" s="221">
        <v>31932.17</v>
      </c>
      <c r="E8" s="26">
        <v>56</v>
      </c>
      <c r="F8" s="4" t="s">
        <v>348</v>
      </c>
      <c r="G8" s="221">
        <v>17672.55</v>
      </c>
      <c r="R8" s="178"/>
    </row>
    <row r="9" spans="1:20" ht="13.5" customHeight="1">
      <c r="A9" s="26">
        <v>6</v>
      </c>
      <c r="B9" s="4" t="s">
        <v>488</v>
      </c>
      <c r="C9" s="221">
        <v>31411.119999999999</v>
      </c>
      <c r="E9" s="26">
        <v>57</v>
      </c>
      <c r="F9" s="4" t="s">
        <v>489</v>
      </c>
      <c r="G9" s="221">
        <v>17655.95</v>
      </c>
      <c r="R9" s="178"/>
    </row>
    <row r="10" spans="1:20" ht="13.5" customHeight="1">
      <c r="A10" s="26">
        <v>7</v>
      </c>
      <c r="B10" s="4" t="s">
        <v>525</v>
      </c>
      <c r="C10" s="221">
        <v>30645.08</v>
      </c>
      <c r="E10" s="26">
        <v>58</v>
      </c>
      <c r="F10" s="4" t="s">
        <v>465</v>
      </c>
      <c r="G10" s="221">
        <v>17504.150000000001</v>
      </c>
      <c r="R10" s="178"/>
    </row>
    <row r="11" spans="1:20" ht="13.5" customHeight="1">
      <c r="A11" s="26">
        <v>8</v>
      </c>
      <c r="B11" s="4" t="s">
        <v>520</v>
      </c>
      <c r="C11" s="221">
        <v>29473.54</v>
      </c>
      <c r="E11" s="26">
        <v>59</v>
      </c>
      <c r="F11" s="4" t="s">
        <v>185</v>
      </c>
      <c r="G11" s="221">
        <v>17478</v>
      </c>
      <c r="R11" s="178"/>
    </row>
    <row r="12" spans="1:20" ht="13.5" customHeight="1">
      <c r="A12" s="26">
        <v>9</v>
      </c>
      <c r="B12" s="4" t="s">
        <v>474</v>
      </c>
      <c r="C12" s="221">
        <v>29175.4</v>
      </c>
      <c r="E12" s="26">
        <v>60</v>
      </c>
      <c r="F12" s="4" t="s">
        <v>441</v>
      </c>
      <c r="G12" s="221">
        <v>17219.46</v>
      </c>
      <c r="R12" s="178"/>
      <c r="T12" s="178"/>
    </row>
    <row r="13" spans="1:20" ht="13.5" customHeight="1">
      <c r="A13" s="26">
        <v>10</v>
      </c>
      <c r="B13" s="4" t="s">
        <v>455</v>
      </c>
      <c r="C13" s="221">
        <v>29002.16</v>
      </c>
      <c r="E13" s="26">
        <v>61</v>
      </c>
      <c r="F13" s="4" t="s">
        <v>344</v>
      </c>
      <c r="G13" s="221">
        <v>17145.7</v>
      </c>
      <c r="R13" s="178"/>
    </row>
    <row r="14" spans="1:20" ht="13.5" customHeight="1">
      <c r="A14" s="26">
        <v>11</v>
      </c>
      <c r="B14" s="4" t="s">
        <v>462</v>
      </c>
      <c r="C14" s="221">
        <v>28733.46</v>
      </c>
      <c r="E14" s="26">
        <v>62</v>
      </c>
      <c r="F14" s="4" t="s">
        <v>434</v>
      </c>
      <c r="G14" s="221">
        <v>16687.18</v>
      </c>
      <c r="R14" s="178"/>
    </row>
    <row r="15" spans="1:20" ht="13.5" customHeight="1">
      <c r="A15" s="26">
        <v>12</v>
      </c>
      <c r="B15" s="4" t="s">
        <v>343</v>
      </c>
      <c r="C15" s="221">
        <v>27525.22</v>
      </c>
      <c r="E15" s="26">
        <v>63</v>
      </c>
      <c r="F15" s="4" t="s">
        <v>429</v>
      </c>
      <c r="G15" s="221">
        <v>16625.66</v>
      </c>
      <c r="R15" s="178"/>
    </row>
    <row r="16" spans="1:20" ht="13.5" customHeight="1">
      <c r="A16" s="26">
        <v>13</v>
      </c>
      <c r="B16" s="4" t="s">
        <v>431</v>
      </c>
      <c r="C16" s="221">
        <v>27226.38</v>
      </c>
      <c r="E16" s="26">
        <v>64</v>
      </c>
      <c r="F16" s="4" t="s">
        <v>451</v>
      </c>
      <c r="G16" s="221">
        <v>16398.61</v>
      </c>
      <c r="R16" s="178"/>
    </row>
    <row r="17" spans="1:18" ht="13.5" customHeight="1">
      <c r="A17" s="26">
        <v>14</v>
      </c>
      <c r="B17" s="4" t="s">
        <v>446</v>
      </c>
      <c r="C17" s="221">
        <v>26015.67</v>
      </c>
      <c r="E17" s="26">
        <v>65</v>
      </c>
      <c r="F17" s="4" t="s">
        <v>186</v>
      </c>
      <c r="G17" s="221">
        <v>15831.55</v>
      </c>
      <c r="R17" s="178"/>
    </row>
    <row r="18" spans="1:18" ht="13.5" customHeight="1">
      <c r="A18" s="26">
        <v>15</v>
      </c>
      <c r="B18" s="4" t="s">
        <v>466</v>
      </c>
      <c r="C18" s="221">
        <v>25892.6</v>
      </c>
      <c r="E18" s="26">
        <v>66</v>
      </c>
      <c r="F18" s="4" t="s">
        <v>478</v>
      </c>
      <c r="G18" s="221">
        <v>15662.55</v>
      </c>
      <c r="R18" s="178"/>
    </row>
    <row r="19" spans="1:18" ht="13.5" customHeight="1">
      <c r="A19" s="26">
        <v>16</v>
      </c>
      <c r="B19" s="4" t="s">
        <v>536</v>
      </c>
      <c r="C19" s="221">
        <v>25738.400000000001</v>
      </c>
      <c r="E19" s="26">
        <v>67</v>
      </c>
      <c r="F19" s="4" t="s">
        <v>435</v>
      </c>
      <c r="G19" s="221">
        <v>15387.09</v>
      </c>
      <c r="R19" s="178"/>
    </row>
    <row r="20" spans="1:18" ht="13.5" customHeight="1">
      <c r="A20" s="26">
        <v>17</v>
      </c>
      <c r="B20" s="4" t="s">
        <v>479</v>
      </c>
      <c r="C20" s="221">
        <v>25096.959999999999</v>
      </c>
      <c r="E20" s="26">
        <v>68</v>
      </c>
      <c r="F20" s="4" t="s">
        <v>500</v>
      </c>
      <c r="G20" s="221">
        <v>15279.72</v>
      </c>
      <c r="R20" s="178"/>
    </row>
    <row r="21" spans="1:18" ht="13.5" customHeight="1">
      <c r="A21" s="26">
        <v>18</v>
      </c>
      <c r="B21" s="4" t="s">
        <v>423</v>
      </c>
      <c r="C21" s="221">
        <v>24797.63</v>
      </c>
      <c r="E21" s="26">
        <v>69</v>
      </c>
      <c r="F21" s="4" t="s">
        <v>554</v>
      </c>
      <c r="G21" s="221">
        <v>15266.72</v>
      </c>
      <c r="R21" s="178"/>
    </row>
    <row r="22" spans="1:18" ht="13.5" customHeight="1">
      <c r="A22" s="26">
        <v>19</v>
      </c>
      <c r="B22" s="4" t="s">
        <v>477</v>
      </c>
      <c r="C22" s="221">
        <v>24220.61</v>
      </c>
      <c r="E22" s="26">
        <v>70</v>
      </c>
      <c r="F22" s="4" t="s">
        <v>184</v>
      </c>
      <c r="G22" s="221">
        <v>14724.68</v>
      </c>
      <c r="R22" s="178"/>
    </row>
    <row r="23" spans="1:18" ht="13.5" customHeight="1">
      <c r="A23" s="26">
        <v>20</v>
      </c>
      <c r="B23" s="4" t="s">
        <v>467</v>
      </c>
      <c r="C23" s="221">
        <v>23991.83</v>
      </c>
      <c r="E23" s="26">
        <v>71</v>
      </c>
      <c r="F23" s="4" t="s">
        <v>436</v>
      </c>
      <c r="G23" s="221">
        <v>14535.39</v>
      </c>
      <c r="R23" s="178"/>
    </row>
    <row r="24" spans="1:18" ht="13.5" customHeight="1">
      <c r="A24" s="26">
        <v>21</v>
      </c>
      <c r="B24" s="4" t="s">
        <v>468</v>
      </c>
      <c r="C24" s="221">
        <v>23788.85</v>
      </c>
      <c r="E24" s="26">
        <v>72</v>
      </c>
      <c r="F24" s="4" t="s">
        <v>168</v>
      </c>
      <c r="G24" s="221">
        <v>14388.77</v>
      </c>
      <c r="R24" s="178"/>
    </row>
    <row r="25" spans="1:18" ht="13.5" customHeight="1">
      <c r="A25" s="26">
        <v>22</v>
      </c>
      <c r="B25" s="4" t="s">
        <v>317</v>
      </c>
      <c r="C25" s="221">
        <v>23729.9</v>
      </c>
      <c r="E25" s="26">
        <v>73</v>
      </c>
      <c r="F25" s="4" t="s">
        <v>457</v>
      </c>
      <c r="G25" s="221">
        <v>14253.3</v>
      </c>
      <c r="R25" s="178"/>
    </row>
    <row r="26" spans="1:18" ht="13.5" customHeight="1">
      <c r="A26" s="26">
        <v>23</v>
      </c>
      <c r="B26" s="4" t="s">
        <v>507</v>
      </c>
      <c r="C26" s="221">
        <v>23722.86</v>
      </c>
      <c r="E26" s="26">
        <v>74</v>
      </c>
      <c r="F26" s="4" t="s">
        <v>539</v>
      </c>
      <c r="G26" s="221">
        <v>13941.57</v>
      </c>
      <c r="R26" s="178"/>
    </row>
    <row r="27" spans="1:18" ht="13.5" customHeight="1">
      <c r="A27" s="26">
        <v>24</v>
      </c>
      <c r="B27" s="4" t="s">
        <v>456</v>
      </c>
      <c r="C27" s="221">
        <v>23381.200000000001</v>
      </c>
      <c r="E27" s="26">
        <v>75</v>
      </c>
      <c r="F27" s="4" t="s">
        <v>426</v>
      </c>
      <c r="G27" s="221">
        <v>13533.87</v>
      </c>
      <c r="R27" s="178"/>
    </row>
    <row r="28" spans="1:18" ht="13.5" customHeight="1">
      <c r="A28" s="26">
        <v>25</v>
      </c>
      <c r="B28" s="4" t="s">
        <v>487</v>
      </c>
      <c r="C28" s="221">
        <v>23336</v>
      </c>
      <c r="E28" s="26">
        <v>76</v>
      </c>
      <c r="F28" s="4" t="s">
        <v>440</v>
      </c>
      <c r="G28" s="221">
        <v>13432.31</v>
      </c>
      <c r="R28" s="178"/>
    </row>
    <row r="29" spans="1:18" ht="13.5" customHeight="1">
      <c r="A29" s="26">
        <v>26</v>
      </c>
      <c r="B29" s="4" t="s">
        <v>483</v>
      </c>
      <c r="C29" s="221">
        <v>23232.34</v>
      </c>
      <c r="E29" s="26">
        <v>77</v>
      </c>
      <c r="F29" s="4" t="s">
        <v>464</v>
      </c>
      <c r="G29" s="221">
        <v>13426.03</v>
      </c>
      <c r="R29" s="178"/>
    </row>
    <row r="30" spans="1:18" ht="13.5" customHeight="1">
      <c r="A30" s="26">
        <v>27</v>
      </c>
      <c r="B30" s="4" t="s">
        <v>445</v>
      </c>
      <c r="C30" s="221">
        <v>23157.57</v>
      </c>
      <c r="E30" s="26">
        <v>78</v>
      </c>
      <c r="F30" s="4" t="s">
        <v>482</v>
      </c>
      <c r="G30" s="221">
        <v>13326.24</v>
      </c>
      <c r="R30" s="178"/>
    </row>
    <row r="31" spans="1:18" ht="13.5" customHeight="1">
      <c r="A31" s="26">
        <v>28</v>
      </c>
      <c r="B31" s="4" t="s">
        <v>463</v>
      </c>
      <c r="C31" s="221">
        <v>22944.11</v>
      </c>
      <c r="E31" s="26">
        <v>79</v>
      </c>
      <c r="F31" s="4" t="s">
        <v>345</v>
      </c>
      <c r="G31" s="221">
        <v>13236.42</v>
      </c>
      <c r="R31" s="178"/>
    </row>
    <row r="32" spans="1:18" ht="13.5" customHeight="1">
      <c r="A32" s="26">
        <v>29</v>
      </c>
      <c r="B32" s="4" t="s">
        <v>324</v>
      </c>
      <c r="C32" s="221">
        <v>22853.87</v>
      </c>
      <c r="E32" s="26">
        <v>80</v>
      </c>
      <c r="F32" s="4" t="s">
        <v>341</v>
      </c>
      <c r="G32" s="221">
        <v>12980.68</v>
      </c>
      <c r="R32" s="178"/>
    </row>
    <row r="33" spans="1:18" ht="13.5" customHeight="1">
      <c r="A33" s="26">
        <v>30</v>
      </c>
      <c r="B33" s="4" t="s">
        <v>481</v>
      </c>
      <c r="C33" s="221">
        <v>22355.95</v>
      </c>
      <c r="E33" s="26">
        <v>81</v>
      </c>
      <c r="F33" s="4" t="s">
        <v>493</v>
      </c>
      <c r="G33" s="221">
        <v>12739.67</v>
      </c>
      <c r="R33" s="178"/>
    </row>
    <row r="34" spans="1:18" ht="13.5" customHeight="1">
      <c r="A34" s="26">
        <v>31</v>
      </c>
      <c r="B34" s="4" t="s">
        <v>216</v>
      </c>
      <c r="C34" s="221">
        <v>22080.080000000002</v>
      </c>
      <c r="E34" s="26">
        <v>82</v>
      </c>
      <c r="F34" s="4" t="s">
        <v>460</v>
      </c>
      <c r="G34" s="221">
        <v>12431.56</v>
      </c>
      <c r="R34" s="178"/>
    </row>
    <row r="35" spans="1:18" ht="13.5" customHeight="1">
      <c r="A35" s="26">
        <v>32</v>
      </c>
      <c r="B35" s="4" t="s">
        <v>469</v>
      </c>
      <c r="C35" s="221">
        <v>21959.53</v>
      </c>
      <c r="E35" s="26">
        <v>83</v>
      </c>
      <c r="F35" s="4" t="s">
        <v>335</v>
      </c>
      <c r="G35" s="221">
        <v>11996.49</v>
      </c>
      <c r="R35" s="178"/>
    </row>
    <row r="36" spans="1:18" ht="13.5" customHeight="1">
      <c r="A36" s="26">
        <v>33</v>
      </c>
      <c r="B36" s="4" t="s">
        <v>346</v>
      </c>
      <c r="C36" s="221">
        <v>21780.52</v>
      </c>
      <c r="E36" s="26">
        <v>84</v>
      </c>
      <c r="F36" s="4" t="s">
        <v>339</v>
      </c>
      <c r="G36" s="221">
        <v>11650.88</v>
      </c>
      <c r="R36" s="178"/>
    </row>
    <row r="37" spans="1:18" ht="13.5" customHeight="1">
      <c r="A37" s="26">
        <v>34</v>
      </c>
      <c r="B37" s="4" t="s">
        <v>306</v>
      </c>
      <c r="C37" s="221">
        <v>21768.95</v>
      </c>
      <c r="E37" s="26">
        <v>85</v>
      </c>
      <c r="F37" s="4" t="s">
        <v>492</v>
      </c>
      <c r="G37" s="221">
        <v>11641.67</v>
      </c>
      <c r="R37" s="178"/>
    </row>
    <row r="38" spans="1:18" ht="13.5" customHeight="1">
      <c r="A38" s="26">
        <v>35</v>
      </c>
      <c r="B38" s="4" t="s">
        <v>450</v>
      </c>
      <c r="C38" s="221">
        <v>21560.7</v>
      </c>
      <c r="E38" s="26">
        <v>86</v>
      </c>
      <c r="F38" s="4" t="s">
        <v>307</v>
      </c>
      <c r="G38" s="221">
        <v>11552.07</v>
      </c>
      <c r="R38" s="178"/>
    </row>
    <row r="39" spans="1:18" ht="13.5" customHeight="1">
      <c r="A39" s="26">
        <v>36</v>
      </c>
      <c r="B39" s="4" t="s">
        <v>458</v>
      </c>
      <c r="C39" s="221">
        <v>21528.93</v>
      </c>
      <c r="E39" s="26">
        <v>87</v>
      </c>
      <c r="F39" s="4" t="s">
        <v>334</v>
      </c>
      <c r="G39" s="221">
        <v>11447.73</v>
      </c>
      <c r="R39" s="178"/>
    </row>
    <row r="40" spans="1:18" ht="13.5" customHeight="1">
      <c r="A40" s="26">
        <v>37</v>
      </c>
      <c r="B40" s="4" t="s">
        <v>454</v>
      </c>
      <c r="C40" s="221">
        <v>21282.74</v>
      </c>
      <c r="E40" s="26">
        <v>88</v>
      </c>
      <c r="F40" s="4" t="s">
        <v>424</v>
      </c>
      <c r="G40" s="221">
        <v>11261.32</v>
      </c>
      <c r="R40" s="178"/>
    </row>
    <row r="41" spans="1:18" ht="13.5" customHeight="1">
      <c r="A41" s="26">
        <v>38</v>
      </c>
      <c r="B41" s="4" t="s">
        <v>448</v>
      </c>
      <c r="C41" s="221">
        <v>21206.04</v>
      </c>
      <c r="E41" s="26">
        <v>89</v>
      </c>
      <c r="F41" s="4" t="s">
        <v>552</v>
      </c>
      <c r="G41" s="221">
        <v>11111.63</v>
      </c>
      <c r="R41" s="178"/>
    </row>
    <row r="42" spans="1:18" ht="13.5" customHeight="1">
      <c r="A42" s="26">
        <v>39</v>
      </c>
      <c r="B42" s="4" t="s">
        <v>471</v>
      </c>
      <c r="C42" s="221">
        <v>21088.59</v>
      </c>
      <c r="E42" s="26">
        <v>90</v>
      </c>
      <c r="F42" s="4" t="s">
        <v>480</v>
      </c>
      <c r="G42" s="221">
        <v>11006.12</v>
      </c>
      <c r="R42" s="178"/>
    </row>
    <row r="43" spans="1:18" ht="13.5" customHeight="1">
      <c r="A43" s="26">
        <v>40</v>
      </c>
      <c r="B43" s="4" t="s">
        <v>208</v>
      </c>
      <c r="C43" s="221">
        <v>20573.259999999998</v>
      </c>
      <c r="E43" s="26">
        <v>91</v>
      </c>
      <c r="F43" s="4" t="s">
        <v>310</v>
      </c>
      <c r="G43" s="221">
        <v>10079.790000000001</v>
      </c>
      <c r="R43" s="178"/>
    </row>
    <row r="44" spans="1:18" ht="13.5" customHeight="1">
      <c r="A44" s="26">
        <v>41</v>
      </c>
      <c r="B44" s="4" t="s">
        <v>572</v>
      </c>
      <c r="C44" s="221">
        <v>20498.02</v>
      </c>
      <c r="E44" s="26">
        <v>92</v>
      </c>
      <c r="F44" s="4" t="s">
        <v>679</v>
      </c>
      <c r="G44" s="221">
        <v>9975.11</v>
      </c>
      <c r="R44" s="178"/>
    </row>
    <row r="45" spans="1:18" ht="13.5" customHeight="1">
      <c r="A45" s="26">
        <v>42</v>
      </c>
      <c r="B45" s="4" t="s">
        <v>470</v>
      </c>
      <c r="C45" s="221">
        <v>20489.39</v>
      </c>
      <c r="E45" s="26">
        <v>93</v>
      </c>
      <c r="F45" s="4" t="s">
        <v>528</v>
      </c>
      <c r="G45" s="221">
        <v>9836.75</v>
      </c>
      <c r="R45" s="178"/>
    </row>
    <row r="46" spans="1:18" ht="13.5" customHeight="1">
      <c r="A46" s="26">
        <v>43</v>
      </c>
      <c r="B46" s="4" t="s">
        <v>459</v>
      </c>
      <c r="C46" s="221">
        <v>20314.04</v>
      </c>
      <c r="E46" s="26">
        <v>94</v>
      </c>
      <c r="F46" s="4" t="s">
        <v>541</v>
      </c>
      <c r="G46" s="221">
        <v>8588.06</v>
      </c>
      <c r="R46" s="178"/>
    </row>
    <row r="47" spans="1:18" ht="13.5" customHeight="1">
      <c r="A47" s="26">
        <v>44</v>
      </c>
      <c r="B47" s="4" t="s">
        <v>166</v>
      </c>
      <c r="C47" s="221">
        <v>20058.400000000001</v>
      </c>
      <c r="E47" s="26">
        <v>95</v>
      </c>
      <c r="F47" s="4" t="s">
        <v>506</v>
      </c>
      <c r="G47" s="221">
        <v>8255.56</v>
      </c>
      <c r="R47" s="178"/>
    </row>
    <row r="48" spans="1:18" ht="13.5" customHeight="1">
      <c r="A48" s="26">
        <v>45</v>
      </c>
      <c r="B48" s="4" t="s">
        <v>476</v>
      </c>
      <c r="C48" s="221">
        <v>19950.8</v>
      </c>
      <c r="E48" s="26">
        <v>96</v>
      </c>
      <c r="F48" s="4" t="s">
        <v>323</v>
      </c>
      <c r="G48" s="221">
        <v>7803.96</v>
      </c>
      <c r="R48" s="178"/>
    </row>
    <row r="49" spans="1:18" ht="13.5" customHeight="1">
      <c r="A49" s="26">
        <v>46</v>
      </c>
      <c r="B49" s="4" t="s">
        <v>340</v>
      </c>
      <c r="C49" s="221">
        <v>19947.38</v>
      </c>
      <c r="E49" s="26">
        <v>97</v>
      </c>
      <c r="F49" s="4" t="s">
        <v>685</v>
      </c>
      <c r="G49" s="221">
        <v>5115.7</v>
      </c>
      <c r="R49" s="178"/>
    </row>
    <row r="50" spans="1:18" ht="13.5" customHeight="1">
      <c r="A50" s="26">
        <v>47</v>
      </c>
      <c r="B50" s="4" t="s">
        <v>439</v>
      </c>
      <c r="C50" s="221">
        <v>19848.98</v>
      </c>
      <c r="E50" s="26">
        <v>98</v>
      </c>
      <c r="F50" s="4" t="s">
        <v>538</v>
      </c>
      <c r="G50" s="221">
        <v>4936.04</v>
      </c>
      <c r="R50" s="178"/>
    </row>
    <row r="51" spans="1:18" ht="13.5" customHeight="1">
      <c r="A51" s="26">
        <v>48</v>
      </c>
      <c r="B51" s="4" t="s">
        <v>336</v>
      </c>
      <c r="C51" s="221">
        <v>19816.669999999998</v>
      </c>
      <c r="E51" s="26">
        <v>99</v>
      </c>
      <c r="F51" s="4" t="s">
        <v>498</v>
      </c>
      <c r="G51" s="221">
        <v>3479.75</v>
      </c>
      <c r="R51" s="178"/>
    </row>
    <row r="52" spans="1:18" ht="13.5" customHeight="1">
      <c r="A52" s="26">
        <v>49</v>
      </c>
      <c r="B52" s="4" t="s">
        <v>461</v>
      </c>
      <c r="C52" s="221">
        <v>19663.5</v>
      </c>
      <c r="R52" s="178"/>
    </row>
    <row r="53" spans="1:18" ht="13.5" customHeight="1">
      <c r="A53" s="26">
        <v>50</v>
      </c>
      <c r="B53" s="4" t="s">
        <v>443</v>
      </c>
      <c r="C53" s="221">
        <v>19445.330000000002</v>
      </c>
      <c r="F53" s="63" t="s">
        <v>411</v>
      </c>
      <c r="G53" s="267">
        <f>MEDIAN(G4:G51,C4:C54)</f>
        <v>19445.330000000002</v>
      </c>
      <c r="R53" s="178"/>
    </row>
    <row r="54" spans="1:18" ht="13.5" customHeight="1">
      <c r="A54" s="175">
        <v>51</v>
      </c>
      <c r="B54" s="4" t="s">
        <v>209</v>
      </c>
      <c r="C54" s="221">
        <v>19148.73</v>
      </c>
      <c r="F54" s="63" t="s">
        <v>410</v>
      </c>
      <c r="G54" s="267">
        <f>AVERAGE(G4:G51,C4:C54)</f>
        <v>19257.219494949495</v>
      </c>
      <c r="R54" s="178"/>
    </row>
    <row r="55" spans="1:18" ht="13.5" customHeight="1">
      <c r="R55" s="178"/>
    </row>
    <row r="56" spans="1:18" ht="13.5" customHeight="1">
      <c r="R56" s="178"/>
    </row>
    <row r="57" spans="1:18" ht="13.5" customHeight="1">
      <c r="R57" s="178"/>
    </row>
    <row r="58" spans="1:18" ht="13.5" customHeight="1">
      <c r="R58" s="178"/>
    </row>
    <row r="59" spans="1:18" ht="13.5" customHeight="1">
      <c r="R59" s="178"/>
    </row>
    <row r="60" spans="1:18" ht="13.5" customHeight="1">
      <c r="R60" s="178"/>
    </row>
    <row r="61" spans="1:18" ht="13.5" customHeight="1">
      <c r="R61" s="178"/>
    </row>
    <row r="62" spans="1:18" ht="13.5" customHeight="1">
      <c r="R62" s="178"/>
    </row>
    <row r="63" spans="1:18" ht="13.5" customHeight="1">
      <c r="R63" s="178"/>
    </row>
    <row r="64" spans="1:18" ht="13.5" customHeight="1">
      <c r="R64" s="178"/>
    </row>
    <row r="65" spans="18:18" ht="13.5" customHeight="1">
      <c r="R65" s="178"/>
    </row>
    <row r="66" spans="18:18" ht="13.5" customHeight="1">
      <c r="R66" s="178"/>
    </row>
    <row r="67" spans="18:18" ht="13.5" customHeight="1">
      <c r="R67" s="178"/>
    </row>
    <row r="68" spans="18:18" ht="13.5" customHeight="1">
      <c r="R68" s="178"/>
    </row>
    <row r="69" spans="18:18" ht="13.5" customHeight="1">
      <c r="R69" s="178"/>
    </row>
    <row r="70" spans="18:18" ht="13.5" customHeight="1">
      <c r="R70" s="178"/>
    </row>
    <row r="71" spans="18:18" ht="13.5" customHeight="1">
      <c r="R71" s="178"/>
    </row>
    <row r="72" spans="18:18" ht="13.5" customHeight="1">
      <c r="R72" s="178"/>
    </row>
    <row r="73" spans="18:18" ht="13.5" customHeight="1">
      <c r="R73" s="178"/>
    </row>
    <row r="74" spans="18:18" ht="13.5" customHeight="1">
      <c r="R74" s="178"/>
    </row>
    <row r="75" spans="18:18" ht="13.5" customHeight="1">
      <c r="R75" s="178"/>
    </row>
    <row r="76" spans="18:18" ht="13.5" customHeight="1">
      <c r="R76" s="178"/>
    </row>
    <row r="77" spans="18:18" ht="13.5" customHeight="1">
      <c r="R77" s="178"/>
    </row>
    <row r="78" spans="18:18" ht="13.5" customHeight="1">
      <c r="R78" s="178"/>
    </row>
    <row r="79" spans="18:18" ht="13.5" customHeight="1">
      <c r="R79" s="178"/>
    </row>
    <row r="80" spans="18:18" ht="13.5" customHeight="1">
      <c r="R80" s="178"/>
    </row>
    <row r="81" spans="18:18" ht="13.5" customHeight="1">
      <c r="R81" s="178"/>
    </row>
    <row r="82" spans="18:18" ht="13.5" customHeight="1">
      <c r="R82" s="178"/>
    </row>
    <row r="83" spans="18:18" ht="13.5" customHeight="1">
      <c r="R83" s="178"/>
    </row>
    <row r="84" spans="18:18" ht="13.5" customHeight="1">
      <c r="R84" s="178"/>
    </row>
    <row r="85" spans="18:18" ht="13.5" customHeight="1">
      <c r="R85" s="178"/>
    </row>
    <row r="86" spans="18:18" ht="13.5" customHeight="1">
      <c r="R86" s="178"/>
    </row>
    <row r="87" spans="18:18" ht="13.5" customHeight="1">
      <c r="R87" s="178"/>
    </row>
    <row r="88" spans="18:18" ht="13.5" customHeight="1">
      <c r="R88" s="178"/>
    </row>
    <row r="89" spans="18:18" ht="13.5" customHeight="1">
      <c r="R89" s="178"/>
    </row>
    <row r="90" spans="18:18" ht="13.5" customHeight="1">
      <c r="R90" s="178"/>
    </row>
    <row r="91" spans="18:18" ht="13.5" customHeight="1">
      <c r="R91" s="178"/>
    </row>
    <row r="92" spans="18:18" ht="13.5" customHeight="1">
      <c r="R92" s="178"/>
    </row>
    <row r="93" spans="18:18" ht="13.5" customHeight="1">
      <c r="R93" s="178"/>
    </row>
    <row r="94" spans="18:18" ht="13.5" customHeight="1">
      <c r="R94" s="178"/>
    </row>
    <row r="95" spans="18:18" ht="13.5" customHeight="1">
      <c r="R95" s="178"/>
    </row>
    <row r="96" spans="18:18" ht="13.5" customHeight="1">
      <c r="R96" s="178"/>
    </row>
    <row r="97" spans="18:18" ht="13.5" customHeight="1">
      <c r="R97" s="178"/>
    </row>
    <row r="98" spans="18:18" ht="13.5" customHeight="1">
      <c r="R98" s="178"/>
    </row>
    <row r="99" spans="18:18" ht="13.5" customHeight="1">
      <c r="R99" s="178"/>
    </row>
    <row r="100" spans="18:18" ht="13.5" customHeight="1">
      <c r="R100" s="178"/>
    </row>
    <row r="101" spans="18:18" ht="13.5" customHeight="1">
      <c r="R101" s="178"/>
    </row>
  </sheetData>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2011/12&amp;C&amp;9&amp;P</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J130"/>
  <sheetViews>
    <sheetView zoomScaleNormal="100" workbookViewId="0">
      <pane ySplit="4" topLeftCell="A5" activePane="bottomLeft" state="frozen"/>
      <selection activeCell="B24" sqref="B24"/>
      <selection pane="bottomLeft" activeCell="F24" sqref="F24"/>
    </sheetView>
  </sheetViews>
  <sheetFormatPr defaultColWidth="8.85546875" defaultRowHeight="13.5" customHeight="1"/>
  <cols>
    <col min="1" max="1" width="6.140625" style="22" customWidth="1"/>
    <col min="2" max="2" width="19.42578125" style="22" customWidth="1"/>
    <col min="3" max="3" width="6" style="127" bestFit="1" customWidth="1"/>
    <col min="4" max="4" width="9.42578125" style="127" customWidth="1"/>
    <col min="5" max="5" width="10.140625" style="117" customWidth="1"/>
    <col min="6" max="6" width="19.85546875" style="22" customWidth="1"/>
    <col min="7" max="7" width="7" style="22" bestFit="1" customWidth="1"/>
    <col min="8" max="8" width="7.42578125" style="22" customWidth="1"/>
    <col min="9" max="9" width="19.28515625" style="22" bestFit="1" customWidth="1"/>
    <col min="10" max="10" width="8.85546875" style="22"/>
    <col min="11" max="11" width="15.7109375" style="22" customWidth="1"/>
    <col min="12" max="12" width="16.5703125" style="22" bestFit="1" customWidth="1"/>
    <col min="13" max="16384" width="8.85546875" style="22"/>
  </cols>
  <sheetData>
    <row r="1" spans="1:10" ht="14.25" customHeight="1">
      <c r="A1" s="83"/>
      <c r="B1" s="39" t="s">
        <v>648</v>
      </c>
    </row>
    <row r="2" spans="1:10" ht="13.5" customHeight="1">
      <c r="A2" s="73"/>
      <c r="B2" s="78" t="s">
        <v>649</v>
      </c>
    </row>
    <row r="3" spans="1:10" ht="13.5" customHeight="1">
      <c r="A3" s="73"/>
      <c r="B3" s="78"/>
    </row>
    <row r="4" spans="1:10" ht="13.5" customHeight="1">
      <c r="C4" s="180"/>
      <c r="D4" s="180"/>
      <c r="F4" s="165"/>
      <c r="I4" s="10"/>
      <c r="J4" s="10"/>
    </row>
    <row r="5" spans="1:10" ht="13.5" customHeight="1">
      <c r="A5" s="26">
        <v>1</v>
      </c>
      <c r="B5" s="4" t="s">
        <v>429</v>
      </c>
      <c r="C5" s="18">
        <v>71.98</v>
      </c>
      <c r="D5" s="154"/>
      <c r="E5" s="26">
        <v>52</v>
      </c>
      <c r="F5" s="4" t="s">
        <v>324</v>
      </c>
      <c r="G5" s="18">
        <v>16.8</v>
      </c>
      <c r="H5" s="154"/>
    </row>
    <row r="6" spans="1:10" ht="13.5" customHeight="1">
      <c r="A6" s="26">
        <v>2</v>
      </c>
      <c r="B6" s="4" t="s">
        <v>462</v>
      </c>
      <c r="C6" s="18">
        <v>71.88</v>
      </c>
      <c r="D6" s="154"/>
      <c r="E6" s="27">
        <v>53</v>
      </c>
      <c r="F6" s="4" t="s">
        <v>346</v>
      </c>
      <c r="G6" s="18">
        <v>16.48</v>
      </c>
      <c r="H6" s="154"/>
    </row>
    <row r="7" spans="1:10" ht="13.5" customHeight="1">
      <c r="A7" s="26">
        <v>3</v>
      </c>
      <c r="B7" s="4" t="s">
        <v>343</v>
      </c>
      <c r="C7" s="18">
        <v>70.25</v>
      </c>
      <c r="D7" s="154"/>
      <c r="E7" s="27">
        <v>54</v>
      </c>
      <c r="F7" s="4" t="s">
        <v>423</v>
      </c>
      <c r="G7" s="18">
        <v>15.58</v>
      </c>
      <c r="H7" s="154"/>
    </row>
    <row r="8" spans="1:10" ht="13.5" customHeight="1">
      <c r="A8" s="26">
        <v>4</v>
      </c>
      <c r="B8" s="4" t="s">
        <v>426</v>
      </c>
      <c r="C8" s="18">
        <v>67</v>
      </c>
      <c r="D8" s="154"/>
      <c r="E8" s="27">
        <v>55</v>
      </c>
      <c r="F8" s="4" t="s">
        <v>348</v>
      </c>
      <c r="G8" s="18">
        <v>15.52</v>
      </c>
      <c r="H8" s="154"/>
    </row>
    <row r="9" spans="1:10" ht="13.5" customHeight="1">
      <c r="A9" s="26">
        <v>5</v>
      </c>
      <c r="B9" s="4" t="s">
        <v>464</v>
      </c>
      <c r="C9" s="18">
        <v>65.55</v>
      </c>
      <c r="D9" s="154"/>
      <c r="E9" s="27">
        <v>56</v>
      </c>
      <c r="F9" s="4" t="s">
        <v>443</v>
      </c>
      <c r="G9" s="18">
        <v>15.51</v>
      </c>
      <c r="H9" s="154"/>
    </row>
    <row r="10" spans="1:10" ht="13.5" customHeight="1">
      <c r="A10" s="26">
        <v>6</v>
      </c>
      <c r="B10" s="4" t="s">
        <v>454</v>
      </c>
      <c r="C10" s="18">
        <v>63.78</v>
      </c>
      <c r="D10" s="154"/>
      <c r="E10" s="27">
        <v>57</v>
      </c>
      <c r="F10" s="4" t="s">
        <v>466</v>
      </c>
      <c r="G10" s="18">
        <v>15.4</v>
      </c>
      <c r="H10" s="154"/>
    </row>
    <row r="11" spans="1:10" ht="13.5" customHeight="1">
      <c r="A11" s="26">
        <v>7</v>
      </c>
      <c r="B11" s="4" t="s">
        <v>481</v>
      </c>
      <c r="C11" s="18">
        <v>62.16</v>
      </c>
      <c r="D11" s="154"/>
      <c r="E11" s="27">
        <v>58</v>
      </c>
      <c r="F11" s="4" t="s">
        <v>525</v>
      </c>
      <c r="G11" s="18">
        <v>14.42</v>
      </c>
      <c r="H11" s="154"/>
    </row>
    <row r="12" spans="1:10" ht="13.5" customHeight="1">
      <c r="A12" s="26">
        <v>8</v>
      </c>
      <c r="B12" s="4" t="s">
        <v>474</v>
      </c>
      <c r="C12" s="18">
        <v>61.83</v>
      </c>
      <c r="D12" s="154"/>
      <c r="E12" s="27">
        <v>59</v>
      </c>
      <c r="F12" s="4" t="s">
        <v>184</v>
      </c>
      <c r="G12" s="18">
        <v>12.6</v>
      </c>
      <c r="H12" s="154"/>
    </row>
    <row r="13" spans="1:10" ht="13.5" customHeight="1">
      <c r="A13" s="26">
        <v>9</v>
      </c>
      <c r="B13" s="4" t="s">
        <v>476</v>
      </c>
      <c r="C13" s="18">
        <v>58.92</v>
      </c>
      <c r="D13" s="154"/>
      <c r="E13" s="27">
        <v>60</v>
      </c>
      <c r="F13" s="4" t="s">
        <v>473</v>
      </c>
      <c r="G13" s="18">
        <v>12.44</v>
      </c>
      <c r="H13" s="154"/>
    </row>
    <row r="14" spans="1:10" ht="13.5" customHeight="1">
      <c r="A14" s="26">
        <v>10</v>
      </c>
      <c r="B14" s="4" t="s">
        <v>457</v>
      </c>
      <c r="C14" s="18">
        <v>57.47</v>
      </c>
      <c r="D14" s="154"/>
      <c r="E14" s="27">
        <v>61</v>
      </c>
      <c r="F14" s="4" t="s">
        <v>467</v>
      </c>
      <c r="G14" s="18">
        <v>12</v>
      </c>
      <c r="H14" s="154"/>
    </row>
    <row r="15" spans="1:10" ht="13.5" customHeight="1">
      <c r="A15" s="26">
        <v>11</v>
      </c>
      <c r="B15" s="4" t="s">
        <v>440</v>
      </c>
      <c r="C15" s="18">
        <v>56.57</v>
      </c>
      <c r="D15" s="154"/>
      <c r="E15" s="27">
        <v>62</v>
      </c>
      <c r="F15" s="4" t="s">
        <v>439</v>
      </c>
      <c r="G15" s="18">
        <v>11.8</v>
      </c>
      <c r="H15" s="154"/>
    </row>
    <row r="16" spans="1:10" ht="13.5" customHeight="1">
      <c r="A16" s="26">
        <v>12</v>
      </c>
      <c r="B16" s="4" t="s">
        <v>441</v>
      </c>
      <c r="C16" s="18">
        <v>52.2</v>
      </c>
      <c r="D16" s="154"/>
      <c r="E16" s="27">
        <v>63</v>
      </c>
      <c r="F16" s="4" t="s">
        <v>685</v>
      </c>
      <c r="G16" s="18">
        <v>11.78</v>
      </c>
      <c r="H16" s="154"/>
    </row>
    <row r="17" spans="1:8" ht="13.5" customHeight="1">
      <c r="A17" s="26">
        <v>13</v>
      </c>
      <c r="B17" s="4" t="s">
        <v>436</v>
      </c>
      <c r="C17" s="18">
        <v>50.5</v>
      </c>
      <c r="D17" s="154"/>
      <c r="E17" s="27">
        <v>64</v>
      </c>
      <c r="F17" s="4" t="s">
        <v>307</v>
      </c>
      <c r="G17" s="18">
        <v>11.62</v>
      </c>
      <c r="H17" s="154"/>
    </row>
    <row r="18" spans="1:8" ht="13.5" customHeight="1">
      <c r="A18" s="26">
        <v>14</v>
      </c>
      <c r="B18" s="4" t="s">
        <v>477</v>
      </c>
      <c r="C18" s="18">
        <v>50.36</v>
      </c>
      <c r="D18" s="154"/>
      <c r="E18" s="27">
        <v>65</v>
      </c>
      <c r="F18" s="4" t="s">
        <v>480</v>
      </c>
      <c r="G18" s="18">
        <v>11.6</v>
      </c>
      <c r="H18" s="154"/>
    </row>
    <row r="19" spans="1:8" ht="13.5" customHeight="1">
      <c r="A19" s="26">
        <v>15</v>
      </c>
      <c r="B19" s="4" t="s">
        <v>446</v>
      </c>
      <c r="C19" s="18">
        <v>50.02</v>
      </c>
      <c r="D19" s="154"/>
      <c r="E19" s="27">
        <v>66</v>
      </c>
      <c r="F19" s="4" t="s">
        <v>489</v>
      </c>
      <c r="G19" s="18">
        <v>11.51</v>
      </c>
      <c r="H19" s="154"/>
    </row>
    <row r="20" spans="1:8" ht="13.5" customHeight="1">
      <c r="A20" s="26">
        <v>16</v>
      </c>
      <c r="B20" s="4" t="s">
        <v>470</v>
      </c>
      <c r="C20" s="18">
        <v>47.96</v>
      </c>
      <c r="D20" s="154"/>
      <c r="E20" s="27">
        <v>67</v>
      </c>
      <c r="F20" s="4" t="s">
        <v>524</v>
      </c>
      <c r="G20" s="18">
        <v>11.5</v>
      </c>
      <c r="H20" s="154"/>
    </row>
    <row r="21" spans="1:8" ht="13.5" customHeight="1">
      <c r="A21" s="26">
        <v>17</v>
      </c>
      <c r="B21" s="4" t="s">
        <v>465</v>
      </c>
      <c r="C21" s="18">
        <v>44.83</v>
      </c>
      <c r="D21" s="154"/>
      <c r="E21" s="27">
        <v>68</v>
      </c>
      <c r="F21" s="4" t="s">
        <v>344</v>
      </c>
      <c r="G21" s="18">
        <v>11.05</v>
      </c>
      <c r="H21" s="154"/>
    </row>
    <row r="22" spans="1:8" ht="13.5" customHeight="1">
      <c r="A22" s="26">
        <v>18</v>
      </c>
      <c r="B22" s="4" t="s">
        <v>345</v>
      </c>
      <c r="C22" s="18">
        <v>42.97</v>
      </c>
      <c r="D22" s="154"/>
      <c r="E22" s="27">
        <v>69</v>
      </c>
      <c r="F22" s="4" t="s">
        <v>488</v>
      </c>
      <c r="G22" s="18">
        <v>10.7</v>
      </c>
      <c r="H22" s="154"/>
    </row>
    <row r="23" spans="1:8" ht="13.5" customHeight="1">
      <c r="A23" s="26">
        <v>19</v>
      </c>
      <c r="B23" s="4" t="s">
        <v>468</v>
      </c>
      <c r="C23" s="18">
        <v>42.41</v>
      </c>
      <c r="D23" s="154"/>
      <c r="E23" s="27">
        <v>70</v>
      </c>
      <c r="F23" s="4" t="s">
        <v>520</v>
      </c>
      <c r="G23" s="18">
        <v>9.7899999999999991</v>
      </c>
      <c r="H23" s="154"/>
    </row>
    <row r="24" spans="1:8" ht="13.5" customHeight="1">
      <c r="A24" s="26">
        <v>20</v>
      </c>
      <c r="B24" s="4" t="s">
        <v>479</v>
      </c>
      <c r="C24" s="18">
        <v>42.08</v>
      </c>
      <c r="D24" s="206"/>
      <c r="E24" s="27">
        <v>71</v>
      </c>
      <c r="F24" s="4" t="s">
        <v>679</v>
      </c>
      <c r="G24" s="18">
        <v>9.52</v>
      </c>
      <c r="H24" s="154"/>
    </row>
    <row r="25" spans="1:8" ht="13.5" customHeight="1">
      <c r="A25" s="26">
        <v>21</v>
      </c>
      <c r="B25" s="4" t="s">
        <v>216</v>
      </c>
      <c r="C25" s="18">
        <v>41.11</v>
      </c>
      <c r="D25" s="154"/>
      <c r="E25" s="27">
        <v>72</v>
      </c>
      <c r="F25" s="4" t="s">
        <v>333</v>
      </c>
      <c r="G25" s="18">
        <v>9.1999999999999993</v>
      </c>
      <c r="H25" s="154"/>
    </row>
    <row r="26" spans="1:8" ht="13.5" customHeight="1">
      <c r="A26" s="26">
        <v>22</v>
      </c>
      <c r="B26" s="4" t="s">
        <v>563</v>
      </c>
      <c r="C26" s="18">
        <v>40.5</v>
      </c>
      <c r="D26" s="154"/>
      <c r="E26" s="27">
        <v>73</v>
      </c>
      <c r="F26" s="4" t="s">
        <v>356</v>
      </c>
      <c r="G26" s="18">
        <v>8.61</v>
      </c>
      <c r="H26" s="154"/>
    </row>
    <row r="27" spans="1:8" ht="13.5" customHeight="1">
      <c r="A27" s="26">
        <v>23</v>
      </c>
      <c r="B27" s="4" t="s">
        <v>437</v>
      </c>
      <c r="C27" s="18">
        <v>39.549999999999997</v>
      </c>
      <c r="D27" s="154"/>
      <c r="E27" s="27">
        <v>74</v>
      </c>
      <c r="F27" s="4" t="s">
        <v>541</v>
      </c>
      <c r="G27" s="18">
        <v>8.2100000000000009</v>
      </c>
      <c r="H27" s="154"/>
    </row>
    <row r="28" spans="1:8" ht="13.5" customHeight="1">
      <c r="A28" s="26">
        <v>24</v>
      </c>
      <c r="B28" s="4" t="s">
        <v>460</v>
      </c>
      <c r="C28" s="18">
        <v>38.5</v>
      </c>
      <c r="D28" s="154"/>
      <c r="E28" s="27">
        <v>75</v>
      </c>
      <c r="F28" s="4" t="s">
        <v>536</v>
      </c>
      <c r="G28" s="18">
        <v>8.1</v>
      </c>
      <c r="H28" s="154"/>
    </row>
    <row r="29" spans="1:8" ht="13.5" customHeight="1">
      <c r="A29" s="26">
        <v>25</v>
      </c>
      <c r="B29" s="4" t="s">
        <v>448</v>
      </c>
      <c r="C29" s="18">
        <v>38.39</v>
      </c>
      <c r="D29" s="154"/>
      <c r="E29" s="27">
        <v>76</v>
      </c>
      <c r="F29" s="4" t="s">
        <v>533</v>
      </c>
      <c r="G29" s="18">
        <v>8</v>
      </c>
      <c r="H29" s="154"/>
    </row>
    <row r="30" spans="1:8" ht="13.5" customHeight="1">
      <c r="A30" s="26">
        <v>26</v>
      </c>
      <c r="B30" s="4" t="s">
        <v>483</v>
      </c>
      <c r="C30" s="18">
        <v>38</v>
      </c>
      <c r="D30" s="154"/>
      <c r="E30" s="27">
        <v>77</v>
      </c>
      <c r="F30" s="4" t="s">
        <v>341</v>
      </c>
      <c r="G30" s="18">
        <v>7.4</v>
      </c>
      <c r="H30" s="154"/>
    </row>
    <row r="31" spans="1:8" ht="13.5" customHeight="1">
      <c r="A31" s="26">
        <v>27</v>
      </c>
      <c r="B31" s="4" t="s">
        <v>478</v>
      </c>
      <c r="C31" s="18">
        <v>37.06</v>
      </c>
      <c r="D31" s="154"/>
      <c r="E31" s="27">
        <v>78</v>
      </c>
      <c r="F31" s="4" t="s">
        <v>168</v>
      </c>
      <c r="G31" s="18">
        <v>7.3</v>
      </c>
      <c r="H31" s="154"/>
    </row>
    <row r="32" spans="1:8" ht="13.5" customHeight="1">
      <c r="A32" s="26">
        <v>28</v>
      </c>
      <c r="B32" s="4" t="s">
        <v>445</v>
      </c>
      <c r="C32" s="18">
        <v>31.98</v>
      </c>
      <c r="D32" s="154"/>
      <c r="E32" s="27">
        <v>79</v>
      </c>
      <c r="F32" s="4" t="s">
        <v>500</v>
      </c>
      <c r="G32" s="18">
        <v>7.25</v>
      </c>
      <c r="H32" s="154"/>
    </row>
    <row r="33" spans="1:8" ht="13.5" customHeight="1">
      <c r="A33" s="26">
        <v>29</v>
      </c>
      <c r="B33" s="4" t="s">
        <v>335</v>
      </c>
      <c r="C33" s="18">
        <v>31.05</v>
      </c>
      <c r="D33" s="154"/>
      <c r="E33" s="27">
        <v>80</v>
      </c>
      <c r="F33" s="4" t="s">
        <v>450</v>
      </c>
      <c r="G33" s="18">
        <v>7.1</v>
      </c>
      <c r="H33" s="154"/>
    </row>
    <row r="34" spans="1:8" ht="13.5" customHeight="1">
      <c r="A34" s="26">
        <v>30</v>
      </c>
      <c r="B34" s="4" t="s">
        <v>451</v>
      </c>
      <c r="C34" s="18">
        <v>30.93</v>
      </c>
      <c r="D34" s="154"/>
      <c r="E34" s="27">
        <v>81</v>
      </c>
      <c r="F34" s="4" t="s">
        <v>334</v>
      </c>
      <c r="G34" s="18">
        <v>7.04</v>
      </c>
      <c r="H34" s="154"/>
    </row>
    <row r="35" spans="1:8" ht="13.5" customHeight="1">
      <c r="A35" s="26">
        <v>31</v>
      </c>
      <c r="B35" s="4" t="s">
        <v>482</v>
      </c>
      <c r="C35" s="18">
        <v>29.5</v>
      </c>
      <c r="D35" s="154"/>
      <c r="E35" s="27">
        <v>82</v>
      </c>
      <c r="F35" s="4" t="s">
        <v>340</v>
      </c>
      <c r="G35" s="18">
        <v>6.5</v>
      </c>
      <c r="H35" s="154"/>
    </row>
    <row r="36" spans="1:8" ht="13.5" customHeight="1">
      <c r="A36" s="26">
        <v>32</v>
      </c>
      <c r="B36" s="4" t="s">
        <v>469</v>
      </c>
      <c r="C36" s="18">
        <v>28.79</v>
      </c>
      <c r="D36" s="154"/>
      <c r="E36" s="27">
        <v>83</v>
      </c>
      <c r="F36" s="4" t="s">
        <v>554</v>
      </c>
      <c r="G36" s="18">
        <v>5.8</v>
      </c>
      <c r="H36" s="154"/>
    </row>
    <row r="37" spans="1:8" ht="13.5" customHeight="1">
      <c r="A37" s="26">
        <v>33</v>
      </c>
      <c r="B37" s="4" t="s">
        <v>463</v>
      </c>
      <c r="C37" s="18">
        <v>28.2</v>
      </c>
      <c r="D37" s="154"/>
      <c r="E37" s="27">
        <v>84</v>
      </c>
      <c r="F37" s="4" t="s">
        <v>166</v>
      </c>
      <c r="G37" s="18">
        <v>5</v>
      </c>
      <c r="H37" s="154"/>
    </row>
    <row r="38" spans="1:8" ht="13.5" customHeight="1">
      <c r="A38" s="26">
        <v>34</v>
      </c>
      <c r="B38" s="4" t="s">
        <v>339</v>
      </c>
      <c r="C38" s="18">
        <v>25.69</v>
      </c>
      <c r="D38" s="154"/>
      <c r="E38" s="27">
        <v>85</v>
      </c>
      <c r="F38" s="4" t="s">
        <v>186</v>
      </c>
      <c r="G38" s="18">
        <v>4.66</v>
      </c>
      <c r="H38" s="154"/>
    </row>
    <row r="39" spans="1:8" ht="13.5" customHeight="1">
      <c r="A39" s="26">
        <v>35</v>
      </c>
      <c r="B39" s="4" t="s">
        <v>336</v>
      </c>
      <c r="C39" s="18">
        <v>24.84</v>
      </c>
      <c r="D39" s="154"/>
      <c r="E39" s="27">
        <v>86</v>
      </c>
      <c r="F39" s="4" t="s">
        <v>498</v>
      </c>
      <c r="G39" s="18">
        <v>4</v>
      </c>
      <c r="H39" s="154"/>
    </row>
    <row r="40" spans="1:8" ht="13.5" customHeight="1">
      <c r="A40" s="26">
        <v>36</v>
      </c>
      <c r="B40" s="4" t="s">
        <v>306</v>
      </c>
      <c r="C40" s="18">
        <v>24.41</v>
      </c>
      <c r="D40" s="154"/>
      <c r="E40" s="27">
        <v>87</v>
      </c>
      <c r="F40" s="4" t="s">
        <v>528</v>
      </c>
      <c r="G40" s="18">
        <v>4</v>
      </c>
      <c r="H40" s="154"/>
    </row>
    <row r="41" spans="1:8" ht="13.5" customHeight="1">
      <c r="A41" s="26">
        <v>37</v>
      </c>
      <c r="B41" s="4" t="s">
        <v>424</v>
      </c>
      <c r="C41" s="18">
        <v>23.5</v>
      </c>
      <c r="D41" s="154"/>
      <c r="E41" s="27">
        <v>88</v>
      </c>
      <c r="F41" s="4" t="s">
        <v>538</v>
      </c>
      <c r="G41" s="18">
        <v>3.94</v>
      </c>
      <c r="H41" s="154"/>
    </row>
    <row r="42" spans="1:8" ht="13.5" customHeight="1">
      <c r="A42" s="26">
        <v>38</v>
      </c>
      <c r="B42" s="4" t="s">
        <v>456</v>
      </c>
      <c r="C42" s="18">
        <v>23.25</v>
      </c>
      <c r="D42" s="154"/>
      <c r="E42" s="27">
        <v>89</v>
      </c>
      <c r="F42" s="4" t="s">
        <v>310</v>
      </c>
      <c r="G42" s="18">
        <v>3.76</v>
      </c>
      <c r="H42" s="154"/>
    </row>
    <row r="43" spans="1:8" ht="13.5" customHeight="1">
      <c r="A43" s="26">
        <v>39</v>
      </c>
      <c r="B43" s="4" t="s">
        <v>455</v>
      </c>
      <c r="C43" s="18">
        <v>23.11</v>
      </c>
      <c r="D43" s="154"/>
      <c r="E43" s="27">
        <v>90</v>
      </c>
      <c r="F43" s="4" t="s">
        <v>539</v>
      </c>
      <c r="G43" s="18">
        <v>3.56</v>
      </c>
      <c r="H43" s="154"/>
    </row>
    <row r="44" spans="1:8" ht="13.5" customHeight="1">
      <c r="A44" s="26">
        <v>40</v>
      </c>
      <c r="B44" s="4" t="s">
        <v>208</v>
      </c>
      <c r="C44" s="18">
        <v>23</v>
      </c>
      <c r="D44" s="154"/>
      <c r="E44" s="27">
        <v>91</v>
      </c>
      <c r="F44" s="4" t="s">
        <v>506</v>
      </c>
      <c r="G44" s="18">
        <v>3.42</v>
      </c>
      <c r="H44" s="154"/>
    </row>
    <row r="45" spans="1:8" ht="13.5" customHeight="1">
      <c r="A45" s="26">
        <v>41</v>
      </c>
      <c r="B45" s="4" t="s">
        <v>458</v>
      </c>
      <c r="C45" s="18">
        <v>21.81</v>
      </c>
      <c r="D45" s="154"/>
      <c r="E45" s="27">
        <v>92</v>
      </c>
      <c r="F45" s="4" t="s">
        <v>323</v>
      </c>
      <c r="G45" s="18">
        <v>3.28</v>
      </c>
      <c r="H45" s="154"/>
    </row>
    <row r="46" spans="1:8" ht="13.5" customHeight="1">
      <c r="A46" s="26">
        <v>42</v>
      </c>
      <c r="B46" s="4" t="s">
        <v>431</v>
      </c>
      <c r="C46" s="18">
        <v>21</v>
      </c>
      <c r="D46" s="154"/>
      <c r="E46" s="27">
        <v>93</v>
      </c>
      <c r="F46" s="4" t="s">
        <v>492</v>
      </c>
      <c r="G46" s="18">
        <v>3</v>
      </c>
      <c r="H46" s="256"/>
    </row>
    <row r="47" spans="1:8" ht="13.5" customHeight="1">
      <c r="A47" s="26">
        <v>43</v>
      </c>
      <c r="B47" s="4" t="s">
        <v>461</v>
      </c>
      <c r="C47" s="18">
        <v>20.41</v>
      </c>
      <c r="D47" s="154"/>
      <c r="E47" s="27">
        <v>94</v>
      </c>
      <c r="F47" s="4" t="s">
        <v>493</v>
      </c>
      <c r="G47" s="18">
        <v>3</v>
      </c>
      <c r="H47" s="256"/>
    </row>
    <row r="48" spans="1:8" ht="13.5" customHeight="1">
      <c r="A48" s="26">
        <v>44</v>
      </c>
      <c r="B48" s="4" t="s">
        <v>572</v>
      </c>
      <c r="C48" s="18">
        <v>20.16</v>
      </c>
      <c r="D48" s="154"/>
      <c r="E48" s="27">
        <v>95</v>
      </c>
      <c r="F48" s="4" t="s">
        <v>552</v>
      </c>
      <c r="G48" s="18">
        <v>1.72</v>
      </c>
      <c r="H48" s="154"/>
    </row>
    <row r="49" spans="1:8" ht="13.5" customHeight="1">
      <c r="A49" s="26">
        <v>45</v>
      </c>
      <c r="B49" s="4" t="s">
        <v>21</v>
      </c>
      <c r="C49" s="18">
        <v>19.5</v>
      </c>
      <c r="D49" s="154"/>
      <c r="E49" s="27">
        <v>96</v>
      </c>
      <c r="F49" s="4" t="s">
        <v>487</v>
      </c>
      <c r="G49" s="18">
        <v>1</v>
      </c>
      <c r="H49" s="154"/>
    </row>
    <row r="50" spans="1:8" ht="13.5" customHeight="1">
      <c r="A50" s="26">
        <v>46</v>
      </c>
      <c r="B50" s="4" t="s">
        <v>459</v>
      </c>
      <c r="C50" s="18">
        <v>18.88</v>
      </c>
      <c r="D50" s="154"/>
      <c r="E50" s="27">
        <v>97</v>
      </c>
      <c r="F50" s="4" t="s">
        <v>185</v>
      </c>
      <c r="G50" s="18">
        <v>1</v>
      </c>
      <c r="H50" s="154"/>
    </row>
    <row r="51" spans="1:8" ht="13.5" customHeight="1">
      <c r="A51" s="26">
        <v>47</v>
      </c>
      <c r="B51" s="4" t="s">
        <v>209</v>
      </c>
      <c r="C51" s="18">
        <v>18.45</v>
      </c>
      <c r="D51" s="154"/>
      <c r="E51" s="27">
        <v>98</v>
      </c>
      <c r="F51" s="4" t="s">
        <v>317</v>
      </c>
      <c r="G51" s="18">
        <v>0.97</v>
      </c>
      <c r="H51" s="154"/>
    </row>
    <row r="52" spans="1:8" ht="13.5" customHeight="1">
      <c r="A52" s="26">
        <v>48</v>
      </c>
      <c r="B52" s="4" t="s">
        <v>434</v>
      </c>
      <c r="C52" s="18">
        <v>17.55</v>
      </c>
      <c r="D52" s="154"/>
      <c r="E52" s="27">
        <v>99</v>
      </c>
      <c r="F52" s="4" t="s">
        <v>529</v>
      </c>
      <c r="G52" s="18">
        <v>0.9</v>
      </c>
    </row>
    <row r="53" spans="1:8" ht="13.5" customHeight="1">
      <c r="A53" s="26">
        <v>49</v>
      </c>
      <c r="B53" s="4" t="s">
        <v>435</v>
      </c>
      <c r="C53" s="18">
        <v>17.5</v>
      </c>
      <c r="D53" s="154"/>
    </row>
    <row r="54" spans="1:8" ht="13.5" customHeight="1">
      <c r="A54" s="26">
        <v>50</v>
      </c>
      <c r="B54" s="4" t="s">
        <v>507</v>
      </c>
      <c r="C54" s="18">
        <v>17.41</v>
      </c>
      <c r="D54" s="154"/>
      <c r="F54" s="63" t="s">
        <v>411</v>
      </c>
      <c r="G54" s="211">
        <f>MEDIAN(G5:G52,C5:C55)</f>
        <v>17.41</v>
      </c>
      <c r="H54" s="28"/>
    </row>
    <row r="55" spans="1:8" ht="13.5" customHeight="1">
      <c r="A55" s="26">
        <v>51</v>
      </c>
      <c r="B55" s="4" t="s">
        <v>471</v>
      </c>
      <c r="C55" s="18">
        <v>16.91</v>
      </c>
      <c r="D55" s="154"/>
      <c r="F55" s="63" t="s">
        <v>410</v>
      </c>
      <c r="G55" s="211">
        <f>AVERAGE(G5:G52,C5:C55)</f>
        <v>23.808080808080799</v>
      </c>
      <c r="H55" s="28"/>
    </row>
    <row r="56" spans="1:8" ht="13.5" customHeight="1">
      <c r="D56" s="154"/>
      <c r="F56" s="63" t="s">
        <v>359</v>
      </c>
      <c r="G56" s="211">
        <f>SUM(G5:G52,C5:C55)</f>
        <v>2356.9999999999991</v>
      </c>
      <c r="H56" s="28"/>
    </row>
    <row r="57" spans="1:8" ht="13.5" customHeight="1">
      <c r="A57" s="26"/>
    </row>
    <row r="58" spans="1:8" ht="13.5" customHeight="1">
      <c r="A58" s="26"/>
      <c r="F58" s="166"/>
    </row>
    <row r="59" spans="1:8" ht="13.5" customHeight="1">
      <c r="A59" s="26"/>
      <c r="F59" s="166"/>
    </row>
    <row r="60" spans="1:8" ht="13.5" customHeight="1">
      <c r="A60" s="26"/>
      <c r="F60" s="166"/>
    </row>
    <row r="61" spans="1:8" ht="13.5" customHeight="1">
      <c r="A61" s="26"/>
      <c r="F61" s="166"/>
    </row>
    <row r="62" spans="1:8" ht="13.5" customHeight="1">
      <c r="A62" s="26"/>
      <c r="F62" s="166"/>
    </row>
    <row r="63" spans="1:8" ht="13.5" customHeight="1">
      <c r="A63" s="26"/>
      <c r="F63" s="166"/>
    </row>
    <row r="64" spans="1:8" ht="13.5" customHeight="1">
      <c r="A64" s="26"/>
      <c r="F64" s="166"/>
    </row>
    <row r="65" spans="1:6" ht="13.5" customHeight="1">
      <c r="A65" s="26"/>
      <c r="F65" s="166"/>
    </row>
    <row r="66" spans="1:6" ht="13.5" customHeight="1">
      <c r="A66" s="26"/>
      <c r="F66" s="166"/>
    </row>
    <row r="67" spans="1:6" ht="13.5" customHeight="1">
      <c r="A67" s="26"/>
      <c r="F67" s="166"/>
    </row>
    <row r="68" spans="1:6" ht="13.5" customHeight="1">
      <c r="A68" s="26"/>
      <c r="F68" s="166"/>
    </row>
    <row r="69" spans="1:6" ht="13.5" customHeight="1">
      <c r="A69" s="26"/>
      <c r="F69" s="166"/>
    </row>
    <row r="70" spans="1:6" ht="13.5" customHeight="1">
      <c r="A70" s="26"/>
      <c r="F70" s="166"/>
    </row>
    <row r="71" spans="1:6" ht="13.5" customHeight="1">
      <c r="A71" s="26"/>
      <c r="F71" s="166"/>
    </row>
    <row r="72" spans="1:6" ht="13.5" customHeight="1">
      <c r="A72" s="26"/>
      <c r="F72" s="166"/>
    </row>
    <row r="73" spans="1:6" ht="13.5" customHeight="1">
      <c r="A73" s="26"/>
      <c r="F73" s="166"/>
    </row>
    <row r="74" spans="1:6" ht="13.5" customHeight="1">
      <c r="A74" s="26"/>
      <c r="F74" s="166"/>
    </row>
    <row r="75" spans="1:6" ht="13.5" customHeight="1">
      <c r="A75" s="26"/>
      <c r="F75" s="166"/>
    </row>
    <row r="76" spans="1:6" ht="13.5" customHeight="1">
      <c r="A76" s="26"/>
      <c r="F76" s="166"/>
    </row>
    <row r="77" spans="1:6" ht="13.5" customHeight="1">
      <c r="A77" s="26"/>
      <c r="F77" s="166"/>
    </row>
    <row r="78" spans="1:6" ht="13.5" customHeight="1">
      <c r="A78" s="26"/>
      <c r="F78" s="166"/>
    </row>
    <row r="79" spans="1:6" ht="13.5" customHeight="1">
      <c r="A79" s="26"/>
      <c r="F79" s="166"/>
    </row>
    <row r="80" spans="1:6" ht="13.5" customHeight="1">
      <c r="A80" s="26"/>
      <c r="F80" s="166"/>
    </row>
    <row r="81" spans="1:6" ht="13.5" customHeight="1">
      <c r="A81" s="26"/>
      <c r="F81" s="166"/>
    </row>
    <row r="82" spans="1:6" ht="13.5" customHeight="1">
      <c r="A82" s="26"/>
      <c r="F82" s="166"/>
    </row>
    <row r="83" spans="1:6" ht="13.5" customHeight="1">
      <c r="A83" s="26"/>
      <c r="F83" s="166"/>
    </row>
    <row r="84" spans="1:6" ht="13.5" customHeight="1">
      <c r="A84" s="26"/>
      <c r="F84" s="166"/>
    </row>
    <row r="85" spans="1:6" ht="13.5" customHeight="1">
      <c r="A85" s="26"/>
      <c r="F85" s="166"/>
    </row>
    <row r="86" spans="1:6" ht="13.5" customHeight="1">
      <c r="A86" s="26"/>
      <c r="F86" s="166"/>
    </row>
    <row r="87" spans="1:6" ht="13.5" customHeight="1">
      <c r="A87" s="26"/>
      <c r="F87" s="166"/>
    </row>
    <row r="88" spans="1:6" ht="13.5" customHeight="1">
      <c r="A88" s="26"/>
      <c r="F88" s="166"/>
    </row>
    <row r="89" spans="1:6" ht="13.5" customHeight="1">
      <c r="A89" s="26"/>
      <c r="F89" s="166"/>
    </row>
    <row r="90" spans="1:6" ht="13.5" customHeight="1">
      <c r="A90" s="26"/>
      <c r="F90" s="166"/>
    </row>
    <row r="91" spans="1:6" ht="13.5" customHeight="1">
      <c r="A91" s="26"/>
      <c r="F91" s="166"/>
    </row>
    <row r="92" spans="1:6" ht="13.5" customHeight="1">
      <c r="A92" s="26"/>
      <c r="F92" s="166"/>
    </row>
    <row r="93" spans="1:6" ht="13.5" customHeight="1">
      <c r="A93" s="26"/>
      <c r="F93" s="166"/>
    </row>
    <row r="94" spans="1:6" ht="13.5" customHeight="1">
      <c r="A94" s="26"/>
      <c r="F94" s="166"/>
    </row>
    <row r="95" spans="1:6" ht="13.5" customHeight="1">
      <c r="A95" s="26"/>
      <c r="F95" s="166"/>
    </row>
    <row r="96" spans="1:6" ht="13.5" customHeight="1">
      <c r="A96" s="26"/>
      <c r="F96" s="166"/>
    </row>
    <row r="97" spans="1:9" ht="13.5" customHeight="1">
      <c r="A97" s="26"/>
      <c r="F97" s="166"/>
    </row>
    <row r="98" spans="1:9" ht="13.5" customHeight="1">
      <c r="A98" s="26"/>
      <c r="F98" s="166"/>
    </row>
    <row r="99" spans="1:9" ht="13.5" customHeight="1">
      <c r="A99" s="26"/>
      <c r="F99" s="166"/>
      <c r="H99" s="39"/>
    </row>
    <row r="100" spans="1:9" ht="13.5" customHeight="1">
      <c r="A100" s="26"/>
      <c r="G100" s="39"/>
    </row>
    <row r="101" spans="1:9" ht="13.5" customHeight="1">
      <c r="A101" s="26"/>
      <c r="H101" s="64"/>
    </row>
    <row r="102" spans="1:9" ht="13.5" customHeight="1">
      <c r="A102" s="26"/>
      <c r="B102" s="153"/>
      <c r="G102" s="64"/>
      <c r="H102" s="64"/>
    </row>
    <row r="103" spans="1:9" ht="13.5" customHeight="1">
      <c r="B103" s="153"/>
      <c r="D103" s="86"/>
      <c r="G103" s="64"/>
    </row>
    <row r="104" spans="1:9" ht="13.5" customHeight="1">
      <c r="C104" s="86"/>
      <c r="D104" s="86"/>
    </row>
    <row r="105" spans="1:9" ht="13.5" customHeight="1">
      <c r="C105" s="86"/>
      <c r="D105" s="86"/>
    </row>
    <row r="106" spans="1:9" ht="13.5" customHeight="1">
      <c r="C106" s="86"/>
      <c r="I106" s="26"/>
    </row>
    <row r="107" spans="1:9" ht="13.5" customHeight="1">
      <c r="H107" s="26"/>
      <c r="I107" s="26"/>
    </row>
    <row r="108" spans="1:9" ht="13.5" customHeight="1">
      <c r="G108" s="26"/>
      <c r="H108" s="26"/>
      <c r="I108" s="26"/>
    </row>
    <row r="109" spans="1:9" ht="13.5" customHeight="1">
      <c r="G109" s="26"/>
      <c r="H109" s="26"/>
      <c r="I109" s="26"/>
    </row>
    <row r="110" spans="1:9" ht="13.5" customHeight="1">
      <c r="G110" s="26"/>
      <c r="H110" s="26"/>
      <c r="I110" s="26"/>
    </row>
    <row r="111" spans="1:9" ht="13.5" customHeight="1">
      <c r="G111" s="26"/>
      <c r="H111" s="26"/>
      <c r="I111" s="26"/>
    </row>
    <row r="112" spans="1:9" ht="13.5" customHeight="1">
      <c r="G112" s="26"/>
      <c r="H112" s="26"/>
      <c r="I112" s="26"/>
    </row>
    <row r="113" spans="7:9" ht="13.5" customHeight="1">
      <c r="G113" s="26"/>
      <c r="H113" s="26"/>
      <c r="I113" s="26"/>
    </row>
    <row r="114" spans="7:9" ht="13.5" customHeight="1">
      <c r="G114" s="26"/>
      <c r="H114" s="26"/>
      <c r="I114" s="26"/>
    </row>
    <row r="115" spans="7:9" ht="13.5" customHeight="1">
      <c r="G115" s="26"/>
      <c r="H115" s="26"/>
      <c r="I115" s="26"/>
    </row>
    <row r="116" spans="7:9" ht="13.5" customHeight="1">
      <c r="G116" s="26"/>
      <c r="H116" s="26"/>
      <c r="I116" s="26"/>
    </row>
    <row r="117" spans="7:9" ht="13.5" customHeight="1">
      <c r="G117" s="26"/>
      <c r="H117" s="26"/>
      <c r="I117" s="26"/>
    </row>
    <row r="118" spans="7:9" ht="13.5" customHeight="1">
      <c r="G118" s="26"/>
      <c r="H118" s="26"/>
      <c r="I118" s="26"/>
    </row>
    <row r="119" spans="7:9" ht="13.5" customHeight="1">
      <c r="G119" s="26"/>
      <c r="H119" s="26"/>
      <c r="I119" s="26"/>
    </row>
    <row r="120" spans="7:9" ht="13.5" customHeight="1">
      <c r="G120" s="26"/>
      <c r="H120" s="26"/>
      <c r="I120" s="26"/>
    </row>
    <row r="121" spans="7:9" ht="13.5" customHeight="1">
      <c r="G121" s="26"/>
      <c r="H121" s="26"/>
      <c r="I121" s="26"/>
    </row>
    <row r="122" spans="7:9" ht="13.5" customHeight="1">
      <c r="G122" s="26"/>
      <c r="H122" s="26"/>
      <c r="I122" s="26"/>
    </row>
    <row r="123" spans="7:9" ht="13.5" customHeight="1">
      <c r="G123" s="26"/>
      <c r="H123" s="26"/>
      <c r="I123" s="26"/>
    </row>
    <row r="124" spans="7:9" ht="13.5" customHeight="1">
      <c r="G124" s="26"/>
      <c r="H124" s="26"/>
      <c r="I124" s="26"/>
    </row>
    <row r="125" spans="7:9" ht="13.5" customHeight="1">
      <c r="G125" s="26"/>
      <c r="H125" s="26"/>
      <c r="I125" s="26"/>
    </row>
    <row r="126" spans="7:9" ht="13.5" customHeight="1">
      <c r="G126" s="26"/>
      <c r="H126" s="26"/>
      <c r="I126" s="26"/>
    </row>
    <row r="127" spans="7:9" ht="13.5" customHeight="1">
      <c r="G127" s="26"/>
      <c r="H127" s="26"/>
      <c r="I127" s="26"/>
    </row>
    <row r="128" spans="7:9" ht="13.5" customHeight="1">
      <c r="G128" s="26"/>
      <c r="H128" s="26"/>
      <c r="I128" s="26"/>
    </row>
    <row r="129" spans="7:8" ht="13.5" customHeight="1">
      <c r="G129" s="26"/>
      <c r="H129" s="26"/>
    </row>
    <row r="130" spans="7:8" ht="13.5" customHeight="1">
      <c r="G130" s="26"/>
    </row>
  </sheetData>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2011/12&amp;C&amp;9&amp;P</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Q116"/>
  <sheetViews>
    <sheetView zoomScaleNormal="100" workbookViewId="0">
      <pane ySplit="3" topLeftCell="A4" activePane="bottomLeft" state="frozen"/>
      <selection activeCell="B24" sqref="B24"/>
      <selection pane="bottomLeft" activeCell="B40" sqref="B40"/>
    </sheetView>
  </sheetViews>
  <sheetFormatPr defaultColWidth="8.85546875" defaultRowHeight="13.5" customHeight="1"/>
  <cols>
    <col min="1" max="1" width="6.85546875" style="4" customWidth="1"/>
    <col min="2" max="2" width="20.140625" customWidth="1"/>
    <col min="3" max="3" width="8" style="171" customWidth="1"/>
    <col min="4" max="4" width="9.42578125" customWidth="1"/>
    <col min="5" max="5" width="8.42578125" customWidth="1"/>
    <col min="6" max="6" width="19.85546875" customWidth="1"/>
    <col min="7" max="7" width="8" style="269" customWidth="1"/>
    <col min="8" max="8" width="9.7109375" style="269" customWidth="1"/>
    <col min="9" max="9" width="18.7109375" style="22" customWidth="1"/>
    <col min="10" max="10" width="21.42578125" bestFit="1" customWidth="1"/>
    <col min="11" max="11" width="12.7109375" bestFit="1" customWidth="1"/>
    <col min="12" max="12" width="20.85546875" bestFit="1" customWidth="1"/>
    <col min="13" max="13" width="6.42578125" bestFit="1" customWidth="1"/>
    <col min="14" max="14" width="20.42578125" bestFit="1" customWidth="1"/>
    <col min="15" max="15" width="10.140625" style="22" customWidth="1"/>
    <col min="16" max="16" width="14.85546875" bestFit="1" customWidth="1"/>
  </cols>
  <sheetData>
    <row r="1" spans="1:17" ht="14.25" customHeight="1">
      <c r="B1" s="13" t="s">
        <v>650</v>
      </c>
      <c r="I1" s="153"/>
    </row>
    <row r="2" spans="1:17" ht="13.5" customHeight="1">
      <c r="I2" s="153"/>
    </row>
    <row r="3" spans="1:17" ht="13.5" customHeight="1">
      <c r="I3" s="10"/>
      <c r="J3" s="10"/>
    </row>
    <row r="4" spans="1:17" ht="13.5" customHeight="1">
      <c r="A4" s="4">
        <v>1</v>
      </c>
      <c r="B4" s="4" t="s">
        <v>356</v>
      </c>
      <c r="C4" s="221">
        <v>10091.75</v>
      </c>
      <c r="D4" s="236"/>
      <c r="E4" s="26">
        <v>52</v>
      </c>
      <c r="F4" s="4" t="s">
        <v>436</v>
      </c>
      <c r="G4" s="221">
        <v>3060.42</v>
      </c>
      <c r="H4" s="266"/>
      <c r="P4" s="153"/>
      <c r="Q4" s="362"/>
    </row>
    <row r="5" spans="1:17" ht="13.5" customHeight="1">
      <c r="A5" s="26">
        <v>2</v>
      </c>
      <c r="B5" s="4" t="s">
        <v>529</v>
      </c>
      <c r="C5" s="221">
        <v>5074.4399999999996</v>
      </c>
      <c r="D5" s="236"/>
      <c r="E5" s="26">
        <v>53</v>
      </c>
      <c r="F5" s="4" t="s">
        <v>343</v>
      </c>
      <c r="G5" s="221">
        <v>3020.87</v>
      </c>
      <c r="H5" s="266"/>
      <c r="O5" s="107"/>
      <c r="P5" s="153"/>
      <c r="Q5" s="362"/>
    </row>
    <row r="6" spans="1:17" ht="13.5" customHeight="1">
      <c r="A6" s="26">
        <v>3</v>
      </c>
      <c r="B6" s="4" t="s">
        <v>467</v>
      </c>
      <c r="C6" s="221">
        <v>4710</v>
      </c>
      <c r="D6" s="236"/>
      <c r="E6" s="26">
        <v>54</v>
      </c>
      <c r="F6" s="4" t="s">
        <v>344</v>
      </c>
      <c r="G6" s="221">
        <v>2995.84</v>
      </c>
      <c r="H6" s="266"/>
      <c r="O6" s="107"/>
      <c r="P6" s="153"/>
      <c r="Q6" s="362"/>
    </row>
    <row r="7" spans="1:17" ht="13.5" customHeight="1">
      <c r="A7" s="26">
        <v>4</v>
      </c>
      <c r="B7" s="4" t="s">
        <v>209</v>
      </c>
      <c r="C7" s="221">
        <v>4530.51</v>
      </c>
      <c r="D7" s="236"/>
      <c r="E7" s="4">
        <v>55</v>
      </c>
      <c r="F7" s="4" t="s">
        <v>473</v>
      </c>
      <c r="G7" s="221">
        <v>2977.89</v>
      </c>
      <c r="H7" s="266"/>
      <c r="P7" s="153"/>
      <c r="Q7" s="362"/>
    </row>
    <row r="8" spans="1:17" ht="13.5" customHeight="1">
      <c r="A8" s="26">
        <v>5</v>
      </c>
      <c r="B8" s="4" t="s">
        <v>317</v>
      </c>
      <c r="C8" s="221">
        <v>4496.91</v>
      </c>
      <c r="D8" s="236"/>
      <c r="E8" s="26">
        <v>56</v>
      </c>
      <c r="F8" s="4" t="s">
        <v>450</v>
      </c>
      <c r="G8" s="221">
        <v>2977.32</v>
      </c>
      <c r="H8" s="266"/>
      <c r="P8" s="153"/>
      <c r="Q8" s="362"/>
    </row>
    <row r="9" spans="1:17" ht="13.5" customHeight="1">
      <c r="A9" s="26">
        <v>6</v>
      </c>
      <c r="B9" s="4" t="s">
        <v>563</v>
      </c>
      <c r="C9" s="221">
        <v>4494</v>
      </c>
      <c r="D9" s="236"/>
      <c r="E9" s="26">
        <v>57</v>
      </c>
      <c r="F9" s="4" t="s">
        <v>489</v>
      </c>
      <c r="G9" s="221">
        <v>2956.99</v>
      </c>
      <c r="H9" s="266"/>
      <c r="P9" s="26"/>
      <c r="Q9" s="362"/>
    </row>
    <row r="10" spans="1:17" ht="13.5" customHeight="1">
      <c r="A10" s="4">
        <v>7</v>
      </c>
      <c r="B10" s="4" t="s">
        <v>439</v>
      </c>
      <c r="C10" s="221">
        <v>4458.47</v>
      </c>
      <c r="D10" s="236"/>
      <c r="E10" s="26">
        <v>58</v>
      </c>
      <c r="F10" s="4" t="s">
        <v>335</v>
      </c>
      <c r="G10" s="221">
        <v>2947.73</v>
      </c>
      <c r="H10" s="266"/>
      <c r="P10" s="153"/>
      <c r="Q10" s="362"/>
    </row>
    <row r="11" spans="1:17" ht="13.5" customHeight="1">
      <c r="A11" s="26">
        <v>8</v>
      </c>
      <c r="B11" s="4" t="s">
        <v>429</v>
      </c>
      <c r="C11" s="221">
        <v>4349.22</v>
      </c>
      <c r="D11" s="236"/>
      <c r="E11" s="26">
        <v>59</v>
      </c>
      <c r="F11" s="4" t="s">
        <v>477</v>
      </c>
      <c r="G11" s="221">
        <v>2919.92</v>
      </c>
      <c r="H11" s="266"/>
      <c r="P11" s="153"/>
      <c r="Q11" s="362"/>
    </row>
    <row r="12" spans="1:17" ht="13.5" customHeight="1">
      <c r="A12" s="26">
        <v>9</v>
      </c>
      <c r="B12" s="4" t="s">
        <v>507</v>
      </c>
      <c r="C12" s="221">
        <v>4209.99</v>
      </c>
      <c r="D12" s="236"/>
      <c r="E12" s="26">
        <v>60</v>
      </c>
      <c r="F12" s="4" t="s">
        <v>492</v>
      </c>
      <c r="G12" s="221">
        <v>2872.67</v>
      </c>
      <c r="H12" s="266"/>
      <c r="P12" s="153"/>
      <c r="Q12" s="362"/>
    </row>
    <row r="13" spans="1:17" ht="13.5" customHeight="1">
      <c r="A13" s="26">
        <v>10</v>
      </c>
      <c r="B13" s="4" t="s">
        <v>465</v>
      </c>
      <c r="C13" s="221">
        <v>4195.45</v>
      </c>
      <c r="D13" s="236"/>
      <c r="E13" s="4">
        <v>61</v>
      </c>
      <c r="F13" s="4" t="s">
        <v>426</v>
      </c>
      <c r="G13" s="221">
        <v>2857.61</v>
      </c>
      <c r="H13" s="266"/>
      <c r="P13" s="153"/>
      <c r="Q13" s="362"/>
    </row>
    <row r="14" spans="1:17" ht="13.5" customHeight="1">
      <c r="A14" s="26">
        <v>11</v>
      </c>
      <c r="B14" s="4" t="s">
        <v>443</v>
      </c>
      <c r="C14" s="221">
        <v>4146.49</v>
      </c>
      <c r="D14" s="236"/>
      <c r="E14" s="26">
        <v>62</v>
      </c>
      <c r="F14" s="4" t="s">
        <v>216</v>
      </c>
      <c r="G14" s="221">
        <v>2831.16</v>
      </c>
      <c r="H14" s="266"/>
      <c r="P14" s="153"/>
      <c r="Q14" s="362"/>
    </row>
    <row r="15" spans="1:17" ht="13.5" customHeight="1">
      <c r="A15" s="26">
        <v>12</v>
      </c>
      <c r="B15" s="4" t="s">
        <v>186</v>
      </c>
      <c r="C15" s="221">
        <v>4140.7700000000004</v>
      </c>
      <c r="D15" s="236"/>
      <c r="E15" s="26">
        <v>63</v>
      </c>
      <c r="F15" s="4" t="s">
        <v>333</v>
      </c>
      <c r="G15" s="221">
        <v>2826.63</v>
      </c>
      <c r="H15" s="266"/>
      <c r="P15" s="153"/>
      <c r="Q15" s="362"/>
    </row>
    <row r="16" spans="1:17" ht="13.5" customHeight="1">
      <c r="A16" s="4">
        <v>13</v>
      </c>
      <c r="B16" s="4" t="s">
        <v>471</v>
      </c>
      <c r="C16" s="221">
        <v>4041.34</v>
      </c>
      <c r="D16" s="236"/>
      <c r="E16" s="26">
        <v>64</v>
      </c>
      <c r="F16" s="4" t="s">
        <v>324</v>
      </c>
      <c r="G16" s="221">
        <v>2815.12</v>
      </c>
      <c r="H16" s="266"/>
      <c r="P16" s="153"/>
      <c r="Q16" s="362"/>
    </row>
    <row r="17" spans="1:17" ht="13.5" customHeight="1">
      <c r="A17" s="26">
        <v>14</v>
      </c>
      <c r="B17" s="4" t="s">
        <v>483</v>
      </c>
      <c r="C17" s="221">
        <v>4019.95</v>
      </c>
      <c r="D17" s="236"/>
      <c r="E17" s="26">
        <v>65</v>
      </c>
      <c r="F17" s="4" t="s">
        <v>423</v>
      </c>
      <c r="G17" s="221">
        <v>2769.7</v>
      </c>
      <c r="H17" s="266"/>
      <c r="P17" s="153"/>
      <c r="Q17" s="362"/>
    </row>
    <row r="18" spans="1:17" ht="13.5" customHeight="1">
      <c r="A18" s="26">
        <v>15</v>
      </c>
      <c r="B18" s="4" t="s">
        <v>306</v>
      </c>
      <c r="C18" s="221">
        <v>4017.86</v>
      </c>
      <c r="D18" s="236"/>
      <c r="E18" s="26">
        <v>66</v>
      </c>
      <c r="F18" s="4" t="s">
        <v>348</v>
      </c>
      <c r="G18" s="221">
        <v>2755.22</v>
      </c>
      <c r="H18" s="266"/>
      <c r="P18" s="153"/>
      <c r="Q18" s="362"/>
    </row>
    <row r="19" spans="1:17" ht="13.5" customHeight="1">
      <c r="A19" s="26">
        <v>16</v>
      </c>
      <c r="B19" s="4" t="s">
        <v>21</v>
      </c>
      <c r="C19" s="221">
        <v>3951.03</v>
      </c>
      <c r="D19" s="236"/>
      <c r="E19" s="4">
        <v>67</v>
      </c>
      <c r="F19" s="4" t="s">
        <v>500</v>
      </c>
      <c r="G19" s="221">
        <v>2717.66</v>
      </c>
      <c r="H19" s="266"/>
      <c r="P19" s="153"/>
      <c r="Q19" s="362"/>
    </row>
    <row r="20" spans="1:17" ht="13.5" customHeight="1">
      <c r="A20" s="26">
        <v>17</v>
      </c>
      <c r="B20" s="4" t="s">
        <v>466</v>
      </c>
      <c r="C20" s="221">
        <v>3940.52</v>
      </c>
      <c r="D20" s="236"/>
      <c r="E20" s="26">
        <v>68</v>
      </c>
      <c r="F20" s="4" t="s">
        <v>464</v>
      </c>
      <c r="G20" s="221">
        <v>2690.39</v>
      </c>
      <c r="H20" s="266"/>
      <c r="P20" s="153"/>
      <c r="Q20" s="362"/>
    </row>
    <row r="21" spans="1:17" ht="13.5" customHeight="1">
      <c r="A21" s="26">
        <v>18</v>
      </c>
      <c r="B21" s="4" t="s">
        <v>520</v>
      </c>
      <c r="C21" s="221">
        <v>3865.78</v>
      </c>
      <c r="D21" s="236"/>
      <c r="E21" s="26">
        <v>69</v>
      </c>
      <c r="F21" s="4" t="s">
        <v>339</v>
      </c>
      <c r="G21" s="221">
        <v>2645.31</v>
      </c>
      <c r="H21" s="266"/>
      <c r="P21" s="153"/>
      <c r="Q21" s="362"/>
    </row>
    <row r="22" spans="1:17" ht="13.5" customHeight="1">
      <c r="A22" s="4">
        <v>19</v>
      </c>
      <c r="B22" s="4" t="s">
        <v>480</v>
      </c>
      <c r="C22" s="221">
        <v>3861.21</v>
      </c>
      <c r="D22" s="236"/>
      <c r="E22" s="26">
        <v>70</v>
      </c>
      <c r="F22" s="4" t="s">
        <v>554</v>
      </c>
      <c r="G22" s="221">
        <v>2632.24</v>
      </c>
      <c r="H22" s="266"/>
      <c r="P22" s="153"/>
      <c r="Q22" s="362"/>
    </row>
    <row r="23" spans="1:17" ht="13.5" customHeight="1">
      <c r="A23" s="26">
        <v>20</v>
      </c>
      <c r="B23" s="4" t="s">
        <v>185</v>
      </c>
      <c r="C23" s="221">
        <v>3801</v>
      </c>
      <c r="D23" s="236"/>
      <c r="E23" s="26">
        <v>71</v>
      </c>
      <c r="F23" s="4" t="s">
        <v>541</v>
      </c>
      <c r="G23" s="221">
        <v>2577.83</v>
      </c>
      <c r="H23" s="266"/>
      <c r="P23" s="153"/>
      <c r="Q23" s="362"/>
    </row>
    <row r="24" spans="1:17" ht="13.5" customHeight="1">
      <c r="A24" s="26">
        <v>21</v>
      </c>
      <c r="B24" s="4" t="s">
        <v>488</v>
      </c>
      <c r="C24" s="221">
        <v>3755.79</v>
      </c>
      <c r="D24" s="236"/>
      <c r="E24" s="26">
        <v>72</v>
      </c>
      <c r="F24" s="4" t="s">
        <v>572</v>
      </c>
      <c r="G24" s="221">
        <v>2547.5700000000002</v>
      </c>
      <c r="H24" s="266"/>
      <c r="P24" s="153"/>
      <c r="Q24" s="362"/>
    </row>
    <row r="25" spans="1:17" ht="13.5" customHeight="1">
      <c r="A25" s="26">
        <v>22</v>
      </c>
      <c r="B25" s="4" t="s">
        <v>431</v>
      </c>
      <c r="C25" s="221">
        <v>3717.14</v>
      </c>
      <c r="D25" s="236"/>
      <c r="E25" s="4">
        <v>73</v>
      </c>
      <c r="F25" s="4" t="s">
        <v>470</v>
      </c>
      <c r="G25" s="221">
        <v>2543.16</v>
      </c>
      <c r="H25" s="266"/>
      <c r="P25" s="153"/>
      <c r="Q25" s="362"/>
    </row>
    <row r="26" spans="1:17" ht="13.5" customHeight="1">
      <c r="A26" s="26">
        <v>23</v>
      </c>
      <c r="B26" s="4" t="s">
        <v>437</v>
      </c>
      <c r="C26" s="221">
        <v>3715.04</v>
      </c>
      <c r="D26" s="236"/>
      <c r="E26" s="26">
        <v>74</v>
      </c>
      <c r="F26" s="4" t="s">
        <v>345</v>
      </c>
      <c r="G26" s="221">
        <v>2492.48</v>
      </c>
      <c r="H26" s="266"/>
      <c r="P26" s="153"/>
      <c r="Q26" s="362"/>
    </row>
    <row r="27" spans="1:17" ht="13.5" customHeight="1">
      <c r="A27" s="26">
        <v>24</v>
      </c>
      <c r="B27" s="4" t="s">
        <v>536</v>
      </c>
      <c r="C27" s="221">
        <v>3651.98</v>
      </c>
      <c r="D27" s="236"/>
      <c r="E27" s="26">
        <v>75</v>
      </c>
      <c r="F27" s="4" t="s">
        <v>685</v>
      </c>
      <c r="G27" s="221">
        <v>2456.54</v>
      </c>
      <c r="H27" s="266"/>
      <c r="P27" s="153"/>
      <c r="Q27" s="362"/>
    </row>
    <row r="28" spans="1:17" ht="13.5" customHeight="1">
      <c r="A28" s="4">
        <v>25</v>
      </c>
      <c r="B28" s="4" t="s">
        <v>469</v>
      </c>
      <c r="C28" s="221">
        <v>3590.45</v>
      </c>
      <c r="D28" s="236"/>
      <c r="E28" s="26">
        <v>76</v>
      </c>
      <c r="F28" s="4" t="s">
        <v>487</v>
      </c>
      <c r="G28" s="221">
        <v>2438</v>
      </c>
      <c r="H28" s="266"/>
      <c r="P28" s="153"/>
      <c r="Q28" s="362"/>
    </row>
    <row r="29" spans="1:17" ht="13.5" customHeight="1">
      <c r="A29" s="26">
        <v>26</v>
      </c>
      <c r="B29" s="4" t="s">
        <v>474</v>
      </c>
      <c r="C29" s="221">
        <v>3571.05</v>
      </c>
      <c r="D29" s="236"/>
      <c r="E29" s="26">
        <v>77</v>
      </c>
      <c r="F29" s="4" t="s">
        <v>456</v>
      </c>
      <c r="G29" s="221">
        <v>2421.63</v>
      </c>
      <c r="H29" s="266"/>
      <c r="P29" s="153"/>
      <c r="Q29" s="362"/>
    </row>
    <row r="30" spans="1:17" ht="13.5" customHeight="1">
      <c r="A30" s="26">
        <v>27</v>
      </c>
      <c r="B30" s="4" t="s">
        <v>208</v>
      </c>
      <c r="C30" s="221">
        <v>3519.74</v>
      </c>
      <c r="D30" s="236"/>
      <c r="E30" s="26">
        <v>78</v>
      </c>
      <c r="F30" s="4" t="s">
        <v>334</v>
      </c>
      <c r="G30" s="221">
        <v>2360.23</v>
      </c>
      <c r="H30" s="266"/>
      <c r="P30" s="153"/>
      <c r="Q30" s="362"/>
    </row>
    <row r="31" spans="1:17" ht="13.5" customHeight="1">
      <c r="A31" s="26">
        <v>28</v>
      </c>
      <c r="B31" s="4" t="s">
        <v>440</v>
      </c>
      <c r="C31" s="221">
        <v>3495.65</v>
      </c>
      <c r="D31" s="236"/>
      <c r="E31" s="4">
        <v>79</v>
      </c>
      <c r="F31" s="4" t="s">
        <v>463</v>
      </c>
      <c r="G31" s="221">
        <v>2316.2399999999998</v>
      </c>
      <c r="H31" s="266"/>
      <c r="P31" s="244"/>
      <c r="Q31" s="363"/>
    </row>
    <row r="32" spans="1:17" ht="13.5" customHeight="1">
      <c r="A32" s="26">
        <v>29</v>
      </c>
      <c r="B32" s="4" t="s">
        <v>336</v>
      </c>
      <c r="C32" s="221">
        <v>3450.97</v>
      </c>
      <c r="D32" s="236"/>
      <c r="E32" s="26">
        <v>80</v>
      </c>
      <c r="F32" s="4" t="s">
        <v>459</v>
      </c>
      <c r="G32" s="221">
        <v>2265.63</v>
      </c>
      <c r="H32" s="266"/>
      <c r="P32" s="153"/>
      <c r="Q32" s="362"/>
    </row>
    <row r="33" spans="1:17" ht="13.5" customHeight="1">
      <c r="A33" s="26">
        <v>30</v>
      </c>
      <c r="B33" s="4" t="s">
        <v>525</v>
      </c>
      <c r="C33" s="221">
        <v>3429.47</v>
      </c>
      <c r="D33" s="236"/>
      <c r="E33" s="26">
        <v>81</v>
      </c>
      <c r="F33" s="4" t="s">
        <v>323</v>
      </c>
      <c r="G33" s="221">
        <v>2153.96</v>
      </c>
      <c r="H33" s="266"/>
      <c r="P33" s="153"/>
      <c r="Q33" s="362"/>
    </row>
    <row r="34" spans="1:17" ht="13.5" customHeight="1">
      <c r="A34" s="4">
        <v>31</v>
      </c>
      <c r="B34" s="4" t="s">
        <v>424</v>
      </c>
      <c r="C34" s="221">
        <v>3419.23</v>
      </c>
      <c r="D34" s="236"/>
      <c r="E34" s="26">
        <v>82</v>
      </c>
      <c r="F34" s="4" t="s">
        <v>493</v>
      </c>
      <c r="G34" s="221">
        <v>2144</v>
      </c>
      <c r="H34" s="266"/>
      <c r="P34" s="153"/>
      <c r="Q34" s="362"/>
    </row>
    <row r="35" spans="1:17" ht="13.5" customHeight="1">
      <c r="A35" s="26">
        <v>32</v>
      </c>
      <c r="B35" s="4" t="s">
        <v>539</v>
      </c>
      <c r="C35" s="221">
        <v>3351.69</v>
      </c>
      <c r="D35" s="236"/>
      <c r="E35" s="26">
        <v>83</v>
      </c>
      <c r="F35" s="4" t="s">
        <v>448</v>
      </c>
      <c r="G35" s="221">
        <v>2121.0700000000002</v>
      </c>
      <c r="H35" s="266"/>
      <c r="P35" s="153"/>
      <c r="Q35" s="362"/>
    </row>
    <row r="36" spans="1:17" ht="13.5" customHeight="1">
      <c r="A36" s="26">
        <v>33</v>
      </c>
      <c r="B36" s="4" t="s">
        <v>462</v>
      </c>
      <c r="C36" s="221">
        <v>3341.68</v>
      </c>
      <c r="D36" s="236"/>
      <c r="E36" s="26">
        <v>84</v>
      </c>
      <c r="F36" s="4" t="s">
        <v>533</v>
      </c>
      <c r="G36" s="221">
        <v>2119.13</v>
      </c>
      <c r="H36" s="266"/>
      <c r="P36" s="153"/>
      <c r="Q36" s="362"/>
    </row>
    <row r="37" spans="1:17" ht="13.5" customHeight="1">
      <c r="A37" s="26">
        <v>34</v>
      </c>
      <c r="B37" s="4" t="s">
        <v>435</v>
      </c>
      <c r="C37" s="221">
        <v>3331.77</v>
      </c>
      <c r="D37" s="236"/>
      <c r="E37" s="4">
        <v>85</v>
      </c>
      <c r="F37" s="4" t="s">
        <v>307</v>
      </c>
      <c r="G37" s="221">
        <v>2093.89</v>
      </c>
      <c r="H37" s="266"/>
      <c r="P37" s="153"/>
      <c r="Q37" s="362"/>
    </row>
    <row r="38" spans="1:17" ht="13.5" customHeight="1">
      <c r="A38" s="26">
        <v>35</v>
      </c>
      <c r="B38" s="4" t="s">
        <v>446</v>
      </c>
      <c r="C38" s="221">
        <v>3297.36</v>
      </c>
      <c r="D38" s="236"/>
      <c r="E38" s="26">
        <v>86</v>
      </c>
      <c r="F38" s="4" t="s">
        <v>460</v>
      </c>
      <c r="G38" s="221">
        <v>2064.36</v>
      </c>
      <c r="H38" s="266"/>
      <c r="P38" s="4"/>
      <c r="Q38" s="362"/>
    </row>
    <row r="39" spans="1:17" ht="13.5" customHeight="1">
      <c r="A39" s="26">
        <v>36</v>
      </c>
      <c r="B39" s="4" t="s">
        <v>340</v>
      </c>
      <c r="C39" s="221">
        <v>3290.92</v>
      </c>
      <c r="D39" s="236"/>
      <c r="E39" s="26">
        <v>87</v>
      </c>
      <c r="F39" s="4" t="s">
        <v>341</v>
      </c>
      <c r="G39" s="221">
        <v>2001.35</v>
      </c>
      <c r="H39" s="266"/>
      <c r="P39" s="26"/>
      <c r="Q39" s="363"/>
    </row>
    <row r="40" spans="1:17" ht="13.5" customHeight="1">
      <c r="A40" s="4">
        <v>37</v>
      </c>
      <c r="B40" s="4" t="s">
        <v>679</v>
      </c>
      <c r="C40" s="221">
        <v>3287.4</v>
      </c>
      <c r="D40" s="236"/>
      <c r="E40" s="26">
        <v>88</v>
      </c>
      <c r="F40" s="4" t="s">
        <v>434</v>
      </c>
      <c r="G40" s="221">
        <v>1941.82</v>
      </c>
      <c r="H40" s="266"/>
      <c r="P40" s="26"/>
      <c r="Q40" s="362"/>
    </row>
    <row r="41" spans="1:17" ht="13.5" customHeight="1">
      <c r="A41" s="26">
        <v>38</v>
      </c>
      <c r="B41" s="4" t="s">
        <v>458</v>
      </c>
      <c r="C41" s="221">
        <v>3285.33</v>
      </c>
      <c r="D41" s="236"/>
      <c r="E41" s="26">
        <v>89</v>
      </c>
      <c r="F41" s="4" t="s">
        <v>451</v>
      </c>
      <c r="G41" s="221">
        <v>1939.83</v>
      </c>
      <c r="H41" s="266"/>
      <c r="P41" s="153"/>
      <c r="Q41" s="362"/>
    </row>
    <row r="42" spans="1:17" ht="13.5" customHeight="1">
      <c r="A42" s="26">
        <v>39</v>
      </c>
      <c r="B42" s="4" t="s">
        <v>481</v>
      </c>
      <c r="C42" s="221">
        <v>3282.26</v>
      </c>
      <c r="D42" s="236"/>
      <c r="E42" s="26">
        <v>90</v>
      </c>
      <c r="F42" s="4" t="s">
        <v>482</v>
      </c>
      <c r="G42" s="221">
        <v>1929.02</v>
      </c>
      <c r="H42" s="266"/>
      <c r="P42" s="153"/>
      <c r="Q42" s="362"/>
    </row>
    <row r="43" spans="1:17" ht="13.5" customHeight="1">
      <c r="A43" s="26">
        <v>40</v>
      </c>
      <c r="B43" s="4" t="s">
        <v>457</v>
      </c>
      <c r="C43" s="221">
        <v>3281.31</v>
      </c>
      <c r="D43" s="236"/>
      <c r="E43" s="4">
        <v>91</v>
      </c>
      <c r="F43" s="4" t="s">
        <v>478</v>
      </c>
      <c r="G43" s="221">
        <v>1895.25</v>
      </c>
      <c r="H43" s="266"/>
      <c r="P43" s="153"/>
      <c r="Q43" s="362"/>
    </row>
    <row r="44" spans="1:17" ht="13.5" customHeight="1">
      <c r="A44" s="26">
        <v>41</v>
      </c>
      <c r="B44" s="4" t="s">
        <v>445</v>
      </c>
      <c r="C44" s="221">
        <v>3252.44</v>
      </c>
      <c r="D44" s="236"/>
      <c r="E44" s="26">
        <v>92</v>
      </c>
      <c r="F44" s="4" t="s">
        <v>310</v>
      </c>
      <c r="G44" s="221">
        <v>1893.09</v>
      </c>
      <c r="H44" s="266"/>
      <c r="P44" s="153"/>
      <c r="Q44" s="362"/>
    </row>
    <row r="45" spans="1:17" ht="13.5" customHeight="1">
      <c r="A45" s="26">
        <v>42</v>
      </c>
      <c r="B45" s="4" t="s">
        <v>184</v>
      </c>
      <c r="C45" s="221">
        <v>3243.73</v>
      </c>
      <c r="D45" s="236"/>
      <c r="E45" s="26">
        <v>93</v>
      </c>
      <c r="F45" s="4" t="s">
        <v>166</v>
      </c>
      <c r="G45" s="221">
        <v>1861.2</v>
      </c>
      <c r="H45" s="266"/>
      <c r="P45" s="153"/>
      <c r="Q45" s="362"/>
    </row>
    <row r="46" spans="1:17" ht="13.5" customHeight="1">
      <c r="A46" s="4">
        <v>43</v>
      </c>
      <c r="B46" s="4" t="s">
        <v>441</v>
      </c>
      <c r="C46" s="221">
        <v>3233.47</v>
      </c>
      <c r="D46" s="236"/>
      <c r="E46" s="26">
        <v>94</v>
      </c>
      <c r="F46" s="4" t="s">
        <v>538</v>
      </c>
      <c r="G46" s="221">
        <v>1740.1</v>
      </c>
      <c r="H46" s="266"/>
      <c r="P46" s="153"/>
      <c r="Q46" s="362"/>
    </row>
    <row r="47" spans="1:17" ht="13.5" customHeight="1">
      <c r="A47" s="26">
        <v>44</v>
      </c>
      <c r="B47" s="4" t="s">
        <v>552</v>
      </c>
      <c r="C47" s="221">
        <v>3175</v>
      </c>
      <c r="D47" s="236"/>
      <c r="E47" s="26">
        <v>95</v>
      </c>
      <c r="F47" s="4" t="s">
        <v>479</v>
      </c>
      <c r="G47" s="221">
        <v>1680.25</v>
      </c>
      <c r="H47" s="266"/>
      <c r="P47" s="153"/>
      <c r="Q47" s="362"/>
    </row>
    <row r="48" spans="1:17" ht="13.5" customHeight="1">
      <c r="A48" s="26">
        <v>45</v>
      </c>
      <c r="B48" s="4" t="s">
        <v>454</v>
      </c>
      <c r="C48" s="221">
        <v>3172.58</v>
      </c>
      <c r="D48" s="236"/>
      <c r="E48" s="26">
        <v>96</v>
      </c>
      <c r="F48" s="4" t="s">
        <v>506</v>
      </c>
      <c r="G48" s="221">
        <v>1504.39</v>
      </c>
      <c r="H48" s="266"/>
      <c r="P48" s="153"/>
      <c r="Q48" s="362"/>
    </row>
    <row r="49" spans="1:17" ht="13.5" customHeight="1">
      <c r="A49" s="26">
        <v>46</v>
      </c>
      <c r="B49" s="4" t="s">
        <v>468</v>
      </c>
      <c r="C49" s="221">
        <v>3158.34</v>
      </c>
      <c r="D49" s="236"/>
      <c r="E49" s="4">
        <v>97</v>
      </c>
      <c r="F49" s="4" t="s">
        <v>455</v>
      </c>
      <c r="G49" s="221">
        <v>1470.19</v>
      </c>
      <c r="H49" s="266"/>
      <c r="P49" s="153"/>
      <c r="Q49" s="362"/>
    </row>
    <row r="50" spans="1:17" ht="13.5" customHeight="1">
      <c r="A50" s="26">
        <v>47</v>
      </c>
      <c r="B50" s="4" t="s">
        <v>346</v>
      </c>
      <c r="C50" s="221">
        <v>3153.28</v>
      </c>
      <c r="D50" s="236"/>
      <c r="E50" s="26">
        <v>98</v>
      </c>
      <c r="F50" s="4" t="s">
        <v>461</v>
      </c>
      <c r="G50" s="221">
        <v>1441.16</v>
      </c>
      <c r="H50" s="266"/>
      <c r="P50" s="153"/>
      <c r="Q50" s="362"/>
    </row>
    <row r="51" spans="1:17" ht="13.5" customHeight="1">
      <c r="A51" s="26">
        <v>48</v>
      </c>
      <c r="B51" s="4" t="s">
        <v>168</v>
      </c>
      <c r="C51" s="221">
        <v>3151.64</v>
      </c>
      <c r="D51" s="236"/>
      <c r="E51" s="26">
        <v>99</v>
      </c>
      <c r="F51" s="4" t="s">
        <v>498</v>
      </c>
      <c r="G51" s="221">
        <v>774</v>
      </c>
      <c r="H51" s="270"/>
      <c r="P51" s="153"/>
      <c r="Q51" s="362"/>
    </row>
    <row r="52" spans="1:17" ht="13.5" customHeight="1">
      <c r="A52" s="4">
        <v>49</v>
      </c>
      <c r="B52" s="4" t="s">
        <v>476</v>
      </c>
      <c r="C52" s="221">
        <v>3147.01</v>
      </c>
      <c r="D52" s="236"/>
      <c r="E52" s="236"/>
      <c r="H52" s="271"/>
      <c r="P52" s="153"/>
      <c r="Q52" s="362"/>
    </row>
    <row r="53" spans="1:17" ht="13.5" customHeight="1">
      <c r="A53" s="26">
        <v>50</v>
      </c>
      <c r="B53" s="4" t="s">
        <v>524</v>
      </c>
      <c r="C53" s="221">
        <v>3145.3</v>
      </c>
      <c r="D53" s="236"/>
      <c r="E53" s="236"/>
      <c r="F53" s="63" t="s">
        <v>411</v>
      </c>
      <c r="G53" s="688">
        <f>MEDIAN(G4:G51,C4:C54)</f>
        <v>3145.3</v>
      </c>
      <c r="H53" s="272"/>
      <c r="P53" s="153"/>
      <c r="Q53" s="362"/>
    </row>
    <row r="54" spans="1:17" ht="13.5" customHeight="1">
      <c r="A54" s="4">
        <v>51</v>
      </c>
      <c r="B54" s="4" t="s">
        <v>528</v>
      </c>
      <c r="C54" s="221">
        <v>3088.25</v>
      </c>
      <c r="D54" s="236"/>
      <c r="E54" s="236"/>
      <c r="F54" s="63" t="s">
        <v>410</v>
      </c>
      <c r="G54" s="278">
        <f>AVERAGE(G4:G51,C4:C54)</f>
        <v>3109.5153535353547</v>
      </c>
      <c r="H54" s="272"/>
      <c r="O54" s="32"/>
      <c r="P54" s="153"/>
      <c r="Q54" s="362"/>
    </row>
    <row r="55" spans="1:17" ht="13.5" customHeight="1">
      <c r="D55" s="236"/>
      <c r="E55" s="236"/>
      <c r="H55" s="273"/>
      <c r="O55" s="32"/>
      <c r="P55" s="153"/>
      <c r="Q55" s="362"/>
    </row>
    <row r="56" spans="1:17" ht="13.5" customHeight="1">
      <c r="E56" s="236"/>
      <c r="H56" s="273"/>
      <c r="O56" s="175"/>
      <c r="P56" s="153"/>
      <c r="Q56" s="362"/>
    </row>
    <row r="57" spans="1:17" ht="13.5" customHeight="1">
      <c r="E57" s="236"/>
      <c r="G57" s="273"/>
      <c r="H57" s="273"/>
      <c r="O57" s="235"/>
      <c r="P57" s="153"/>
      <c r="Q57" s="362"/>
    </row>
    <row r="58" spans="1:17" ht="13.5" customHeight="1">
      <c r="E58" s="236"/>
      <c r="H58" s="273"/>
      <c r="O58" s="235"/>
      <c r="P58" s="153"/>
      <c r="Q58" s="362"/>
    </row>
    <row r="59" spans="1:17" ht="13.5" customHeight="1">
      <c r="E59" s="236"/>
      <c r="G59" s="273"/>
      <c r="H59" s="273"/>
      <c r="O59" s="235"/>
      <c r="P59" s="153"/>
      <c r="Q59" s="362"/>
    </row>
    <row r="60" spans="1:17" ht="13.5" customHeight="1">
      <c r="E60" s="236"/>
      <c r="G60" s="273"/>
      <c r="H60" s="273"/>
      <c r="O60" s="235"/>
      <c r="P60" s="153"/>
      <c r="Q60" s="362"/>
    </row>
    <row r="61" spans="1:17" ht="13.5" customHeight="1">
      <c r="E61" s="236"/>
      <c r="G61" s="273"/>
      <c r="H61" s="273"/>
      <c r="O61" s="79"/>
      <c r="P61" s="153"/>
      <c r="Q61" s="362"/>
    </row>
    <row r="62" spans="1:17" ht="13.5" customHeight="1">
      <c r="E62" s="236"/>
      <c r="G62" s="273"/>
      <c r="H62" s="273"/>
      <c r="O62" s="26"/>
      <c r="P62" s="153"/>
      <c r="Q62" s="362"/>
    </row>
    <row r="63" spans="1:17" ht="13.5" customHeight="1">
      <c r="E63" s="236"/>
      <c r="G63" s="273"/>
      <c r="H63" s="273"/>
      <c r="O63" s="26"/>
      <c r="P63" s="153"/>
      <c r="Q63" s="362"/>
    </row>
    <row r="64" spans="1:17" ht="13.5" customHeight="1">
      <c r="E64" s="236"/>
      <c r="G64" s="273"/>
      <c r="H64" s="273"/>
      <c r="O64" s="26"/>
      <c r="P64" s="153"/>
      <c r="Q64" s="362"/>
    </row>
    <row r="65" spans="5:17" ht="13.5" customHeight="1">
      <c r="E65" s="236"/>
      <c r="G65" s="273"/>
      <c r="H65" s="273"/>
      <c r="O65" s="26"/>
      <c r="P65" s="153"/>
      <c r="Q65" s="362"/>
    </row>
    <row r="66" spans="5:17" ht="13.5" customHeight="1">
      <c r="E66" s="236"/>
      <c r="G66" s="273"/>
      <c r="H66" s="273"/>
      <c r="O66" s="26"/>
      <c r="P66" s="153"/>
      <c r="Q66" s="362"/>
    </row>
    <row r="67" spans="5:17" ht="13.5" customHeight="1">
      <c r="E67" s="236"/>
      <c r="G67" s="273"/>
      <c r="H67" s="273"/>
      <c r="O67" s="26"/>
      <c r="P67" s="153"/>
      <c r="Q67" s="362"/>
    </row>
    <row r="68" spans="5:17" ht="13.5" customHeight="1">
      <c r="E68" s="236"/>
      <c r="G68" s="273"/>
      <c r="H68" s="273"/>
      <c r="O68" s="26"/>
      <c r="P68" s="153"/>
      <c r="Q68" s="362"/>
    </row>
    <row r="69" spans="5:17" ht="13.5" customHeight="1">
      <c r="E69" s="236"/>
      <c r="G69" s="273"/>
      <c r="H69" s="273"/>
      <c r="O69" s="26"/>
      <c r="P69" s="153"/>
      <c r="Q69" s="362"/>
    </row>
    <row r="70" spans="5:17" ht="13.5" customHeight="1">
      <c r="E70" s="236"/>
      <c r="G70" s="273"/>
      <c r="H70" s="273"/>
      <c r="O70" s="26"/>
      <c r="P70" s="153"/>
      <c r="Q70" s="362"/>
    </row>
    <row r="71" spans="5:17" ht="13.5" customHeight="1">
      <c r="E71" s="236"/>
      <c r="G71" s="273"/>
      <c r="H71" s="273"/>
      <c r="O71" s="26"/>
      <c r="P71" s="153"/>
      <c r="Q71" s="362"/>
    </row>
    <row r="72" spans="5:17" ht="13.5" customHeight="1">
      <c r="E72" s="236"/>
      <c r="G72" s="273"/>
      <c r="H72" s="273"/>
      <c r="O72" s="26"/>
      <c r="P72" s="153"/>
      <c r="Q72" s="362"/>
    </row>
    <row r="73" spans="5:17" ht="13.5" customHeight="1">
      <c r="E73" s="236"/>
      <c r="G73" s="273"/>
      <c r="H73" s="273"/>
      <c r="O73" s="26"/>
      <c r="P73" s="244"/>
      <c r="Q73" s="363"/>
    </row>
    <row r="74" spans="5:17" ht="13.5" customHeight="1">
      <c r="E74" s="236"/>
      <c r="G74" s="273"/>
      <c r="H74" s="273"/>
      <c r="O74" s="26"/>
      <c r="P74" s="153"/>
      <c r="Q74" s="362"/>
    </row>
    <row r="75" spans="5:17" ht="13.5" customHeight="1">
      <c r="E75" s="236"/>
      <c r="G75" s="273"/>
      <c r="H75" s="273"/>
      <c r="O75" s="26"/>
      <c r="P75" s="153"/>
      <c r="Q75" s="362"/>
    </row>
    <row r="76" spans="5:17" ht="13.5" customHeight="1">
      <c r="E76" s="236"/>
      <c r="G76" s="273"/>
      <c r="H76" s="273"/>
      <c r="O76" s="26"/>
      <c r="P76" s="153"/>
      <c r="Q76" s="362"/>
    </row>
    <row r="77" spans="5:17" ht="13.5" customHeight="1">
      <c r="E77" s="236"/>
      <c r="G77" s="273"/>
      <c r="H77" s="273"/>
      <c r="O77" s="26"/>
      <c r="P77" s="153"/>
      <c r="Q77" s="362"/>
    </row>
    <row r="78" spans="5:17" ht="13.5" customHeight="1">
      <c r="E78" s="236"/>
      <c r="G78" s="273"/>
      <c r="H78" s="273"/>
      <c r="O78" s="26"/>
      <c r="P78" s="153"/>
      <c r="Q78" s="362"/>
    </row>
    <row r="79" spans="5:17" ht="13.5" customHeight="1">
      <c r="E79" s="236"/>
      <c r="G79" s="273"/>
      <c r="H79" s="273"/>
      <c r="O79" s="26"/>
      <c r="P79" s="153"/>
      <c r="Q79" s="362"/>
    </row>
    <row r="80" spans="5:17" ht="13.5" customHeight="1">
      <c r="E80" s="236"/>
      <c r="G80" s="273"/>
      <c r="H80" s="273"/>
      <c r="O80" s="26"/>
      <c r="P80" s="153"/>
      <c r="Q80" s="362"/>
    </row>
    <row r="81" spans="5:17" ht="13.5" customHeight="1">
      <c r="E81" s="236"/>
      <c r="G81" s="273"/>
      <c r="H81" s="273"/>
      <c r="O81" s="26"/>
      <c r="P81" s="153"/>
      <c r="Q81" s="362"/>
    </row>
    <row r="82" spans="5:17" ht="13.5" customHeight="1">
      <c r="E82" s="236"/>
      <c r="G82" s="273"/>
      <c r="H82" s="273"/>
      <c r="O82" s="26"/>
      <c r="P82" s="153"/>
      <c r="Q82" s="362"/>
    </row>
    <row r="83" spans="5:17" ht="13.5" customHeight="1">
      <c r="E83" s="236"/>
      <c r="G83" s="273"/>
      <c r="H83" s="273"/>
      <c r="O83" s="26"/>
      <c r="P83" s="153"/>
      <c r="Q83" s="362"/>
    </row>
    <row r="84" spans="5:17" ht="13.5" customHeight="1">
      <c r="E84" s="236"/>
      <c r="G84" s="273"/>
      <c r="H84" s="273"/>
      <c r="P84" s="153"/>
      <c r="Q84" s="362"/>
    </row>
    <row r="85" spans="5:17" ht="13.5" customHeight="1">
      <c r="E85" s="236"/>
      <c r="G85" s="273"/>
      <c r="H85" s="273"/>
      <c r="P85" s="153"/>
      <c r="Q85" s="362"/>
    </row>
    <row r="86" spans="5:17" ht="13.5" customHeight="1">
      <c r="E86" s="236"/>
      <c r="G86" s="273"/>
      <c r="H86" s="273"/>
      <c r="P86" s="153"/>
      <c r="Q86" s="362"/>
    </row>
    <row r="87" spans="5:17" ht="13.5" customHeight="1">
      <c r="E87" s="236"/>
      <c r="G87" s="273"/>
      <c r="H87" s="273"/>
      <c r="P87" s="153"/>
      <c r="Q87" s="362"/>
    </row>
    <row r="88" spans="5:17" ht="13.5" customHeight="1">
      <c r="E88" s="236"/>
      <c r="G88" s="273"/>
      <c r="H88" s="273"/>
      <c r="P88" s="153"/>
      <c r="Q88" s="362"/>
    </row>
    <row r="89" spans="5:17" ht="13.5" customHeight="1">
      <c r="E89" s="236"/>
      <c r="G89" s="273"/>
      <c r="H89" s="273"/>
      <c r="P89" s="153"/>
      <c r="Q89" s="362"/>
    </row>
    <row r="90" spans="5:17" ht="13.5" customHeight="1">
      <c r="E90" s="236"/>
      <c r="G90" s="273"/>
      <c r="H90" s="273"/>
      <c r="P90" s="153"/>
      <c r="Q90" s="362"/>
    </row>
    <row r="91" spans="5:17" ht="13.5" customHeight="1">
      <c r="E91" s="236"/>
      <c r="G91" s="273"/>
      <c r="H91" s="273"/>
      <c r="P91" s="26"/>
      <c r="Q91" s="362"/>
    </row>
    <row r="92" spans="5:17" ht="13.5" customHeight="1">
      <c r="E92" s="236"/>
      <c r="G92" s="273"/>
      <c r="H92" s="273"/>
      <c r="P92" s="153"/>
      <c r="Q92" s="362"/>
    </row>
    <row r="93" spans="5:17" ht="13.5" customHeight="1">
      <c r="E93" s="236"/>
      <c r="G93" s="273"/>
      <c r="H93" s="273"/>
      <c r="P93" s="153"/>
      <c r="Q93" s="362"/>
    </row>
    <row r="94" spans="5:17" ht="13.5" customHeight="1">
      <c r="E94" s="236"/>
      <c r="G94" s="273"/>
      <c r="H94" s="273"/>
      <c r="P94" s="153"/>
      <c r="Q94" s="362"/>
    </row>
    <row r="95" spans="5:17" ht="13.5" customHeight="1">
      <c r="E95" s="236"/>
      <c r="G95" s="273"/>
      <c r="H95" s="273"/>
      <c r="P95" s="153"/>
      <c r="Q95" s="362"/>
    </row>
    <row r="96" spans="5:17" ht="13.5" customHeight="1">
      <c r="E96" s="236"/>
      <c r="G96" s="273"/>
      <c r="H96" s="273"/>
      <c r="P96" s="153"/>
      <c r="Q96" s="362"/>
    </row>
    <row r="97" spans="1:17" ht="13.5" customHeight="1">
      <c r="E97" s="236"/>
      <c r="G97" s="273"/>
      <c r="H97" s="273"/>
      <c r="P97" s="153"/>
      <c r="Q97" s="362"/>
    </row>
    <row r="98" spans="1:17" ht="13.5" customHeight="1">
      <c r="E98" s="236"/>
      <c r="G98" s="245"/>
      <c r="H98" s="273"/>
      <c r="P98" s="153"/>
      <c r="Q98" s="362"/>
    </row>
    <row r="99" spans="1:17" ht="13.5" customHeight="1">
      <c r="E99" s="236"/>
      <c r="G99" s="245"/>
      <c r="H99" s="245"/>
      <c r="P99" s="153"/>
      <c r="Q99" s="362"/>
    </row>
    <row r="100" spans="1:17" ht="13.5" customHeight="1">
      <c r="E100" s="236"/>
      <c r="G100" s="245"/>
      <c r="H100" s="245"/>
      <c r="P100" s="153"/>
      <c r="Q100" s="362"/>
    </row>
    <row r="101" spans="1:17" ht="13.5" customHeight="1">
      <c r="A101" s="26"/>
      <c r="E101" s="236"/>
      <c r="G101" s="245"/>
      <c r="H101" s="245"/>
      <c r="P101" s="153"/>
      <c r="Q101" s="362"/>
    </row>
    <row r="102" spans="1:17" ht="13.5" customHeight="1">
      <c r="A102" s="26"/>
      <c r="B102" s="153"/>
      <c r="C102" s="265"/>
      <c r="D102" s="16"/>
      <c r="E102" s="236"/>
      <c r="G102" s="245"/>
      <c r="H102" s="245"/>
    </row>
    <row r="103" spans="1:17" ht="13.5" customHeight="1">
      <c r="C103" s="268"/>
      <c r="D103" s="81"/>
      <c r="E103" s="236"/>
      <c r="G103" s="245"/>
      <c r="H103" s="245"/>
      <c r="I103" s="26"/>
      <c r="O103" s="263"/>
      <c r="P103" s="263"/>
      <c r="Q103" s="263"/>
    </row>
    <row r="104" spans="1:17" ht="13.5" customHeight="1">
      <c r="C104" s="268"/>
      <c r="D104" s="81"/>
      <c r="E104" s="236"/>
      <c r="H104" s="245"/>
      <c r="I104" s="26"/>
    </row>
    <row r="105" spans="1:17" ht="13.5" customHeight="1">
      <c r="E105" s="81"/>
      <c r="I105" s="26"/>
    </row>
    <row r="106" spans="1:17" ht="13.5" customHeight="1">
      <c r="E106" s="81"/>
      <c r="I106" s="26"/>
    </row>
    <row r="107" spans="1:17" ht="13.5" customHeight="1">
      <c r="I107" s="26"/>
    </row>
    <row r="108" spans="1:17" ht="13.5" customHeight="1">
      <c r="I108" s="26"/>
    </row>
    <row r="109" spans="1:17" ht="13.5" customHeight="1">
      <c r="I109" s="26"/>
    </row>
    <row r="110" spans="1:17" ht="13.5" customHeight="1">
      <c r="I110" s="26"/>
    </row>
    <row r="111" spans="1:17" ht="13.5" customHeight="1">
      <c r="I111" s="26"/>
    </row>
    <row r="112" spans="1:17" ht="13.5" customHeight="1">
      <c r="I112" s="26"/>
    </row>
    <row r="113" spans="9:9" ht="13.5" customHeight="1">
      <c r="I113" s="26"/>
    </row>
    <row r="114" spans="9:9" ht="13.5" customHeight="1">
      <c r="I114" s="26"/>
    </row>
    <row r="115" spans="9:9" ht="13.5" customHeight="1">
      <c r="I115" s="26"/>
    </row>
    <row r="116" spans="9:9" ht="13.5" customHeight="1">
      <c r="I116" s="26"/>
    </row>
  </sheetData>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2011/12&amp;C&amp;9&amp;P</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9"/>
  <sheetViews>
    <sheetView workbookViewId="0">
      <selection activeCell="F23" sqref="F23"/>
    </sheetView>
  </sheetViews>
  <sheetFormatPr defaultRowHeight="12.75"/>
  <cols>
    <col min="1" max="1" width="7.28515625" customWidth="1"/>
    <col min="2" max="2" width="18.5703125" customWidth="1"/>
    <col min="3" max="3" width="6.7109375" customWidth="1"/>
    <col min="5" max="5" width="8.7109375" customWidth="1"/>
    <col min="6" max="6" width="20.28515625" customWidth="1"/>
    <col min="7" max="7" width="6.7109375" customWidth="1"/>
    <col min="8" max="8" width="19.28515625" bestFit="1" customWidth="1"/>
    <col min="9" max="9" width="16.28515625" bestFit="1" customWidth="1"/>
  </cols>
  <sheetData>
    <row r="1" spans="1:9" ht="15">
      <c r="A1" s="22"/>
      <c r="B1" s="39" t="s">
        <v>651</v>
      </c>
      <c r="C1" s="172"/>
      <c r="D1" s="172"/>
      <c r="E1" s="22"/>
      <c r="F1" s="195"/>
      <c r="G1" s="318"/>
    </row>
    <row r="2" spans="1:9" ht="13.5" customHeight="1">
      <c r="A2" s="22"/>
      <c r="B2" s="78" t="s">
        <v>199</v>
      </c>
      <c r="C2" s="172"/>
      <c r="D2" s="172"/>
      <c r="E2" s="22"/>
      <c r="F2" s="195"/>
      <c r="G2" s="318"/>
    </row>
    <row r="3" spans="1:9" ht="13.5" customHeight="1">
      <c r="A3" s="22"/>
      <c r="B3" s="78" t="s">
        <v>140</v>
      </c>
      <c r="C3" s="172"/>
      <c r="D3" s="172"/>
      <c r="E3" s="22"/>
      <c r="F3" s="195"/>
      <c r="G3" s="318"/>
      <c r="H3" s="10"/>
      <c r="I3" s="10"/>
    </row>
    <row r="4" spans="1:9" ht="13.5" customHeight="1">
      <c r="A4" s="22"/>
      <c r="B4" s="22"/>
      <c r="C4" s="172"/>
      <c r="D4" s="172"/>
      <c r="E4" s="22"/>
      <c r="F4" s="195"/>
      <c r="G4" s="318"/>
    </row>
    <row r="5" spans="1:9" ht="13.5" customHeight="1">
      <c r="A5" s="26">
        <v>1</v>
      </c>
      <c r="B5" s="4" t="s">
        <v>474</v>
      </c>
      <c r="C5" s="4">
        <v>33</v>
      </c>
      <c r="D5" s="57"/>
      <c r="E5" s="26">
        <v>52</v>
      </c>
      <c r="F5" s="4" t="s">
        <v>333</v>
      </c>
      <c r="G5" s="4">
        <v>6</v>
      </c>
    </row>
    <row r="6" spans="1:9" ht="13.5" customHeight="1">
      <c r="A6" s="26">
        <v>2</v>
      </c>
      <c r="B6" s="4" t="s">
        <v>464</v>
      </c>
      <c r="C6" s="4">
        <v>32</v>
      </c>
      <c r="D6" s="154"/>
      <c r="E6" s="26">
        <v>53</v>
      </c>
      <c r="F6" s="4" t="s">
        <v>471</v>
      </c>
      <c r="G6" s="4">
        <v>5.51</v>
      </c>
    </row>
    <row r="7" spans="1:9" ht="13.5" customHeight="1">
      <c r="A7" s="26">
        <v>3</v>
      </c>
      <c r="B7" s="4" t="s">
        <v>457</v>
      </c>
      <c r="C7" s="4">
        <v>28</v>
      </c>
      <c r="D7" s="154"/>
      <c r="E7" s="26">
        <v>54</v>
      </c>
      <c r="F7" s="4" t="s">
        <v>525</v>
      </c>
      <c r="G7" s="4">
        <v>5.5</v>
      </c>
    </row>
    <row r="8" spans="1:9" ht="13.5" customHeight="1">
      <c r="A8" s="26">
        <v>4</v>
      </c>
      <c r="B8" s="4" t="s">
        <v>441</v>
      </c>
      <c r="C8" s="4">
        <v>25.06</v>
      </c>
      <c r="D8" s="319"/>
      <c r="E8" s="26">
        <v>55</v>
      </c>
      <c r="F8" s="4" t="s">
        <v>507</v>
      </c>
      <c r="G8" s="4">
        <v>5.4</v>
      </c>
    </row>
    <row r="9" spans="1:9" ht="13.5" customHeight="1">
      <c r="A9" s="26">
        <v>5</v>
      </c>
      <c r="B9" s="4" t="s">
        <v>477</v>
      </c>
      <c r="C9" s="4">
        <v>24</v>
      </c>
      <c r="D9" s="319"/>
      <c r="E9" s="26">
        <v>56</v>
      </c>
      <c r="F9" s="4" t="s">
        <v>336</v>
      </c>
      <c r="G9" s="4">
        <v>5</v>
      </c>
    </row>
    <row r="10" spans="1:9" ht="13.5" customHeight="1">
      <c r="A10" s="26">
        <v>6</v>
      </c>
      <c r="B10" s="4" t="s">
        <v>426</v>
      </c>
      <c r="C10" s="4">
        <v>22.6</v>
      </c>
      <c r="D10" s="57"/>
      <c r="E10" s="26">
        <v>57</v>
      </c>
      <c r="F10" s="4" t="s">
        <v>348</v>
      </c>
      <c r="G10" s="4">
        <v>4.8</v>
      </c>
    </row>
    <row r="11" spans="1:9" ht="13.5" customHeight="1">
      <c r="A11" s="26">
        <v>7</v>
      </c>
      <c r="B11" s="4" t="s">
        <v>481</v>
      </c>
      <c r="C11" s="4">
        <v>21</v>
      </c>
      <c r="D11" s="57"/>
      <c r="E11" s="26">
        <v>58</v>
      </c>
      <c r="F11" s="4" t="s">
        <v>467</v>
      </c>
      <c r="G11" s="4">
        <v>4.5999999999999996</v>
      </c>
    </row>
    <row r="12" spans="1:9" ht="13.5" customHeight="1">
      <c r="A12" s="26">
        <v>8</v>
      </c>
      <c r="B12" s="4" t="s">
        <v>465</v>
      </c>
      <c r="C12" s="4">
        <v>20.420000000000002</v>
      </c>
      <c r="D12" s="154"/>
      <c r="E12" s="26">
        <v>59</v>
      </c>
      <c r="F12" s="4" t="s">
        <v>572</v>
      </c>
      <c r="G12" s="4">
        <v>4</v>
      </c>
    </row>
    <row r="13" spans="1:9" ht="13.5" customHeight="1">
      <c r="A13" s="26">
        <v>9</v>
      </c>
      <c r="B13" s="4" t="s">
        <v>479</v>
      </c>
      <c r="C13" s="4">
        <v>20</v>
      </c>
      <c r="D13" s="320"/>
      <c r="E13" s="26">
        <v>60</v>
      </c>
      <c r="F13" s="4" t="s">
        <v>324</v>
      </c>
      <c r="G13" s="4">
        <v>4</v>
      </c>
    </row>
    <row r="14" spans="1:9" ht="13.5" customHeight="1">
      <c r="A14" s="26">
        <v>10</v>
      </c>
      <c r="B14" s="4" t="s">
        <v>446</v>
      </c>
      <c r="C14" s="4">
        <v>19.84</v>
      </c>
      <c r="D14" s="154"/>
      <c r="E14" s="26">
        <v>61</v>
      </c>
      <c r="F14" s="4" t="s">
        <v>307</v>
      </c>
      <c r="G14" s="4">
        <v>3.51</v>
      </c>
    </row>
    <row r="15" spans="1:9" ht="13.5" customHeight="1">
      <c r="A15" s="26">
        <v>11</v>
      </c>
      <c r="B15" s="4" t="s">
        <v>476</v>
      </c>
      <c r="C15" s="4">
        <v>19.559999999999999</v>
      </c>
      <c r="D15" s="319"/>
      <c r="E15" s="26">
        <v>62</v>
      </c>
      <c r="F15" s="4" t="s">
        <v>439</v>
      </c>
      <c r="G15" s="4">
        <v>3</v>
      </c>
    </row>
    <row r="16" spans="1:9" ht="13.5" customHeight="1">
      <c r="A16" s="26">
        <v>12</v>
      </c>
      <c r="B16" s="4" t="s">
        <v>429</v>
      </c>
      <c r="C16" s="4">
        <v>19</v>
      </c>
      <c r="D16" s="57"/>
      <c r="E16" s="26">
        <v>63</v>
      </c>
      <c r="F16" s="4" t="s">
        <v>524</v>
      </c>
      <c r="G16" s="4">
        <v>3</v>
      </c>
    </row>
    <row r="17" spans="1:7" ht="13.5" customHeight="1">
      <c r="A17" s="26">
        <v>13</v>
      </c>
      <c r="B17" s="4" t="s">
        <v>470</v>
      </c>
      <c r="C17" s="4">
        <v>17.8</v>
      </c>
      <c r="D17" s="154"/>
      <c r="E17" s="26">
        <v>64</v>
      </c>
      <c r="F17" s="4" t="s">
        <v>450</v>
      </c>
      <c r="G17" s="4">
        <v>3</v>
      </c>
    </row>
    <row r="18" spans="1:7" ht="13.5" customHeight="1">
      <c r="A18" s="26">
        <v>14</v>
      </c>
      <c r="B18" s="4" t="s">
        <v>468</v>
      </c>
      <c r="C18" s="4">
        <v>17.2</v>
      </c>
      <c r="D18" s="57"/>
      <c r="E18" s="26">
        <v>65</v>
      </c>
      <c r="F18" s="4" t="s">
        <v>341</v>
      </c>
      <c r="G18" s="4">
        <v>3</v>
      </c>
    </row>
    <row r="19" spans="1:7" ht="13.5" customHeight="1">
      <c r="A19" s="26">
        <v>15</v>
      </c>
      <c r="B19" s="4" t="s">
        <v>436</v>
      </c>
      <c r="C19" s="4">
        <v>17</v>
      </c>
      <c r="D19" s="57"/>
      <c r="E19" s="26">
        <v>66</v>
      </c>
      <c r="F19" s="4" t="s">
        <v>554</v>
      </c>
      <c r="G19" s="4">
        <v>3</v>
      </c>
    </row>
    <row r="20" spans="1:7" ht="13.5" customHeight="1">
      <c r="A20" s="26">
        <v>16</v>
      </c>
      <c r="B20" s="4" t="s">
        <v>437</v>
      </c>
      <c r="C20" s="4">
        <v>17</v>
      </c>
      <c r="D20" s="57"/>
      <c r="E20" s="26">
        <v>67</v>
      </c>
      <c r="F20" s="4" t="s">
        <v>344</v>
      </c>
      <c r="G20" s="4">
        <v>3</v>
      </c>
    </row>
    <row r="21" spans="1:7" ht="13.5" customHeight="1">
      <c r="A21" s="26">
        <v>17</v>
      </c>
      <c r="B21" s="4" t="s">
        <v>462</v>
      </c>
      <c r="C21" s="4">
        <v>17</v>
      </c>
      <c r="D21" s="57"/>
      <c r="E21" s="26">
        <v>68</v>
      </c>
      <c r="F21" s="4" t="s">
        <v>346</v>
      </c>
      <c r="G21" s="4">
        <v>3</v>
      </c>
    </row>
    <row r="22" spans="1:7" ht="13.5" customHeight="1">
      <c r="A22" s="26">
        <v>18</v>
      </c>
      <c r="B22" s="4" t="s">
        <v>440</v>
      </c>
      <c r="C22" s="4">
        <v>16</v>
      </c>
      <c r="D22" s="320"/>
      <c r="E22" s="26">
        <v>69</v>
      </c>
      <c r="F22" s="4" t="s">
        <v>310</v>
      </c>
      <c r="G22" s="4">
        <v>3</v>
      </c>
    </row>
    <row r="23" spans="1:7" ht="13.5" customHeight="1">
      <c r="A23" s="26">
        <v>19</v>
      </c>
      <c r="B23" s="4" t="s">
        <v>216</v>
      </c>
      <c r="C23" s="4">
        <v>15</v>
      </c>
      <c r="D23" s="319"/>
      <c r="E23" s="26">
        <v>70</v>
      </c>
      <c r="F23" s="4" t="s">
        <v>679</v>
      </c>
      <c r="G23" s="4">
        <v>3</v>
      </c>
    </row>
    <row r="24" spans="1:7" ht="13.5" customHeight="1">
      <c r="A24" s="26">
        <v>20</v>
      </c>
      <c r="B24" s="4" t="s">
        <v>454</v>
      </c>
      <c r="C24" s="4">
        <v>15</v>
      </c>
      <c r="D24" s="57"/>
      <c r="E24" s="26">
        <v>71</v>
      </c>
      <c r="F24" s="4" t="s">
        <v>443</v>
      </c>
      <c r="G24" s="4">
        <v>2.83</v>
      </c>
    </row>
    <row r="25" spans="1:7" ht="13.5" customHeight="1">
      <c r="A25" s="26">
        <v>21</v>
      </c>
      <c r="B25" s="4" t="s">
        <v>343</v>
      </c>
      <c r="C25" s="4">
        <v>15</v>
      </c>
      <c r="D25" s="154"/>
      <c r="E25" s="26">
        <v>72</v>
      </c>
      <c r="F25" s="4" t="s">
        <v>541</v>
      </c>
      <c r="G25" s="4">
        <v>2.8</v>
      </c>
    </row>
    <row r="26" spans="1:7" ht="13.5" customHeight="1">
      <c r="A26" s="26">
        <v>22</v>
      </c>
      <c r="B26" s="4" t="s">
        <v>463</v>
      </c>
      <c r="C26" s="4">
        <v>14.4</v>
      </c>
      <c r="D26" s="154"/>
      <c r="E26" s="26">
        <v>73</v>
      </c>
      <c r="F26" s="4" t="s">
        <v>539</v>
      </c>
      <c r="G26" s="4">
        <v>2.6</v>
      </c>
    </row>
    <row r="27" spans="1:7" ht="13.5" customHeight="1">
      <c r="A27" s="26">
        <v>23</v>
      </c>
      <c r="B27" s="4" t="s">
        <v>451</v>
      </c>
      <c r="C27" s="4">
        <v>14</v>
      </c>
      <c r="D27" s="57"/>
      <c r="E27" s="26">
        <v>74</v>
      </c>
      <c r="F27" s="4" t="s">
        <v>536</v>
      </c>
      <c r="G27" s="4">
        <v>2.5</v>
      </c>
    </row>
    <row r="28" spans="1:7" ht="13.5" customHeight="1">
      <c r="A28" s="26">
        <v>24</v>
      </c>
      <c r="B28" s="4" t="s">
        <v>563</v>
      </c>
      <c r="C28" s="4">
        <v>13.3</v>
      </c>
      <c r="D28" s="154"/>
      <c r="E28" s="26">
        <v>75</v>
      </c>
      <c r="F28" s="4" t="s">
        <v>488</v>
      </c>
      <c r="G28" s="4">
        <v>2</v>
      </c>
    </row>
    <row r="29" spans="1:7" ht="13.5" customHeight="1">
      <c r="A29" s="26">
        <v>25</v>
      </c>
      <c r="B29" s="4" t="s">
        <v>460</v>
      </c>
      <c r="C29" s="4">
        <v>13.2</v>
      </c>
      <c r="D29" s="154"/>
      <c r="E29" s="26">
        <v>76</v>
      </c>
      <c r="F29" s="4" t="s">
        <v>533</v>
      </c>
      <c r="G29" s="4">
        <v>2</v>
      </c>
    </row>
    <row r="30" spans="1:7" ht="13.5" customHeight="1">
      <c r="A30" s="26">
        <v>26</v>
      </c>
      <c r="B30" s="4" t="s">
        <v>461</v>
      </c>
      <c r="C30" s="4">
        <v>13.02</v>
      </c>
      <c r="D30" s="319"/>
      <c r="E30" s="26">
        <v>77</v>
      </c>
      <c r="F30" s="4" t="s">
        <v>340</v>
      </c>
      <c r="G30" s="4">
        <v>2</v>
      </c>
    </row>
    <row r="31" spans="1:7" ht="13.5" customHeight="1">
      <c r="A31" s="26">
        <v>27</v>
      </c>
      <c r="B31" s="4" t="s">
        <v>345</v>
      </c>
      <c r="C31" s="4">
        <v>12.5</v>
      </c>
      <c r="D31" s="57"/>
      <c r="E31" s="26">
        <v>78</v>
      </c>
      <c r="F31" s="4" t="s">
        <v>186</v>
      </c>
      <c r="G31" s="4">
        <v>2</v>
      </c>
    </row>
    <row r="32" spans="1:7" ht="13.5" customHeight="1">
      <c r="A32" s="26">
        <v>28</v>
      </c>
      <c r="B32" s="4" t="s">
        <v>482</v>
      </c>
      <c r="C32" s="4">
        <v>12</v>
      </c>
      <c r="D32" s="319"/>
      <c r="E32" s="26">
        <v>79</v>
      </c>
      <c r="F32" s="4" t="s">
        <v>323</v>
      </c>
      <c r="G32" s="4">
        <v>1.54</v>
      </c>
    </row>
    <row r="33" spans="1:7" ht="13.5" customHeight="1">
      <c r="A33" s="26">
        <v>29</v>
      </c>
      <c r="B33" s="4" t="s">
        <v>448</v>
      </c>
      <c r="C33" s="4">
        <v>10.96</v>
      </c>
      <c r="D33" s="319"/>
      <c r="E33" s="26">
        <v>80</v>
      </c>
      <c r="F33" s="4" t="s">
        <v>492</v>
      </c>
      <c r="G33" s="4">
        <v>1</v>
      </c>
    </row>
    <row r="34" spans="1:7" ht="13.5" customHeight="1">
      <c r="A34" s="26">
        <v>30</v>
      </c>
      <c r="B34" s="4" t="s">
        <v>434</v>
      </c>
      <c r="C34" s="4">
        <v>10</v>
      </c>
      <c r="D34" s="154"/>
      <c r="E34" s="26">
        <v>81</v>
      </c>
      <c r="F34" s="4" t="s">
        <v>493</v>
      </c>
      <c r="G34" s="4">
        <v>1</v>
      </c>
    </row>
    <row r="35" spans="1:7" ht="13.5" customHeight="1">
      <c r="A35" s="26">
        <v>31</v>
      </c>
      <c r="B35" s="4" t="s">
        <v>339</v>
      </c>
      <c r="C35" s="4">
        <v>10</v>
      </c>
      <c r="D35" s="57"/>
      <c r="E35" s="26">
        <v>82</v>
      </c>
      <c r="F35" s="4" t="s">
        <v>498</v>
      </c>
      <c r="G35" s="4">
        <v>1</v>
      </c>
    </row>
    <row r="36" spans="1:7" ht="13.5" customHeight="1">
      <c r="A36" s="26">
        <v>32</v>
      </c>
      <c r="B36" s="4" t="s">
        <v>306</v>
      </c>
      <c r="C36" s="4">
        <v>10</v>
      </c>
      <c r="D36" s="57"/>
      <c r="E36" s="26">
        <v>83</v>
      </c>
      <c r="F36" s="4" t="s">
        <v>500</v>
      </c>
      <c r="G36" s="4">
        <v>1</v>
      </c>
    </row>
    <row r="37" spans="1:7" ht="13.5" customHeight="1">
      <c r="A37" s="26">
        <v>33</v>
      </c>
      <c r="B37" s="4" t="s">
        <v>456</v>
      </c>
      <c r="C37" s="4">
        <v>9.64</v>
      </c>
      <c r="D37" s="57"/>
      <c r="E37" s="26">
        <v>84</v>
      </c>
      <c r="F37" s="4" t="s">
        <v>334</v>
      </c>
      <c r="G37" s="4">
        <v>1</v>
      </c>
    </row>
    <row r="38" spans="1:7" ht="13.5" customHeight="1">
      <c r="A38" s="26">
        <v>34</v>
      </c>
      <c r="B38" s="4" t="s">
        <v>208</v>
      </c>
      <c r="C38" s="4">
        <v>9.2100000000000009</v>
      </c>
      <c r="D38" s="57"/>
      <c r="E38" s="26">
        <v>85</v>
      </c>
      <c r="F38" s="4" t="s">
        <v>506</v>
      </c>
      <c r="G38" s="4">
        <v>1</v>
      </c>
    </row>
    <row r="39" spans="1:7" ht="13.5" customHeight="1">
      <c r="A39" s="26">
        <v>35</v>
      </c>
      <c r="B39" s="4" t="s">
        <v>431</v>
      </c>
      <c r="C39" s="4">
        <v>9</v>
      </c>
      <c r="D39" s="57"/>
      <c r="E39" s="26">
        <v>86</v>
      </c>
      <c r="F39" s="4" t="s">
        <v>520</v>
      </c>
      <c r="G39" s="4">
        <v>1</v>
      </c>
    </row>
    <row r="40" spans="1:7" ht="13.5" customHeight="1">
      <c r="A40" s="26">
        <v>36</v>
      </c>
      <c r="B40" s="4" t="s">
        <v>335</v>
      </c>
      <c r="C40" s="4">
        <v>9</v>
      </c>
      <c r="D40" s="57"/>
      <c r="E40" s="26">
        <v>87</v>
      </c>
      <c r="F40" s="4" t="s">
        <v>166</v>
      </c>
      <c r="G40" s="4">
        <v>1</v>
      </c>
    </row>
    <row r="41" spans="1:7" ht="13.5" customHeight="1">
      <c r="A41" s="26">
        <v>37</v>
      </c>
      <c r="B41" s="4" t="s">
        <v>455</v>
      </c>
      <c r="C41" s="4">
        <v>9</v>
      </c>
      <c r="D41" s="319"/>
      <c r="E41" s="26">
        <v>88</v>
      </c>
      <c r="F41" s="4" t="s">
        <v>185</v>
      </c>
      <c r="G41" s="4">
        <v>1</v>
      </c>
    </row>
    <row r="42" spans="1:7" ht="13.5" customHeight="1">
      <c r="A42" s="26">
        <v>38</v>
      </c>
      <c r="B42" s="4" t="s">
        <v>21</v>
      </c>
      <c r="C42" s="4">
        <v>9</v>
      </c>
      <c r="D42" s="57"/>
      <c r="E42" s="26">
        <v>89</v>
      </c>
      <c r="F42" s="4" t="s">
        <v>528</v>
      </c>
      <c r="G42" s="4">
        <v>1</v>
      </c>
    </row>
    <row r="43" spans="1:7" ht="13.5" customHeight="1">
      <c r="A43" s="26">
        <v>39</v>
      </c>
      <c r="B43" s="4" t="s">
        <v>478</v>
      </c>
      <c r="C43" s="4">
        <v>9</v>
      </c>
      <c r="D43" s="57"/>
      <c r="E43" s="26">
        <v>90</v>
      </c>
      <c r="F43" s="4" t="s">
        <v>529</v>
      </c>
      <c r="G43" s="4">
        <v>1</v>
      </c>
    </row>
    <row r="44" spans="1:7" ht="13.5" customHeight="1">
      <c r="A44" s="26">
        <v>40</v>
      </c>
      <c r="B44" s="4" t="s">
        <v>445</v>
      </c>
      <c r="C44" s="4">
        <v>8.49</v>
      </c>
      <c r="D44" s="257"/>
      <c r="E44" s="26">
        <v>91</v>
      </c>
      <c r="F44" s="4" t="s">
        <v>168</v>
      </c>
      <c r="G44" s="4">
        <v>1</v>
      </c>
    </row>
    <row r="45" spans="1:7" ht="13.5" customHeight="1">
      <c r="A45" s="26">
        <v>41</v>
      </c>
      <c r="B45" s="4" t="s">
        <v>435</v>
      </c>
      <c r="C45" s="4">
        <v>8.3000000000000007</v>
      </c>
      <c r="D45" s="321"/>
      <c r="E45" s="26">
        <v>92</v>
      </c>
      <c r="F45" s="4" t="s">
        <v>685</v>
      </c>
      <c r="G45" s="4">
        <v>1</v>
      </c>
    </row>
    <row r="46" spans="1:7" ht="13.5" customHeight="1">
      <c r="A46" s="26">
        <v>42</v>
      </c>
      <c r="B46" s="4" t="s">
        <v>424</v>
      </c>
      <c r="C46" s="4">
        <v>8</v>
      </c>
      <c r="D46" s="319"/>
      <c r="E46" s="26">
        <v>93</v>
      </c>
      <c r="F46" s="4" t="s">
        <v>356</v>
      </c>
      <c r="G46" s="4">
        <v>1</v>
      </c>
    </row>
    <row r="47" spans="1:7" ht="13.5" customHeight="1">
      <c r="A47" s="26">
        <v>43</v>
      </c>
      <c r="B47" s="4" t="s">
        <v>483</v>
      </c>
      <c r="C47" s="4">
        <v>8</v>
      </c>
      <c r="D47" s="319"/>
      <c r="E47" s="26">
        <v>94</v>
      </c>
      <c r="F47" s="4" t="s">
        <v>480</v>
      </c>
      <c r="G47" s="4">
        <v>1</v>
      </c>
    </row>
    <row r="48" spans="1:7" ht="13.5" customHeight="1">
      <c r="A48" s="26">
        <v>44</v>
      </c>
      <c r="B48" s="4" t="s">
        <v>459</v>
      </c>
      <c r="C48" s="4">
        <v>7.71</v>
      </c>
      <c r="D48" s="57"/>
      <c r="E48" s="26">
        <v>95</v>
      </c>
      <c r="F48" s="4" t="s">
        <v>487</v>
      </c>
      <c r="G48" s="4"/>
    </row>
    <row r="49" spans="1:7" ht="13.5" customHeight="1">
      <c r="A49" s="26">
        <v>45</v>
      </c>
      <c r="B49" s="4" t="s">
        <v>209</v>
      </c>
      <c r="C49" s="4">
        <v>7.45</v>
      </c>
      <c r="D49" s="57"/>
      <c r="E49" s="26">
        <v>96</v>
      </c>
      <c r="F49" s="4" t="s">
        <v>184</v>
      </c>
      <c r="G49" s="4"/>
    </row>
    <row r="50" spans="1:7" ht="13.5" customHeight="1">
      <c r="A50" s="26">
        <v>46</v>
      </c>
      <c r="B50" s="4" t="s">
        <v>469</v>
      </c>
      <c r="C50" s="4">
        <v>7.45</v>
      </c>
      <c r="D50" s="154"/>
      <c r="E50" s="26">
        <v>97</v>
      </c>
      <c r="F50" s="4" t="s">
        <v>538</v>
      </c>
      <c r="G50" s="4"/>
    </row>
    <row r="51" spans="1:7" ht="13.5" customHeight="1">
      <c r="A51" s="26">
        <v>47</v>
      </c>
      <c r="B51" s="4" t="s">
        <v>466</v>
      </c>
      <c r="C51" s="4">
        <v>7.08</v>
      </c>
      <c r="D51" s="57"/>
      <c r="E51" s="26">
        <v>98</v>
      </c>
      <c r="F51" s="4" t="s">
        <v>552</v>
      </c>
      <c r="G51" s="4"/>
    </row>
    <row r="52" spans="1:7" ht="13.5" customHeight="1">
      <c r="A52" s="26">
        <v>48</v>
      </c>
      <c r="B52" s="4" t="s">
        <v>489</v>
      </c>
      <c r="C52" s="4">
        <v>7</v>
      </c>
      <c r="D52" s="154"/>
      <c r="E52" s="26">
        <v>99</v>
      </c>
      <c r="F52" s="4" t="s">
        <v>317</v>
      </c>
      <c r="G52" s="4"/>
    </row>
    <row r="53" spans="1:7" ht="13.5" customHeight="1">
      <c r="A53" s="26">
        <v>49</v>
      </c>
      <c r="B53" s="4" t="s">
        <v>458</v>
      </c>
      <c r="C53" s="4">
        <v>6.5</v>
      </c>
      <c r="D53" s="319"/>
      <c r="E53" s="19"/>
      <c r="G53" s="4"/>
    </row>
    <row r="54" spans="1:7" ht="13.5" customHeight="1">
      <c r="A54" s="26">
        <v>50</v>
      </c>
      <c r="B54" s="4" t="s">
        <v>423</v>
      </c>
      <c r="C54" s="4">
        <v>6.2</v>
      </c>
      <c r="D54" s="57"/>
      <c r="E54" s="26"/>
      <c r="F54" s="21" t="s">
        <v>411</v>
      </c>
      <c r="G54" s="252">
        <f>MEDIAN(G5:G52,C5:C55)</f>
        <v>7.04</v>
      </c>
    </row>
    <row r="55" spans="1:7" ht="13.5" customHeight="1">
      <c r="A55" s="26">
        <v>51</v>
      </c>
      <c r="B55" s="4" t="s">
        <v>473</v>
      </c>
      <c r="C55" s="4">
        <v>6.13</v>
      </c>
      <c r="D55" s="57"/>
      <c r="F55" s="21" t="s">
        <v>410</v>
      </c>
      <c r="G55" s="252">
        <f>AVERAGE(G5:G52,C5:C55)</f>
        <v>8.804361702127661</v>
      </c>
    </row>
    <row r="56" spans="1:7" ht="13.5" customHeight="1">
      <c r="F56" s="21" t="s">
        <v>359</v>
      </c>
      <c r="G56" s="252">
        <f>SUM(G5:G52,C5:C55)</f>
        <v>827.61000000000013</v>
      </c>
    </row>
    <row r="57" spans="1:7" ht="13.5" customHeight="1"/>
    <row r="58" spans="1:7" ht="13.5" customHeight="1"/>
    <row r="59" spans="1:7" ht="13.5" customHeight="1"/>
  </sheetData>
  <phoneticPr fontId="57" type="noConversion"/>
  <pageMargins left="0.74803149606299213" right="0.74803149606299213" top="0.51181102362204722" bottom="0.51181102362204722" header="0.39370078740157483" footer="0.23622047244094491"/>
  <pageSetup paperSize="9" orientation="portrait" r:id="rId1"/>
  <headerFooter alignWithMargins="0">
    <oddFooter>&amp;L&amp;9Public Library Statistics 2011/12&amp;C&amp;9&amp;P</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P108"/>
  <sheetViews>
    <sheetView zoomScaleNormal="100" workbookViewId="0">
      <pane ySplit="3" topLeftCell="A4" activePane="bottomLeft" state="frozen"/>
      <selection activeCell="B24" sqref="B24"/>
      <selection pane="bottomLeft" activeCell="B37" sqref="B37"/>
    </sheetView>
  </sheetViews>
  <sheetFormatPr defaultRowHeight="13.5" customHeight="1"/>
  <cols>
    <col min="1" max="1" width="5.7109375" style="22" customWidth="1"/>
    <col min="2" max="2" width="20.7109375" style="22" customWidth="1"/>
    <col min="3" max="3" width="9" style="27" customWidth="1"/>
    <col min="4" max="4" width="9.42578125" style="210" customWidth="1"/>
    <col min="5" max="5" width="8.42578125" style="210" customWidth="1"/>
    <col min="6" max="6" width="19" style="210" customWidth="1"/>
    <col min="7" max="7" width="9.42578125" style="249" customWidth="1"/>
    <col min="8" max="8" width="12.7109375" style="50" customWidth="1"/>
    <col min="9" max="9" width="21.7109375" style="22" customWidth="1"/>
    <col min="10" max="10" width="28.42578125" style="27" bestFit="1" customWidth="1"/>
    <col min="11" max="11" width="21.42578125" style="22" bestFit="1" customWidth="1"/>
    <col min="12" max="12" width="12.7109375" style="22" bestFit="1" customWidth="1"/>
    <col min="13" max="13" width="20.85546875" style="22" bestFit="1" customWidth="1"/>
    <col min="14" max="14" width="14.42578125" style="195" bestFit="1" customWidth="1"/>
    <col min="15" max="15" width="19.85546875" style="210" bestFit="1" customWidth="1"/>
    <col min="16" max="16" width="21.7109375" style="62" customWidth="1"/>
    <col min="17" max="16384" width="9.140625" style="22"/>
  </cols>
  <sheetData>
    <row r="1" spans="1:15" ht="14.25" customHeight="1">
      <c r="B1" s="39" t="s">
        <v>652</v>
      </c>
      <c r="M1" s="83"/>
      <c r="N1" s="63"/>
    </row>
    <row r="2" spans="1:15" ht="13.5" customHeight="1">
      <c r="C2" s="117"/>
      <c r="D2" s="22"/>
      <c r="M2" s="83"/>
      <c r="N2" s="63"/>
    </row>
    <row r="3" spans="1:15" ht="13.5" customHeight="1">
      <c r="C3" s="117"/>
      <c r="D3" s="22"/>
      <c r="E3" s="22"/>
      <c r="F3" s="22"/>
      <c r="G3" s="117"/>
      <c r="H3" s="10"/>
      <c r="I3" s="10"/>
      <c r="J3" s="10"/>
      <c r="K3" s="328"/>
      <c r="L3" s="328"/>
      <c r="M3" s="329"/>
      <c r="N3" s="330"/>
      <c r="O3" s="331"/>
    </row>
    <row r="4" spans="1:15" ht="13.5" customHeight="1">
      <c r="A4" s="26">
        <v>1</v>
      </c>
      <c r="B4" s="4" t="s">
        <v>356</v>
      </c>
      <c r="C4" s="221">
        <v>86890</v>
      </c>
      <c r="E4" s="26">
        <v>52</v>
      </c>
      <c r="F4" s="4" t="s">
        <v>21</v>
      </c>
      <c r="G4" s="221">
        <v>8560.56</v>
      </c>
      <c r="K4" s="10"/>
      <c r="L4" s="120"/>
      <c r="M4" s="19"/>
    </row>
    <row r="5" spans="1:15" ht="13.5" customHeight="1">
      <c r="A5" s="26">
        <v>2</v>
      </c>
      <c r="B5" s="4" t="s">
        <v>480</v>
      </c>
      <c r="C5" s="221">
        <v>44790</v>
      </c>
      <c r="E5" s="26">
        <v>53</v>
      </c>
      <c r="F5" s="4" t="s">
        <v>533</v>
      </c>
      <c r="G5" s="221">
        <v>8476.5</v>
      </c>
      <c r="L5" s="120"/>
      <c r="M5" s="19"/>
    </row>
    <row r="6" spans="1:15" ht="13.5" customHeight="1">
      <c r="A6" s="26">
        <v>3</v>
      </c>
      <c r="B6" s="4" t="s">
        <v>520</v>
      </c>
      <c r="C6" s="221">
        <v>37846</v>
      </c>
      <c r="E6" s="26">
        <v>54</v>
      </c>
      <c r="F6" s="4" t="s">
        <v>426</v>
      </c>
      <c r="G6" s="221">
        <v>8471.68</v>
      </c>
      <c r="L6" s="120"/>
      <c r="M6" s="19"/>
    </row>
    <row r="7" spans="1:15" ht="13.5" customHeight="1">
      <c r="A7" s="26">
        <v>4</v>
      </c>
      <c r="B7" s="4" t="s">
        <v>685</v>
      </c>
      <c r="C7" s="221">
        <v>28938</v>
      </c>
      <c r="E7" s="26">
        <v>55</v>
      </c>
      <c r="F7" s="4" t="s">
        <v>446</v>
      </c>
      <c r="G7" s="221">
        <v>8313.2099999999991</v>
      </c>
      <c r="L7" s="120"/>
      <c r="M7" s="19"/>
    </row>
    <row r="8" spans="1:15" ht="13.5" customHeight="1">
      <c r="A8" s="26">
        <v>5</v>
      </c>
      <c r="B8" s="4" t="s">
        <v>168</v>
      </c>
      <c r="C8" s="221">
        <v>23007</v>
      </c>
      <c r="E8" s="26">
        <v>56</v>
      </c>
      <c r="F8" s="4" t="s">
        <v>478</v>
      </c>
      <c r="G8" s="221">
        <v>7804.22</v>
      </c>
      <c r="L8" s="120"/>
      <c r="M8" s="19"/>
    </row>
    <row r="9" spans="1:15" ht="13.5" customHeight="1">
      <c r="A9" s="26">
        <v>6</v>
      </c>
      <c r="B9" s="4" t="s">
        <v>443</v>
      </c>
      <c r="C9" s="221">
        <v>22725.09</v>
      </c>
      <c r="E9" s="26">
        <v>57</v>
      </c>
      <c r="F9" s="4" t="s">
        <v>468</v>
      </c>
      <c r="G9" s="221">
        <v>7787.5</v>
      </c>
      <c r="L9" s="190"/>
      <c r="M9" s="19"/>
    </row>
    <row r="10" spans="1:15" ht="13.5" customHeight="1">
      <c r="A10" s="26">
        <v>7</v>
      </c>
      <c r="B10" s="4" t="s">
        <v>488</v>
      </c>
      <c r="C10" s="221">
        <v>20093.5</v>
      </c>
      <c r="E10" s="26">
        <v>58</v>
      </c>
      <c r="F10" s="4" t="s">
        <v>216</v>
      </c>
      <c r="G10" s="221">
        <v>7759.27</v>
      </c>
      <c r="L10" s="120"/>
      <c r="M10" s="19"/>
    </row>
    <row r="11" spans="1:15" ht="13.5" customHeight="1">
      <c r="A11" s="26">
        <v>8</v>
      </c>
      <c r="B11" s="4" t="s">
        <v>500</v>
      </c>
      <c r="C11" s="221">
        <v>19703</v>
      </c>
      <c r="E11" s="26">
        <v>59</v>
      </c>
      <c r="F11" s="4" t="s">
        <v>541</v>
      </c>
      <c r="G11" s="221">
        <v>7558.57</v>
      </c>
      <c r="L11" s="120"/>
      <c r="M11" s="19"/>
    </row>
    <row r="12" spans="1:15" ht="13.5" customHeight="1">
      <c r="A12" s="26">
        <v>9</v>
      </c>
      <c r="B12" s="4" t="s">
        <v>483</v>
      </c>
      <c r="C12" s="221">
        <v>19094.75</v>
      </c>
      <c r="E12" s="26">
        <v>60</v>
      </c>
      <c r="F12" s="4" t="s">
        <v>448</v>
      </c>
      <c r="G12" s="221">
        <v>7429.56</v>
      </c>
      <c r="L12" s="120"/>
      <c r="M12" s="19"/>
    </row>
    <row r="13" spans="1:15" ht="13.5" customHeight="1">
      <c r="A13" s="26">
        <v>10</v>
      </c>
      <c r="B13" s="4" t="s">
        <v>439</v>
      </c>
      <c r="C13" s="221">
        <v>17536.669999999998</v>
      </c>
      <c r="E13" s="26">
        <v>61</v>
      </c>
      <c r="F13" s="4" t="s">
        <v>450</v>
      </c>
      <c r="G13" s="221">
        <v>7046.33</v>
      </c>
      <c r="L13" s="120"/>
      <c r="M13" s="19"/>
    </row>
    <row r="14" spans="1:15" ht="13.5" customHeight="1">
      <c r="A14" s="26">
        <v>11</v>
      </c>
      <c r="B14" s="4" t="s">
        <v>346</v>
      </c>
      <c r="C14" s="221">
        <v>17322</v>
      </c>
      <c r="E14" s="26">
        <v>62</v>
      </c>
      <c r="F14" s="4" t="s">
        <v>435</v>
      </c>
      <c r="G14" s="221">
        <v>7024.82</v>
      </c>
      <c r="L14" s="120"/>
      <c r="M14" s="19"/>
    </row>
    <row r="15" spans="1:15" ht="13.5" customHeight="1">
      <c r="A15" s="26">
        <v>12</v>
      </c>
      <c r="B15" s="4" t="s">
        <v>336</v>
      </c>
      <c r="C15" s="221">
        <v>17144.400000000001</v>
      </c>
      <c r="E15" s="26">
        <v>63</v>
      </c>
      <c r="F15" s="4" t="s">
        <v>423</v>
      </c>
      <c r="G15" s="221">
        <v>6960</v>
      </c>
      <c r="L15" s="120"/>
      <c r="M15" s="19"/>
    </row>
    <row r="16" spans="1:15" ht="13.5" customHeight="1">
      <c r="A16" s="26">
        <v>13</v>
      </c>
      <c r="B16" s="4" t="s">
        <v>334</v>
      </c>
      <c r="C16" s="221">
        <v>16616</v>
      </c>
      <c r="E16" s="26">
        <v>64</v>
      </c>
      <c r="F16" s="4" t="s">
        <v>307</v>
      </c>
      <c r="G16" s="221">
        <v>6931.91</v>
      </c>
      <c r="L16" s="120"/>
      <c r="M16" s="19"/>
    </row>
    <row r="17" spans="1:14" ht="13.5" customHeight="1">
      <c r="A17" s="26">
        <v>14</v>
      </c>
      <c r="B17" s="4" t="s">
        <v>429</v>
      </c>
      <c r="C17" s="221">
        <v>16476.68</v>
      </c>
      <c r="E17" s="26">
        <v>65</v>
      </c>
      <c r="F17" s="4" t="s">
        <v>470</v>
      </c>
      <c r="G17" s="221">
        <v>6852.25</v>
      </c>
      <c r="L17" s="120"/>
      <c r="M17" s="19"/>
    </row>
    <row r="18" spans="1:14" ht="13.5" customHeight="1">
      <c r="A18" s="26">
        <v>15</v>
      </c>
      <c r="B18" s="4" t="s">
        <v>343</v>
      </c>
      <c r="C18" s="221">
        <v>14147.73</v>
      </c>
      <c r="E18" s="26">
        <v>66</v>
      </c>
      <c r="F18" s="4" t="s">
        <v>339</v>
      </c>
      <c r="G18" s="221">
        <v>6795.8</v>
      </c>
      <c r="L18" s="120"/>
      <c r="M18" s="19"/>
    </row>
    <row r="19" spans="1:14" ht="13.5" customHeight="1">
      <c r="A19" s="26">
        <v>16</v>
      </c>
      <c r="B19" s="4" t="s">
        <v>462</v>
      </c>
      <c r="C19" s="221">
        <v>14129.41</v>
      </c>
      <c r="E19" s="26">
        <v>67</v>
      </c>
      <c r="F19" s="4" t="s">
        <v>441</v>
      </c>
      <c r="G19" s="221">
        <v>6735.32</v>
      </c>
      <c r="L19" s="120"/>
      <c r="M19" s="19"/>
    </row>
    <row r="20" spans="1:14" ht="13.5" customHeight="1">
      <c r="A20" s="26">
        <v>17</v>
      </c>
      <c r="B20" s="4" t="s">
        <v>469</v>
      </c>
      <c r="C20" s="221">
        <v>13875.03</v>
      </c>
      <c r="E20" s="26">
        <v>68</v>
      </c>
      <c r="F20" s="4" t="s">
        <v>457</v>
      </c>
      <c r="G20" s="221">
        <v>6734.89</v>
      </c>
      <c r="L20" s="120"/>
      <c r="M20" s="19"/>
    </row>
    <row r="21" spans="1:14" ht="13.5" customHeight="1">
      <c r="A21" s="26">
        <v>18</v>
      </c>
      <c r="B21" s="4" t="s">
        <v>563</v>
      </c>
      <c r="C21" s="221">
        <v>13684.74</v>
      </c>
      <c r="E21" s="26">
        <v>69</v>
      </c>
      <c r="F21" s="4" t="s">
        <v>474</v>
      </c>
      <c r="G21" s="221">
        <v>6690.85</v>
      </c>
      <c r="L21" s="120"/>
      <c r="M21" s="19"/>
    </row>
    <row r="22" spans="1:14" ht="13.5" customHeight="1">
      <c r="A22" s="26">
        <v>19</v>
      </c>
      <c r="B22" s="4" t="s">
        <v>507</v>
      </c>
      <c r="C22" s="221">
        <v>13573.33</v>
      </c>
      <c r="E22" s="26">
        <v>70</v>
      </c>
      <c r="F22" s="4" t="s">
        <v>493</v>
      </c>
      <c r="G22" s="221">
        <v>6432</v>
      </c>
      <c r="L22" s="120"/>
      <c r="M22" s="19"/>
    </row>
    <row r="23" spans="1:14" ht="13.5" customHeight="1">
      <c r="A23" s="26">
        <v>20</v>
      </c>
      <c r="B23" s="4" t="s">
        <v>454</v>
      </c>
      <c r="C23" s="221">
        <v>13489.8</v>
      </c>
      <c r="E23" s="26">
        <v>71</v>
      </c>
      <c r="F23" s="4" t="s">
        <v>477</v>
      </c>
      <c r="G23" s="221">
        <v>6126.96</v>
      </c>
      <c r="L23" s="120"/>
      <c r="M23" s="19"/>
    </row>
    <row r="24" spans="1:14" ht="13.5" customHeight="1">
      <c r="A24" s="26">
        <v>21</v>
      </c>
      <c r="B24" s="4" t="s">
        <v>572</v>
      </c>
      <c r="C24" s="221">
        <v>12839.75</v>
      </c>
      <c r="E24" s="26">
        <v>72</v>
      </c>
      <c r="F24" s="4" t="s">
        <v>473</v>
      </c>
      <c r="G24" s="221">
        <v>6043.23</v>
      </c>
      <c r="L24" s="27"/>
      <c r="M24" s="19"/>
    </row>
    <row r="25" spans="1:14" ht="13.5" customHeight="1">
      <c r="A25" s="26">
        <v>22</v>
      </c>
      <c r="B25" s="4" t="s">
        <v>471</v>
      </c>
      <c r="C25" s="221">
        <v>12402.72</v>
      </c>
      <c r="E25" s="26">
        <v>73</v>
      </c>
      <c r="F25" s="4" t="s">
        <v>460</v>
      </c>
      <c r="G25" s="221">
        <v>6021.06</v>
      </c>
      <c r="L25" s="27"/>
      <c r="M25" s="19"/>
      <c r="N25" s="261"/>
    </row>
    <row r="26" spans="1:14" ht="13.5" customHeight="1">
      <c r="A26" s="26">
        <v>23</v>
      </c>
      <c r="B26" s="4" t="s">
        <v>440</v>
      </c>
      <c r="C26" s="221">
        <v>12359.31</v>
      </c>
      <c r="E26" s="26">
        <v>74</v>
      </c>
      <c r="F26" s="4" t="s">
        <v>456</v>
      </c>
      <c r="G26" s="221">
        <v>5840.56</v>
      </c>
      <c r="L26" s="27"/>
      <c r="M26" s="19"/>
    </row>
    <row r="27" spans="1:14" ht="13.5" customHeight="1">
      <c r="A27" s="26">
        <v>24</v>
      </c>
      <c r="B27" s="4" t="s">
        <v>528</v>
      </c>
      <c r="C27" s="221">
        <v>12353</v>
      </c>
      <c r="E27" s="26">
        <v>75</v>
      </c>
      <c r="F27" s="4" t="s">
        <v>459</v>
      </c>
      <c r="G27" s="221">
        <v>5547.99</v>
      </c>
      <c r="L27" s="120"/>
      <c r="M27" s="19"/>
    </row>
    <row r="28" spans="1:14" ht="13.5" customHeight="1">
      <c r="A28" s="26">
        <v>25</v>
      </c>
      <c r="B28" s="4" t="s">
        <v>467</v>
      </c>
      <c r="C28" s="221">
        <v>12286.96</v>
      </c>
      <c r="E28" s="26">
        <v>76</v>
      </c>
      <c r="F28" s="4" t="s">
        <v>464</v>
      </c>
      <c r="G28" s="221">
        <v>5511.09</v>
      </c>
      <c r="L28" s="27"/>
      <c r="M28" s="19"/>
    </row>
    <row r="29" spans="1:14" ht="13.5" customHeight="1">
      <c r="A29" s="26">
        <v>26</v>
      </c>
      <c r="B29" s="4" t="s">
        <v>445</v>
      </c>
      <c r="C29" s="221">
        <v>12251.24</v>
      </c>
      <c r="E29" s="26">
        <v>77</v>
      </c>
      <c r="F29" s="4" t="s">
        <v>506</v>
      </c>
      <c r="G29" s="221">
        <v>5145</v>
      </c>
      <c r="L29" s="120"/>
      <c r="M29" s="19"/>
    </row>
    <row r="30" spans="1:14" ht="13.5" customHeight="1">
      <c r="A30" s="26">
        <v>27</v>
      </c>
      <c r="B30" s="4" t="s">
        <v>524</v>
      </c>
      <c r="C30" s="221">
        <v>12057</v>
      </c>
      <c r="E30" s="26">
        <v>78</v>
      </c>
      <c r="F30" s="4" t="s">
        <v>554</v>
      </c>
      <c r="G30" s="221">
        <v>5089</v>
      </c>
      <c r="L30" s="120"/>
      <c r="M30" s="19"/>
    </row>
    <row r="31" spans="1:14" ht="13.5" customHeight="1">
      <c r="A31" s="26">
        <v>28</v>
      </c>
      <c r="B31" s="4" t="s">
        <v>536</v>
      </c>
      <c r="C31" s="221">
        <v>11832.4</v>
      </c>
      <c r="E31" s="26">
        <v>79</v>
      </c>
      <c r="F31" s="4" t="s">
        <v>341</v>
      </c>
      <c r="G31" s="221">
        <v>4936.67</v>
      </c>
      <c r="L31" s="120"/>
      <c r="M31" s="19"/>
    </row>
    <row r="32" spans="1:14" ht="13.5" customHeight="1">
      <c r="A32" s="26">
        <v>29</v>
      </c>
      <c r="B32" s="4" t="s">
        <v>324</v>
      </c>
      <c r="C32" s="221">
        <v>11823.5</v>
      </c>
      <c r="E32" s="26">
        <v>80</v>
      </c>
      <c r="F32" s="4" t="s">
        <v>489</v>
      </c>
      <c r="G32" s="221">
        <v>4862.1400000000003</v>
      </c>
      <c r="L32" s="120"/>
      <c r="M32" s="19"/>
    </row>
    <row r="33" spans="1:13" ht="13.5" customHeight="1">
      <c r="A33" s="26">
        <v>30</v>
      </c>
      <c r="B33" s="4" t="s">
        <v>209</v>
      </c>
      <c r="C33" s="221">
        <v>11219.87</v>
      </c>
      <c r="E33" s="26">
        <v>81</v>
      </c>
      <c r="F33" s="4" t="s">
        <v>482</v>
      </c>
      <c r="G33" s="221">
        <v>4742.17</v>
      </c>
      <c r="L33" s="120"/>
      <c r="M33" s="19"/>
    </row>
    <row r="34" spans="1:13" ht="13.5" customHeight="1">
      <c r="A34" s="26">
        <v>31</v>
      </c>
      <c r="B34" s="4" t="s">
        <v>344</v>
      </c>
      <c r="C34" s="221">
        <v>11034.67</v>
      </c>
      <c r="E34" s="26">
        <v>82</v>
      </c>
      <c r="F34" s="4" t="s">
        <v>539</v>
      </c>
      <c r="G34" s="221">
        <v>4589.2299999999996</v>
      </c>
      <c r="L34" s="190"/>
      <c r="M34" s="19"/>
    </row>
    <row r="35" spans="1:13" ht="13.5" customHeight="1">
      <c r="A35" s="26">
        <v>32</v>
      </c>
      <c r="B35" s="4" t="s">
        <v>458</v>
      </c>
      <c r="C35" s="221">
        <v>11023.54</v>
      </c>
      <c r="E35" s="26">
        <v>83</v>
      </c>
      <c r="F35" s="4" t="s">
        <v>323</v>
      </c>
      <c r="G35" s="221">
        <v>4587.66</v>
      </c>
      <c r="L35" s="120"/>
      <c r="M35" s="19"/>
    </row>
    <row r="36" spans="1:13" ht="13.5" customHeight="1">
      <c r="A36" s="26">
        <v>33</v>
      </c>
      <c r="B36" s="4" t="s">
        <v>340</v>
      </c>
      <c r="C36" s="221">
        <v>10695.5</v>
      </c>
      <c r="E36" s="26">
        <v>84</v>
      </c>
      <c r="F36" s="4" t="s">
        <v>529</v>
      </c>
      <c r="G36" s="221">
        <v>4567</v>
      </c>
      <c r="L36" s="120"/>
      <c r="M36" s="19"/>
    </row>
    <row r="37" spans="1:13" ht="13.5" customHeight="1">
      <c r="A37" s="26">
        <v>34</v>
      </c>
      <c r="B37" s="4" t="s">
        <v>679</v>
      </c>
      <c r="C37" s="221">
        <v>10432</v>
      </c>
      <c r="E37" s="26">
        <v>85</v>
      </c>
      <c r="F37" s="4" t="s">
        <v>463</v>
      </c>
      <c r="G37" s="221">
        <v>4535.97</v>
      </c>
      <c r="L37" s="120"/>
      <c r="M37" s="19"/>
    </row>
    <row r="38" spans="1:13" ht="13.5" customHeight="1">
      <c r="A38" s="26">
        <v>35</v>
      </c>
      <c r="B38" s="4" t="s">
        <v>335</v>
      </c>
      <c r="C38" s="221">
        <v>10169.67</v>
      </c>
      <c r="E38" s="26">
        <v>86</v>
      </c>
      <c r="F38" s="4" t="s">
        <v>333</v>
      </c>
      <c r="G38" s="221">
        <v>4334.17</v>
      </c>
      <c r="L38" s="120"/>
      <c r="M38" s="19"/>
    </row>
    <row r="39" spans="1:13" ht="13.5" customHeight="1">
      <c r="A39" s="26">
        <v>36</v>
      </c>
      <c r="B39" s="4" t="s">
        <v>424</v>
      </c>
      <c r="C39" s="221">
        <v>10044</v>
      </c>
      <c r="E39" s="26">
        <v>87</v>
      </c>
      <c r="F39" s="4" t="s">
        <v>451</v>
      </c>
      <c r="G39" s="221">
        <v>4285.6400000000003</v>
      </c>
      <c r="L39" s="120"/>
      <c r="M39" s="19"/>
    </row>
    <row r="40" spans="1:13" ht="13.5" customHeight="1">
      <c r="A40" s="26">
        <v>37</v>
      </c>
      <c r="B40" s="4" t="s">
        <v>306</v>
      </c>
      <c r="C40" s="221">
        <v>9807.6</v>
      </c>
      <c r="E40" s="26">
        <v>88</v>
      </c>
      <c r="F40" s="4" t="s">
        <v>185</v>
      </c>
      <c r="G40" s="221">
        <v>3801</v>
      </c>
      <c r="L40" s="120"/>
      <c r="M40" s="19"/>
    </row>
    <row r="41" spans="1:13" ht="13.5" customHeight="1">
      <c r="A41" s="26">
        <v>38</v>
      </c>
      <c r="B41" s="4" t="s">
        <v>481</v>
      </c>
      <c r="C41" s="221">
        <v>9715.48</v>
      </c>
      <c r="E41" s="26">
        <v>89</v>
      </c>
      <c r="F41" s="4" t="s">
        <v>455</v>
      </c>
      <c r="G41" s="221">
        <v>3775.11</v>
      </c>
      <c r="L41" s="120"/>
      <c r="M41" s="19"/>
    </row>
    <row r="42" spans="1:13" ht="13.5" customHeight="1">
      <c r="A42" s="26">
        <v>39</v>
      </c>
      <c r="B42" s="4" t="s">
        <v>186</v>
      </c>
      <c r="C42" s="221">
        <v>9648</v>
      </c>
      <c r="E42" s="26">
        <v>90</v>
      </c>
      <c r="F42" s="4" t="s">
        <v>479</v>
      </c>
      <c r="G42" s="221">
        <v>3535.25</v>
      </c>
      <c r="L42" s="120"/>
      <c r="M42" s="19"/>
    </row>
    <row r="43" spans="1:13" ht="13.5" customHeight="1">
      <c r="A43" s="26">
        <v>40</v>
      </c>
      <c r="B43" s="4" t="s">
        <v>476</v>
      </c>
      <c r="C43" s="221">
        <v>9479.65</v>
      </c>
      <c r="E43" s="26">
        <v>91</v>
      </c>
      <c r="F43" s="4" t="s">
        <v>434</v>
      </c>
      <c r="G43" s="221">
        <v>3407.9</v>
      </c>
      <c r="L43" s="120"/>
      <c r="M43" s="19"/>
    </row>
    <row r="44" spans="1:13" ht="13.5" customHeight="1">
      <c r="A44" s="26">
        <v>41</v>
      </c>
      <c r="B44" s="4" t="s">
        <v>166</v>
      </c>
      <c r="C44" s="221">
        <v>9306</v>
      </c>
      <c r="E44" s="26">
        <v>92</v>
      </c>
      <c r="F44" s="4" t="s">
        <v>498</v>
      </c>
      <c r="G44" s="221">
        <v>3096</v>
      </c>
      <c r="L44" s="120"/>
      <c r="M44" s="19"/>
    </row>
    <row r="45" spans="1:13" ht="13.5" customHeight="1">
      <c r="A45" s="26">
        <v>42</v>
      </c>
      <c r="B45" s="4" t="s">
        <v>465</v>
      </c>
      <c r="C45" s="221">
        <v>9210.68</v>
      </c>
      <c r="E45" s="26">
        <v>93</v>
      </c>
      <c r="F45" s="4" t="s">
        <v>310</v>
      </c>
      <c r="G45" s="221">
        <v>2372.67</v>
      </c>
      <c r="L45" s="120"/>
      <c r="M45" s="19"/>
    </row>
    <row r="46" spans="1:13" ht="13.5" customHeight="1">
      <c r="A46" s="26">
        <v>43</v>
      </c>
      <c r="B46" s="4" t="s">
        <v>436</v>
      </c>
      <c r="C46" s="221">
        <v>9091.24</v>
      </c>
      <c r="E46" s="26">
        <v>94</v>
      </c>
      <c r="F46" s="4" t="s">
        <v>461</v>
      </c>
      <c r="G46" s="221">
        <v>2259.14</v>
      </c>
      <c r="L46" s="120"/>
      <c r="M46" s="19"/>
    </row>
    <row r="47" spans="1:13" ht="13.5" customHeight="1">
      <c r="A47" s="26">
        <v>44</v>
      </c>
      <c r="B47" s="4" t="s">
        <v>525</v>
      </c>
      <c r="C47" s="221">
        <v>8991.4500000000007</v>
      </c>
      <c r="E47" s="26">
        <v>95</v>
      </c>
      <c r="F47" s="4" t="s">
        <v>487</v>
      </c>
      <c r="G47" s="4"/>
      <c r="L47" s="120"/>
      <c r="M47" s="19"/>
    </row>
    <row r="48" spans="1:13" ht="13.5" customHeight="1">
      <c r="A48" s="26">
        <v>45</v>
      </c>
      <c r="B48" s="4" t="s">
        <v>348</v>
      </c>
      <c r="C48" s="221">
        <v>8908.5400000000009</v>
      </c>
      <c r="E48" s="26">
        <v>96</v>
      </c>
      <c r="F48" s="4" t="s">
        <v>184</v>
      </c>
      <c r="G48" s="4"/>
      <c r="L48" s="120"/>
      <c r="M48" s="19"/>
    </row>
    <row r="49" spans="1:16" ht="13.5" customHeight="1">
      <c r="A49" s="26">
        <v>46</v>
      </c>
      <c r="B49" s="4" t="s">
        <v>208</v>
      </c>
      <c r="C49" s="221">
        <v>8789.7900000000009</v>
      </c>
      <c r="E49" s="26">
        <v>97</v>
      </c>
      <c r="F49" s="4" t="s">
        <v>538</v>
      </c>
      <c r="G49" s="4"/>
      <c r="L49" s="120"/>
      <c r="M49" s="19"/>
    </row>
    <row r="50" spans="1:16" ht="13.5" customHeight="1">
      <c r="A50" s="26">
        <v>47</v>
      </c>
      <c r="B50" s="4" t="s">
        <v>431</v>
      </c>
      <c r="C50" s="221">
        <v>8673.33</v>
      </c>
      <c r="E50" s="26">
        <v>98</v>
      </c>
      <c r="F50" s="4" t="s">
        <v>552</v>
      </c>
      <c r="G50" s="4"/>
      <c r="L50" s="120"/>
      <c r="M50" s="19"/>
    </row>
    <row r="51" spans="1:16" ht="13.5" customHeight="1">
      <c r="A51" s="26">
        <v>48</v>
      </c>
      <c r="B51" s="4" t="s">
        <v>437</v>
      </c>
      <c r="C51" s="221">
        <v>8642.94</v>
      </c>
      <c r="E51" s="26">
        <v>99</v>
      </c>
      <c r="F51" s="4" t="s">
        <v>317</v>
      </c>
      <c r="G51" s="4"/>
      <c r="L51" s="120"/>
      <c r="M51" s="19"/>
    </row>
    <row r="52" spans="1:16" ht="13.5" customHeight="1">
      <c r="A52" s="26">
        <v>49</v>
      </c>
      <c r="B52" s="4" t="s">
        <v>492</v>
      </c>
      <c r="C52" s="221">
        <v>8618</v>
      </c>
      <c r="G52" s="4"/>
      <c r="L52" s="120"/>
      <c r="M52" s="19"/>
      <c r="N52" s="19"/>
    </row>
    <row r="53" spans="1:16" ht="13.5" customHeight="1">
      <c r="A53" s="26">
        <v>50</v>
      </c>
      <c r="B53" s="4" t="s">
        <v>466</v>
      </c>
      <c r="C53" s="221">
        <v>8571.19</v>
      </c>
      <c r="F53" s="28" t="s">
        <v>411</v>
      </c>
      <c r="G53" s="689">
        <f>MEDIAN(G4:G51,C4:C54)</f>
        <v>8658.1350000000002</v>
      </c>
      <c r="L53" s="120"/>
      <c r="M53" s="19"/>
      <c r="N53" s="19"/>
      <c r="P53" s="63"/>
    </row>
    <row r="54" spans="1:16" ht="13.5" customHeight="1">
      <c r="A54" s="175">
        <v>51</v>
      </c>
      <c r="B54" s="4" t="s">
        <v>345</v>
      </c>
      <c r="C54" s="221">
        <v>8568.16</v>
      </c>
      <c r="F54" s="28" t="s">
        <v>410</v>
      </c>
      <c r="G54" s="690">
        <f>AVERAGE(G4:G51,C4:C54)</f>
        <v>11077.746382978727</v>
      </c>
      <c r="L54" s="120"/>
      <c r="M54" s="19"/>
      <c r="N54" s="153"/>
      <c r="P54" s="63"/>
    </row>
    <row r="55" spans="1:16" ht="13.5" customHeight="1">
      <c r="L55" s="27"/>
      <c r="M55" s="19"/>
      <c r="N55" s="153"/>
      <c r="P55" s="63"/>
    </row>
    <row r="56" spans="1:16" ht="13.5" customHeight="1">
      <c r="L56" s="120"/>
      <c r="M56" s="19"/>
      <c r="N56" s="153"/>
      <c r="P56" s="63"/>
    </row>
    <row r="57" spans="1:16" ht="13.5" customHeight="1">
      <c r="D57" s="22"/>
      <c r="L57" s="27"/>
      <c r="M57" s="19"/>
      <c r="N57" s="148"/>
      <c r="P57" s="63"/>
    </row>
    <row r="58" spans="1:16" ht="13.5" customHeight="1">
      <c r="D58" s="22"/>
      <c r="L58" s="27"/>
      <c r="M58" s="19"/>
      <c r="N58" s="148"/>
      <c r="P58" s="63"/>
    </row>
    <row r="59" spans="1:16" ht="13.5" customHeight="1">
      <c r="D59" s="22"/>
      <c r="L59" s="120"/>
      <c r="M59" s="19"/>
      <c r="N59" s="148"/>
    </row>
    <row r="60" spans="1:16" ht="13.5" customHeight="1">
      <c r="D60" s="22"/>
      <c r="L60" s="120"/>
      <c r="M60" s="19"/>
      <c r="N60" s="148"/>
    </row>
    <row r="61" spans="1:16" ht="13.5" customHeight="1">
      <c r="D61" s="22"/>
      <c r="L61" s="190"/>
      <c r="M61" s="19"/>
      <c r="N61" s="148"/>
    </row>
    <row r="62" spans="1:16" ht="13.5" customHeight="1">
      <c r="D62" s="22"/>
      <c r="L62" s="120"/>
      <c r="M62" s="19"/>
      <c r="N62" s="153"/>
    </row>
    <row r="63" spans="1:16" ht="13.5" customHeight="1">
      <c r="D63" s="22"/>
      <c r="L63" s="69"/>
      <c r="M63" s="19"/>
      <c r="N63" s="153"/>
    </row>
    <row r="64" spans="1:16" ht="13.5" customHeight="1">
      <c r="D64" s="22"/>
      <c r="L64" s="120"/>
      <c r="M64" s="19"/>
      <c r="N64" s="153"/>
    </row>
    <row r="65" spans="4:14" ht="13.5" customHeight="1">
      <c r="D65" s="22"/>
      <c r="L65" s="190"/>
      <c r="M65" s="19"/>
    </row>
    <row r="66" spans="4:14" ht="13.5" customHeight="1">
      <c r="D66" s="22"/>
      <c r="L66" s="190"/>
      <c r="M66" s="19"/>
      <c r="N66" s="148"/>
    </row>
    <row r="67" spans="4:14" ht="13.5" customHeight="1">
      <c r="D67" s="22"/>
      <c r="L67" s="120"/>
      <c r="M67" s="19"/>
      <c r="N67" s="148"/>
    </row>
    <row r="68" spans="4:14" ht="13.5" customHeight="1">
      <c r="D68" s="22"/>
      <c r="L68" s="120"/>
      <c r="M68" s="19"/>
      <c r="N68" s="148"/>
    </row>
    <row r="69" spans="4:14" ht="13.5" customHeight="1">
      <c r="D69" s="22"/>
      <c r="L69" s="120"/>
      <c r="M69" s="19"/>
    </row>
    <row r="70" spans="4:14" ht="13.5" customHeight="1">
      <c r="D70" s="22"/>
      <c r="L70" s="120"/>
      <c r="M70" s="19"/>
      <c r="N70" s="148"/>
    </row>
    <row r="71" spans="4:14" ht="13.5" customHeight="1">
      <c r="D71" s="22"/>
      <c r="L71" s="120"/>
      <c r="M71" s="19"/>
      <c r="N71" s="153"/>
    </row>
    <row r="72" spans="4:14" ht="13.5" customHeight="1">
      <c r="D72" s="22"/>
      <c r="L72" s="190"/>
      <c r="M72" s="19"/>
      <c r="N72" s="153"/>
    </row>
    <row r="73" spans="4:14" ht="13.5" customHeight="1">
      <c r="D73" s="22"/>
      <c r="L73" s="120"/>
      <c r="M73" s="19"/>
      <c r="N73" s="153"/>
    </row>
    <row r="74" spans="4:14" ht="13.5" customHeight="1">
      <c r="D74" s="22"/>
      <c r="L74" s="190"/>
      <c r="M74" s="19"/>
      <c r="N74" s="148"/>
    </row>
    <row r="75" spans="4:14" ht="13.5" customHeight="1">
      <c r="D75" s="22"/>
      <c r="L75" s="190"/>
      <c r="M75" s="19"/>
      <c r="N75" s="148"/>
    </row>
    <row r="76" spans="4:14" ht="13.5" customHeight="1">
      <c r="D76" s="22"/>
      <c r="L76" s="93"/>
      <c r="M76" s="19"/>
      <c r="N76" s="148"/>
    </row>
    <row r="77" spans="4:14" ht="13.5" customHeight="1">
      <c r="D77" s="22"/>
      <c r="L77" s="120"/>
      <c r="M77" s="19"/>
      <c r="N77" s="148"/>
    </row>
    <row r="78" spans="4:14" ht="13.5" customHeight="1">
      <c r="D78" s="22"/>
      <c r="L78" s="190"/>
      <c r="M78" s="19"/>
      <c r="N78" s="153"/>
    </row>
    <row r="79" spans="4:14" ht="13.5" customHeight="1">
      <c r="D79" s="22"/>
      <c r="L79" s="120"/>
      <c r="M79" s="19"/>
      <c r="N79" s="153"/>
    </row>
    <row r="80" spans="4:14" ht="13.5" customHeight="1">
      <c r="D80" s="22"/>
      <c r="L80" s="120"/>
      <c r="M80" s="19"/>
    </row>
    <row r="81" spans="4:14" ht="13.5" customHeight="1">
      <c r="D81" s="22"/>
      <c r="L81" s="120"/>
      <c r="M81" s="19"/>
      <c r="N81" s="148"/>
    </row>
    <row r="82" spans="4:14" ht="13.5" customHeight="1">
      <c r="D82" s="22"/>
      <c r="L82" s="120"/>
      <c r="M82" s="19"/>
      <c r="N82" s="148"/>
    </row>
    <row r="83" spans="4:14" ht="13.5" customHeight="1">
      <c r="D83" s="22"/>
      <c r="L83" s="190"/>
      <c r="M83" s="19"/>
      <c r="N83" s="8"/>
    </row>
    <row r="84" spans="4:14" ht="13.5" customHeight="1">
      <c r="D84" s="22"/>
      <c r="L84" s="190"/>
      <c r="M84" s="19"/>
      <c r="N84" s="148"/>
    </row>
    <row r="85" spans="4:14" ht="13.5" customHeight="1">
      <c r="D85" s="22"/>
      <c r="L85" s="120"/>
      <c r="M85" s="19"/>
      <c r="N85" s="153"/>
    </row>
    <row r="86" spans="4:14" ht="13.5" customHeight="1">
      <c r="D86" s="22"/>
      <c r="L86" s="120"/>
      <c r="M86" s="19"/>
      <c r="N86" s="153"/>
    </row>
    <row r="87" spans="4:14" ht="13.5" customHeight="1">
      <c r="D87" s="22"/>
      <c r="L87" s="120"/>
      <c r="M87" s="19"/>
      <c r="N87" s="153"/>
    </row>
    <row r="88" spans="4:14" ht="13.5" customHeight="1">
      <c r="D88" s="22"/>
      <c r="L88" s="120"/>
      <c r="M88" s="19"/>
      <c r="N88" s="153"/>
    </row>
    <row r="89" spans="4:14" ht="13.5" customHeight="1">
      <c r="D89" s="22"/>
      <c r="L89" s="190"/>
      <c r="M89" s="19"/>
      <c r="N89" s="153"/>
    </row>
    <row r="90" spans="4:14" ht="13.5" customHeight="1">
      <c r="D90" s="22"/>
      <c r="L90" s="26"/>
      <c r="M90" s="19"/>
      <c r="N90" s="153"/>
    </row>
    <row r="91" spans="4:14" ht="13.5" customHeight="1">
      <c r="D91" s="22"/>
      <c r="L91" s="120"/>
      <c r="M91" s="19"/>
      <c r="N91" s="153"/>
    </row>
    <row r="92" spans="4:14" ht="13.5" customHeight="1">
      <c r="D92" s="22"/>
      <c r="L92" s="120"/>
      <c r="M92" s="19"/>
      <c r="N92" s="148"/>
    </row>
    <row r="93" spans="4:14" ht="13.5" customHeight="1">
      <c r="D93" s="22"/>
      <c r="L93" s="120"/>
      <c r="M93" s="19"/>
      <c r="N93" s="148"/>
    </row>
    <row r="94" spans="4:14" ht="13.5" customHeight="1">
      <c r="D94" s="22"/>
      <c r="L94" s="120"/>
      <c r="M94" s="19"/>
    </row>
    <row r="95" spans="4:14" ht="13.5" customHeight="1">
      <c r="D95" s="22"/>
      <c r="L95" s="190"/>
      <c r="M95" s="19"/>
      <c r="N95" s="148"/>
    </row>
    <row r="96" spans="4:14" ht="13.5" customHeight="1">
      <c r="D96" s="22"/>
      <c r="L96" s="120"/>
      <c r="M96" s="19"/>
      <c r="N96" s="148"/>
    </row>
    <row r="97" spans="3:14" ht="13.5" customHeight="1">
      <c r="D97" s="22"/>
      <c r="L97" s="120"/>
      <c r="M97" s="19"/>
      <c r="N97" s="148"/>
    </row>
    <row r="98" spans="3:14" ht="13.5" customHeight="1">
      <c r="D98" s="22"/>
      <c r="L98" s="120"/>
      <c r="M98" s="19"/>
      <c r="N98" s="62"/>
    </row>
    <row r="99" spans="3:14" ht="13.5" customHeight="1">
      <c r="D99" s="22"/>
      <c r="L99" s="120"/>
      <c r="M99" s="19"/>
      <c r="N99" s="148"/>
    </row>
    <row r="100" spans="3:14" ht="13.5" customHeight="1">
      <c r="D100" s="22"/>
      <c r="L100" s="120"/>
      <c r="M100" s="19"/>
      <c r="N100" s="153"/>
    </row>
    <row r="101" spans="3:14" ht="13.5" customHeight="1">
      <c r="C101" s="117"/>
      <c r="D101" s="22"/>
      <c r="L101" s="120"/>
      <c r="M101" s="19"/>
    </row>
    <row r="102" spans="3:14" ht="13.5" customHeight="1">
      <c r="C102" s="117"/>
    </row>
    <row r="103" spans="3:14" ht="13.5" customHeight="1">
      <c r="C103" s="117"/>
      <c r="L103" s="263"/>
      <c r="M103" s="28"/>
    </row>
    <row r="104" spans="3:14" ht="13.5" customHeight="1">
      <c r="C104" s="117"/>
      <c r="K104" s="39"/>
      <c r="M104" s="28"/>
    </row>
    <row r="105" spans="3:14" ht="13.5" customHeight="1">
      <c r="M105" s="28"/>
    </row>
    <row r="107" spans="3:14" ht="13.5" customHeight="1">
      <c r="K107" s="73"/>
    </row>
    <row r="108" spans="3:14" ht="13.5" customHeight="1">
      <c r="K108" s="73"/>
    </row>
  </sheetData>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2011/12&amp;C&amp;9&amp;P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N68"/>
  <sheetViews>
    <sheetView zoomScaleNormal="100" workbookViewId="0">
      <pane ySplit="5" topLeftCell="A6" activePane="bottomLeft" state="frozen"/>
      <selection activeCell="D14" sqref="D14"/>
      <selection pane="bottomLeft" activeCell="C26" sqref="C26"/>
    </sheetView>
  </sheetViews>
  <sheetFormatPr defaultColWidth="8.85546875" defaultRowHeight="12.75"/>
  <cols>
    <col min="1" max="1" width="15.28515625" customWidth="1"/>
    <col min="2" max="2" width="10.42578125" style="392" customWidth="1"/>
    <col min="3" max="3" width="19.42578125" style="171" customWidth="1"/>
    <col min="4" max="4" width="3.42578125" style="342" bestFit="1" customWidth="1"/>
    <col min="5" max="5" width="8.140625" style="118" bestFit="1" customWidth="1"/>
    <col min="6" max="6" width="10.140625" style="171" customWidth="1"/>
    <col min="7" max="7" width="13.42578125" style="171" customWidth="1"/>
    <col min="8" max="8" width="14.28515625" customWidth="1"/>
    <col min="9" max="9" width="8.85546875" customWidth="1"/>
    <col min="10" max="10" width="15.140625" style="208" bestFit="1" customWidth="1"/>
    <col min="11" max="11" width="10.42578125" style="208" bestFit="1" customWidth="1"/>
    <col min="12" max="12" width="8.85546875" style="208" customWidth="1"/>
  </cols>
  <sheetData>
    <row r="1" spans="1:14" ht="15">
      <c r="A1" s="13" t="s">
        <v>36</v>
      </c>
      <c r="B1" s="390"/>
      <c r="E1" s="288"/>
    </row>
    <row r="2" spans="1:14">
      <c r="A2" s="5" t="s">
        <v>599</v>
      </c>
      <c r="B2" s="391"/>
    </row>
    <row r="3" spans="1:14" ht="9.75" customHeight="1"/>
    <row r="4" spans="1:14" s="413" customFormat="1" ht="36.75" customHeight="1">
      <c r="B4" s="696" t="s">
        <v>600</v>
      </c>
      <c r="C4" s="675" t="s">
        <v>601</v>
      </c>
      <c r="D4" s="503"/>
      <c r="E4" s="420" t="s">
        <v>375</v>
      </c>
      <c r="F4" s="675" t="s">
        <v>602</v>
      </c>
      <c r="G4" s="675" t="s">
        <v>603</v>
      </c>
      <c r="H4" s="697" t="s">
        <v>604</v>
      </c>
      <c r="I4" s="415"/>
      <c r="J4" s="416"/>
      <c r="K4" s="417"/>
      <c r="L4" s="418"/>
      <c r="M4" s="419"/>
      <c r="N4" s="419"/>
    </row>
    <row r="5" spans="1:14">
      <c r="B5" s="355"/>
      <c r="C5" s="504" t="s">
        <v>408</v>
      </c>
      <c r="D5" s="504"/>
      <c r="E5" s="276" t="s">
        <v>408</v>
      </c>
      <c r="F5" s="289" t="s">
        <v>408</v>
      </c>
      <c r="G5" s="289" t="s">
        <v>408</v>
      </c>
      <c r="H5" s="289" t="s">
        <v>408</v>
      </c>
    </row>
    <row r="6" spans="1:14">
      <c r="A6" s="4" t="s">
        <v>159</v>
      </c>
      <c r="B6" s="702">
        <v>10423</v>
      </c>
      <c r="C6" s="412">
        <v>440154</v>
      </c>
      <c r="D6" s="70"/>
      <c r="E6" s="403">
        <f t="shared" ref="E6:E38" si="0">SUM(C6/B6)</f>
        <v>42.22910870190924</v>
      </c>
      <c r="F6" s="265">
        <v>33802</v>
      </c>
      <c r="G6" s="595">
        <v>26470</v>
      </c>
      <c r="H6" s="408">
        <f>SUM(F6:G6)</f>
        <v>60272</v>
      </c>
      <c r="J6" s="94"/>
      <c r="K6" s="347"/>
      <c r="L6" s="323"/>
    </row>
    <row r="7" spans="1:14">
      <c r="A7" s="4" t="s">
        <v>525</v>
      </c>
      <c r="B7" s="702">
        <v>49453</v>
      </c>
      <c r="C7" s="412">
        <v>2473400</v>
      </c>
      <c r="D7" s="70"/>
      <c r="E7" s="403">
        <f t="shared" si="0"/>
        <v>50.015165915111318</v>
      </c>
      <c r="F7" s="265">
        <v>91488</v>
      </c>
      <c r="G7" s="595">
        <v>40007</v>
      </c>
      <c r="H7" s="408">
        <f t="shared" ref="H7:H59" si="1">SUM(F7:G7)</f>
        <v>131495</v>
      </c>
      <c r="J7" s="94"/>
      <c r="K7" s="347"/>
      <c r="L7" s="323"/>
    </row>
    <row r="8" spans="1:14">
      <c r="A8" s="4" t="s">
        <v>526</v>
      </c>
      <c r="B8" s="702">
        <v>26001</v>
      </c>
      <c r="C8" s="412">
        <v>855891</v>
      </c>
      <c r="D8" s="70"/>
      <c r="E8" s="403">
        <f t="shared" si="0"/>
        <v>32.91761855313257</v>
      </c>
      <c r="F8" s="265">
        <v>65000</v>
      </c>
      <c r="G8" s="595">
        <v>16022</v>
      </c>
      <c r="H8" s="408">
        <f t="shared" si="1"/>
        <v>81022</v>
      </c>
      <c r="J8" s="94"/>
      <c r="K8" s="347"/>
      <c r="L8" s="323"/>
    </row>
    <row r="9" spans="1:14">
      <c r="A9" s="4" t="s">
        <v>527</v>
      </c>
      <c r="B9" s="702">
        <v>3878</v>
      </c>
      <c r="C9" s="412">
        <v>141100</v>
      </c>
      <c r="D9" s="70"/>
      <c r="E9" s="403">
        <f t="shared" si="0"/>
        <v>36.384734399174832</v>
      </c>
      <c r="F9" s="265">
        <v>19005</v>
      </c>
      <c r="G9" s="595">
        <v>5071</v>
      </c>
      <c r="H9" s="408">
        <f t="shared" si="1"/>
        <v>24076</v>
      </c>
      <c r="J9" s="94"/>
      <c r="K9" s="347"/>
      <c r="L9" s="323"/>
    </row>
    <row r="10" spans="1:14">
      <c r="A10" s="4" t="s">
        <v>528</v>
      </c>
      <c r="B10" s="702">
        <v>12353</v>
      </c>
      <c r="C10" s="412">
        <v>290396</v>
      </c>
      <c r="D10" s="70"/>
      <c r="E10" s="403">
        <f t="shared" si="0"/>
        <v>23.508135675544402</v>
      </c>
      <c r="F10" s="265">
        <v>38389</v>
      </c>
      <c r="G10" s="595">
        <v>6658</v>
      </c>
      <c r="H10" s="408">
        <f t="shared" si="1"/>
        <v>45047</v>
      </c>
      <c r="J10" s="94"/>
      <c r="K10" s="341"/>
      <c r="L10" s="323"/>
    </row>
    <row r="11" spans="1:14">
      <c r="A11" s="4" t="s">
        <v>529</v>
      </c>
      <c r="B11" s="702">
        <v>4567</v>
      </c>
      <c r="C11" s="412">
        <v>159406.07</v>
      </c>
      <c r="D11" s="70"/>
      <c r="E11" s="403">
        <f t="shared" si="0"/>
        <v>34.903890956864466</v>
      </c>
      <c r="F11" s="265">
        <v>18150</v>
      </c>
      <c r="G11" s="595">
        <v>7500</v>
      </c>
      <c r="H11" s="408">
        <f t="shared" si="1"/>
        <v>25650</v>
      </c>
      <c r="J11" s="94"/>
      <c r="K11" s="347"/>
      <c r="L11" s="323"/>
    </row>
    <row r="12" spans="1:14">
      <c r="A12" s="4" t="s">
        <v>160</v>
      </c>
      <c r="B12" s="702">
        <v>5391</v>
      </c>
      <c r="C12" s="412">
        <v>181983</v>
      </c>
      <c r="D12" s="70"/>
      <c r="E12" s="403">
        <f t="shared" si="0"/>
        <v>33.756816917084031</v>
      </c>
      <c r="F12" s="265">
        <v>33839</v>
      </c>
      <c r="G12" s="595">
        <v>10228</v>
      </c>
      <c r="H12" s="408">
        <f t="shared" si="1"/>
        <v>44067</v>
      </c>
      <c r="J12" s="94"/>
      <c r="K12" s="347"/>
      <c r="L12" s="323"/>
    </row>
    <row r="13" spans="1:14">
      <c r="A13" s="4" t="s">
        <v>530</v>
      </c>
      <c r="B13" s="702">
        <v>3679</v>
      </c>
      <c r="C13" s="412">
        <v>145548</v>
      </c>
      <c r="D13" s="70"/>
      <c r="E13" s="403">
        <f t="shared" si="0"/>
        <v>39.561837455830386</v>
      </c>
      <c r="F13" s="265">
        <v>18058</v>
      </c>
      <c r="G13" s="595">
        <v>5000</v>
      </c>
      <c r="H13" s="408">
        <f t="shared" si="1"/>
        <v>23058</v>
      </c>
      <c r="J13" s="94"/>
      <c r="K13" s="347"/>
      <c r="L13" s="323"/>
    </row>
    <row r="14" spans="1:14">
      <c r="A14" s="8" t="s">
        <v>443</v>
      </c>
      <c r="B14" s="702">
        <v>64312</v>
      </c>
      <c r="C14" s="412">
        <v>2956064.03</v>
      </c>
      <c r="D14" s="70"/>
      <c r="E14" s="403">
        <f t="shared" si="0"/>
        <v>45.964423902226642</v>
      </c>
      <c r="F14" s="265">
        <v>145736</v>
      </c>
      <c r="G14" s="595">
        <v>25000</v>
      </c>
      <c r="H14" s="408">
        <f t="shared" si="1"/>
        <v>170736</v>
      </c>
      <c r="J14" s="94"/>
      <c r="K14" s="347"/>
      <c r="L14" s="323"/>
    </row>
    <row r="15" spans="1:14">
      <c r="A15" s="4" t="s">
        <v>532</v>
      </c>
      <c r="B15" s="702">
        <v>3315</v>
      </c>
      <c r="C15" s="412">
        <v>277508</v>
      </c>
      <c r="D15" s="70"/>
      <c r="E15" s="403">
        <f t="shared" si="0"/>
        <v>83.712820512820514</v>
      </c>
      <c r="F15" s="265">
        <v>15804</v>
      </c>
      <c r="G15" s="595">
        <v>8000</v>
      </c>
      <c r="H15" s="408">
        <f t="shared" si="1"/>
        <v>23804</v>
      </c>
      <c r="J15" s="94"/>
      <c r="K15" s="347"/>
      <c r="L15" s="323"/>
    </row>
    <row r="16" spans="1:14">
      <c r="A16" s="611" t="s">
        <v>563</v>
      </c>
      <c r="B16" s="702">
        <v>182007</v>
      </c>
      <c r="C16" s="603">
        <v>5152883</v>
      </c>
      <c r="D16" s="642"/>
      <c r="E16" s="625">
        <f t="shared" si="0"/>
        <v>28.311455053926498</v>
      </c>
      <c r="F16" s="643">
        <v>413578</v>
      </c>
      <c r="G16" s="595">
        <v>32942</v>
      </c>
      <c r="H16" s="644">
        <f t="shared" si="1"/>
        <v>446520</v>
      </c>
      <c r="J16" s="94"/>
      <c r="K16" s="347"/>
      <c r="L16" s="323"/>
    </row>
    <row r="17" spans="1:12">
      <c r="A17" s="8" t="s">
        <v>445</v>
      </c>
      <c r="B17" s="702">
        <v>104013</v>
      </c>
      <c r="C17" s="412">
        <v>3219420</v>
      </c>
      <c r="D17" s="70"/>
      <c r="E17" s="403">
        <f t="shared" si="0"/>
        <v>30.952092526895676</v>
      </c>
      <c r="F17" s="265">
        <v>192424</v>
      </c>
      <c r="G17" s="595">
        <v>67007</v>
      </c>
      <c r="H17" s="408">
        <f t="shared" si="1"/>
        <v>259431</v>
      </c>
      <c r="J17" s="94"/>
      <c r="K17" s="347"/>
      <c r="L17" s="323"/>
    </row>
    <row r="18" spans="1:12">
      <c r="A18" s="8" t="s">
        <v>446</v>
      </c>
      <c r="B18" s="702">
        <v>164934</v>
      </c>
      <c r="C18" s="412">
        <v>6685743</v>
      </c>
      <c r="D18" s="70"/>
      <c r="E18" s="403">
        <f t="shared" si="0"/>
        <v>40.535868893011752</v>
      </c>
      <c r="F18" s="265">
        <v>305128</v>
      </c>
      <c r="G18" s="595">
        <v>99946</v>
      </c>
      <c r="H18" s="408">
        <f t="shared" si="1"/>
        <v>405074</v>
      </c>
      <c r="J18" s="94"/>
      <c r="K18" s="347"/>
      <c r="L18" s="323"/>
    </row>
    <row r="19" spans="1:12">
      <c r="A19" s="8" t="s">
        <v>447</v>
      </c>
      <c r="B19" s="702">
        <v>14663</v>
      </c>
      <c r="C19" s="412">
        <v>504800</v>
      </c>
      <c r="D19" s="70"/>
      <c r="E19" s="403">
        <f t="shared" si="0"/>
        <v>34.426788515310648</v>
      </c>
      <c r="F19" s="265">
        <v>41315</v>
      </c>
      <c r="G19" s="595">
        <v>6200</v>
      </c>
      <c r="H19" s="408">
        <f t="shared" si="1"/>
        <v>47515</v>
      </c>
      <c r="J19" s="94"/>
      <c r="K19" s="347"/>
      <c r="L19" s="323"/>
    </row>
    <row r="20" spans="1:12">
      <c r="A20" s="8" t="s">
        <v>448</v>
      </c>
      <c r="B20" s="702">
        <v>81428</v>
      </c>
      <c r="C20" s="412">
        <v>5203054</v>
      </c>
      <c r="D20" s="70"/>
      <c r="E20" s="403">
        <f t="shared" si="0"/>
        <v>63.897602790195016</v>
      </c>
      <c r="F20" s="265">
        <v>187343</v>
      </c>
      <c r="G20" s="595">
        <v>17000</v>
      </c>
      <c r="H20" s="408">
        <f t="shared" si="1"/>
        <v>204343</v>
      </c>
      <c r="J20" s="94"/>
      <c r="K20" s="347"/>
      <c r="L20" s="323"/>
    </row>
    <row r="21" spans="1:12">
      <c r="A21" s="4" t="s">
        <v>533</v>
      </c>
      <c r="B21" s="702">
        <v>16953</v>
      </c>
      <c r="C21" s="412">
        <v>1069576</v>
      </c>
      <c r="D21" s="70"/>
      <c r="E21" s="403">
        <f t="shared" si="0"/>
        <v>63.090662419630746</v>
      </c>
      <c r="F21" s="265">
        <v>31363</v>
      </c>
      <c r="G21" s="595">
        <v>26488</v>
      </c>
      <c r="H21" s="408">
        <f t="shared" si="1"/>
        <v>57851</v>
      </c>
      <c r="J21" s="94"/>
      <c r="K21" s="347"/>
      <c r="L21" s="323"/>
    </row>
    <row r="22" spans="1:12">
      <c r="A22" s="4" t="s">
        <v>534</v>
      </c>
      <c r="B22" s="702">
        <v>1658</v>
      </c>
      <c r="C22" s="412">
        <v>208564</v>
      </c>
      <c r="D22" s="70"/>
      <c r="E22" s="403">
        <f t="shared" si="0"/>
        <v>125.7925211097708</v>
      </c>
      <c r="F22" s="265">
        <v>3068</v>
      </c>
      <c r="G22" s="595">
        <v>13381</v>
      </c>
      <c r="H22" s="408">
        <f t="shared" si="1"/>
        <v>16449</v>
      </c>
      <c r="J22" s="94"/>
      <c r="K22" s="347"/>
      <c r="L22" s="323"/>
    </row>
    <row r="23" spans="1:12">
      <c r="A23" s="4" t="s">
        <v>535</v>
      </c>
      <c r="B23" s="702">
        <v>6327</v>
      </c>
      <c r="C23" s="412">
        <v>356929</v>
      </c>
      <c r="D23" s="70"/>
      <c r="E23" s="403">
        <f t="shared" si="0"/>
        <v>56.413624150466255</v>
      </c>
      <c r="F23" s="265">
        <v>22477</v>
      </c>
      <c r="G23" s="595">
        <v>7500</v>
      </c>
      <c r="H23" s="408">
        <f t="shared" si="1"/>
        <v>29977</v>
      </c>
      <c r="J23" s="94"/>
      <c r="K23" s="347"/>
      <c r="L23" s="323"/>
    </row>
    <row r="24" spans="1:12">
      <c r="A24" s="4" t="s">
        <v>536</v>
      </c>
      <c r="B24" s="702">
        <v>29581</v>
      </c>
      <c r="C24" s="412">
        <v>899347</v>
      </c>
      <c r="D24" s="70"/>
      <c r="E24" s="403">
        <f t="shared" si="0"/>
        <v>30.402859943882898</v>
      </c>
      <c r="F24" s="265">
        <v>54725</v>
      </c>
      <c r="G24" s="595">
        <v>31101</v>
      </c>
      <c r="H24" s="408">
        <f t="shared" si="1"/>
        <v>85826</v>
      </c>
      <c r="J24" s="94"/>
      <c r="K24" s="347"/>
      <c r="L24" s="323"/>
    </row>
    <row r="25" spans="1:12">
      <c r="A25" s="8" t="s">
        <v>450</v>
      </c>
      <c r="B25" s="702">
        <v>21139</v>
      </c>
      <c r="C25" s="412">
        <v>1272784</v>
      </c>
      <c r="D25" s="70"/>
      <c r="E25" s="403">
        <f t="shared" si="0"/>
        <v>60.210227541510953</v>
      </c>
      <c r="F25" s="265">
        <v>55923</v>
      </c>
      <c r="G25" s="595">
        <v>7207</v>
      </c>
      <c r="H25" s="408">
        <f t="shared" si="1"/>
        <v>63130</v>
      </c>
      <c r="J25" s="94"/>
      <c r="K25" s="347"/>
      <c r="L25" s="323"/>
    </row>
    <row r="26" spans="1:12">
      <c r="A26" s="8" t="s">
        <v>451</v>
      </c>
      <c r="B26" s="702">
        <v>59999</v>
      </c>
      <c r="C26" s="412">
        <v>2530853</v>
      </c>
      <c r="D26" s="70"/>
      <c r="E26" s="403">
        <f t="shared" si="0"/>
        <v>42.181586359772666</v>
      </c>
      <c r="F26" s="265">
        <v>140495</v>
      </c>
      <c r="G26" s="595">
        <v>13000</v>
      </c>
      <c r="H26" s="408">
        <f t="shared" si="1"/>
        <v>153495</v>
      </c>
      <c r="J26" s="94"/>
      <c r="K26" s="347"/>
      <c r="L26" s="323"/>
    </row>
    <row r="27" spans="1:12">
      <c r="A27" s="8" t="s">
        <v>452</v>
      </c>
      <c r="B27" s="702">
        <v>116389</v>
      </c>
      <c r="C27" s="603">
        <v>4625800</v>
      </c>
      <c r="D27" s="70"/>
      <c r="E27" s="403">
        <f t="shared" si="0"/>
        <v>39.744305733359681</v>
      </c>
      <c r="F27" s="265">
        <v>215320</v>
      </c>
      <c r="G27" s="595">
        <v>72834</v>
      </c>
      <c r="H27" s="408">
        <f t="shared" si="1"/>
        <v>288154</v>
      </c>
      <c r="J27" s="94"/>
      <c r="K27" s="347"/>
      <c r="L27" s="323"/>
    </row>
    <row r="28" spans="1:12">
      <c r="A28" s="4" t="s">
        <v>537</v>
      </c>
      <c r="B28" s="702">
        <v>9891</v>
      </c>
      <c r="C28" s="412">
        <v>339755</v>
      </c>
      <c r="D28" s="70"/>
      <c r="E28" s="403">
        <f t="shared" si="0"/>
        <v>34.349914063289859</v>
      </c>
      <c r="F28" s="265">
        <v>32001</v>
      </c>
      <c r="G28" s="595">
        <v>7000</v>
      </c>
      <c r="H28" s="408">
        <f t="shared" si="1"/>
        <v>39001</v>
      </c>
      <c r="J28" s="94"/>
      <c r="K28" s="347"/>
      <c r="L28" s="323"/>
    </row>
    <row r="29" spans="1:12">
      <c r="A29" s="4" t="s">
        <v>538</v>
      </c>
      <c r="B29" s="702">
        <v>6856</v>
      </c>
      <c r="C29" s="412">
        <v>309170</v>
      </c>
      <c r="D29" s="70"/>
      <c r="E29" s="403">
        <f t="shared" si="0"/>
        <v>45.094807467911316</v>
      </c>
      <c r="F29" s="265">
        <v>18040</v>
      </c>
      <c r="G29" s="595">
        <v>17400</v>
      </c>
      <c r="H29" s="408">
        <f t="shared" si="1"/>
        <v>35440</v>
      </c>
      <c r="J29" s="94"/>
      <c r="K29" s="347"/>
      <c r="L29" s="323"/>
    </row>
    <row r="30" spans="1:12">
      <c r="A30" s="8" t="s">
        <v>454</v>
      </c>
      <c r="B30" s="702">
        <v>202347</v>
      </c>
      <c r="C30" s="412">
        <v>8935332</v>
      </c>
      <c r="D30" s="70"/>
      <c r="E30" s="403">
        <f t="shared" si="0"/>
        <v>44.158460466426483</v>
      </c>
      <c r="F30" s="265">
        <v>374342</v>
      </c>
      <c r="G30" s="595">
        <v>124318</v>
      </c>
      <c r="H30" s="408">
        <f t="shared" si="1"/>
        <v>498660</v>
      </c>
      <c r="J30" s="94"/>
      <c r="K30" s="347"/>
      <c r="L30" s="323"/>
    </row>
    <row r="31" spans="1:12">
      <c r="A31" s="8" t="s">
        <v>455</v>
      </c>
      <c r="B31" s="702">
        <v>33976</v>
      </c>
      <c r="C31" s="412">
        <v>3147101</v>
      </c>
      <c r="D31" s="70"/>
      <c r="E31" s="403">
        <f t="shared" si="0"/>
        <v>92.627178008005657</v>
      </c>
      <c r="F31" s="265">
        <v>82405</v>
      </c>
      <c r="G31" s="595">
        <v>8378</v>
      </c>
      <c r="H31" s="408">
        <f t="shared" si="1"/>
        <v>90783</v>
      </c>
      <c r="J31" s="94"/>
      <c r="K31" s="347"/>
      <c r="L31" s="323"/>
    </row>
    <row r="32" spans="1:12">
      <c r="A32" s="4" t="s">
        <v>539</v>
      </c>
      <c r="B32" s="702">
        <v>11932</v>
      </c>
      <c r="C32" s="412">
        <v>524267</v>
      </c>
      <c r="D32" s="70"/>
      <c r="E32" s="403">
        <f t="shared" si="0"/>
        <v>43.937898089171973</v>
      </c>
      <c r="F32" s="265">
        <v>35701</v>
      </c>
      <c r="G32" s="595">
        <v>11144</v>
      </c>
      <c r="H32" s="408">
        <f t="shared" si="1"/>
        <v>46845</v>
      </c>
      <c r="J32" s="94"/>
      <c r="K32" s="347"/>
      <c r="L32" s="323"/>
    </row>
    <row r="33" spans="1:12">
      <c r="A33" s="8" t="s">
        <v>170</v>
      </c>
      <c r="B33" s="702">
        <v>56303</v>
      </c>
      <c r="C33" s="412">
        <v>2503371</v>
      </c>
      <c r="D33" s="70"/>
      <c r="E33" s="403">
        <f t="shared" si="0"/>
        <v>44.462479796813668</v>
      </c>
      <c r="F33" s="265">
        <v>104170</v>
      </c>
      <c r="G33" s="595">
        <v>39556</v>
      </c>
      <c r="H33" s="408">
        <f t="shared" si="1"/>
        <v>143726</v>
      </c>
      <c r="J33" s="94"/>
      <c r="K33" s="347"/>
      <c r="L33" s="323"/>
    </row>
    <row r="34" spans="1:12">
      <c r="A34" s="4" t="s">
        <v>540</v>
      </c>
      <c r="B34" s="702">
        <v>46091</v>
      </c>
      <c r="C34" s="603">
        <v>1687200</v>
      </c>
      <c r="D34" s="70"/>
      <c r="E34" s="403">
        <f t="shared" si="0"/>
        <v>36.605844958885683</v>
      </c>
      <c r="F34" s="265">
        <v>85268</v>
      </c>
      <c r="G34" s="595">
        <v>34535</v>
      </c>
      <c r="H34" s="408">
        <f t="shared" si="1"/>
        <v>119803</v>
      </c>
      <c r="J34" s="94"/>
      <c r="K34" s="347"/>
      <c r="L34" s="323"/>
    </row>
    <row r="35" spans="1:12">
      <c r="A35" s="4" t="s">
        <v>541</v>
      </c>
      <c r="B35" s="702">
        <v>21164</v>
      </c>
      <c r="C35" s="412">
        <v>1717043</v>
      </c>
      <c r="D35" s="70"/>
      <c r="E35" s="403">
        <f t="shared" si="0"/>
        <v>81.130362880362881</v>
      </c>
      <c r="F35" s="265">
        <v>49466</v>
      </c>
      <c r="G35" s="595">
        <v>15000</v>
      </c>
      <c r="H35" s="408">
        <f t="shared" si="1"/>
        <v>64466</v>
      </c>
      <c r="J35" s="94"/>
      <c r="K35" s="347"/>
      <c r="L35" s="323"/>
    </row>
    <row r="36" spans="1:12">
      <c r="A36" s="8" t="s">
        <v>457</v>
      </c>
      <c r="B36" s="702">
        <v>188577</v>
      </c>
      <c r="C36" s="412">
        <v>7542364</v>
      </c>
      <c r="D36" s="70"/>
      <c r="E36" s="403">
        <f t="shared" si="0"/>
        <v>39.996203142482912</v>
      </c>
      <c r="F36" s="265">
        <v>400121</v>
      </c>
      <c r="G36" s="595">
        <v>79597</v>
      </c>
      <c r="H36" s="408">
        <f t="shared" si="1"/>
        <v>479718</v>
      </c>
      <c r="J36" s="94"/>
      <c r="K36" s="347"/>
      <c r="L36" s="323"/>
    </row>
    <row r="37" spans="1:12">
      <c r="A37" s="8" t="s">
        <v>161</v>
      </c>
      <c r="B37" s="702">
        <v>7997</v>
      </c>
      <c r="C37" s="412">
        <v>395620</v>
      </c>
      <c r="D37" s="70"/>
      <c r="E37" s="403">
        <f t="shared" si="0"/>
        <v>49.471051644366639</v>
      </c>
      <c r="F37" s="265">
        <v>32048</v>
      </c>
      <c r="G37" s="595">
        <v>7394</v>
      </c>
      <c r="H37" s="408">
        <f t="shared" si="1"/>
        <v>39442</v>
      </c>
      <c r="J37" s="94"/>
      <c r="K37" s="347"/>
      <c r="L37" s="323"/>
    </row>
    <row r="38" spans="1:12">
      <c r="A38" s="4" t="s">
        <v>542</v>
      </c>
      <c r="B38" s="702">
        <v>3279</v>
      </c>
      <c r="C38" s="412">
        <v>96800</v>
      </c>
      <c r="D38" s="70"/>
      <c r="E38" s="403">
        <f t="shared" si="0"/>
        <v>29.521195486428788</v>
      </c>
      <c r="F38" s="265">
        <v>16601</v>
      </c>
      <c r="G38" s="595">
        <v>4515</v>
      </c>
      <c r="H38" s="408">
        <f t="shared" si="1"/>
        <v>21116</v>
      </c>
      <c r="J38" s="94"/>
      <c r="K38" s="347"/>
      <c r="L38" s="323"/>
    </row>
    <row r="39" spans="1:12">
      <c r="A39" s="8" t="s">
        <v>458</v>
      </c>
      <c r="B39" s="702">
        <v>71653</v>
      </c>
      <c r="C39" s="603">
        <v>3359480</v>
      </c>
      <c r="D39" s="70"/>
      <c r="E39" s="403">
        <f t="shared" ref="E39:E59" si="2">SUM(C39/B39)</f>
        <v>46.885406054177771</v>
      </c>
      <c r="F39" s="265">
        <v>169081</v>
      </c>
      <c r="G39" s="595">
        <v>15652</v>
      </c>
      <c r="H39" s="408">
        <f t="shared" si="1"/>
        <v>184733</v>
      </c>
      <c r="J39" s="94"/>
      <c r="K39" s="347"/>
      <c r="L39" s="323"/>
    </row>
    <row r="40" spans="1:12">
      <c r="A40" s="8" t="s">
        <v>459</v>
      </c>
      <c r="B40" s="702">
        <v>42775</v>
      </c>
      <c r="C40" s="603">
        <v>1861926</v>
      </c>
      <c r="D40" s="70"/>
      <c r="E40" s="403">
        <f t="shared" si="2"/>
        <v>43.528369374634714</v>
      </c>
      <c r="F40" s="265">
        <v>79133</v>
      </c>
      <c r="G40" s="595">
        <v>32191</v>
      </c>
      <c r="H40" s="408">
        <f t="shared" si="1"/>
        <v>111324</v>
      </c>
      <c r="J40" s="94"/>
      <c r="K40" s="347"/>
      <c r="L40" s="323"/>
    </row>
    <row r="41" spans="1:12">
      <c r="A41" s="8" t="s">
        <v>460</v>
      </c>
      <c r="B41" s="702">
        <v>79478</v>
      </c>
      <c r="C41" s="412">
        <v>4424196</v>
      </c>
      <c r="D41" s="70"/>
      <c r="E41" s="403">
        <f t="shared" si="2"/>
        <v>55.665668486876875</v>
      </c>
      <c r="F41" s="265">
        <v>169308</v>
      </c>
      <c r="G41" s="595">
        <v>30000</v>
      </c>
      <c r="H41" s="408">
        <f t="shared" si="1"/>
        <v>199308</v>
      </c>
      <c r="J41" s="94"/>
      <c r="K41" s="347"/>
      <c r="L41" s="323"/>
    </row>
    <row r="42" spans="1:12">
      <c r="A42" s="4" t="s">
        <v>168</v>
      </c>
      <c r="B42" s="702">
        <v>23007</v>
      </c>
      <c r="C42" s="412">
        <v>3004840</v>
      </c>
      <c r="D42" s="4"/>
      <c r="E42" s="403">
        <f t="shared" si="2"/>
        <v>130.60546790107358</v>
      </c>
      <c r="F42" s="265">
        <v>72337</v>
      </c>
      <c r="G42" s="595">
        <v>15000</v>
      </c>
      <c r="H42" s="408">
        <f t="shared" si="1"/>
        <v>87337</v>
      </c>
      <c r="J42" s="94"/>
      <c r="K42" s="347"/>
      <c r="L42" s="323"/>
    </row>
    <row r="43" spans="1:12">
      <c r="A43" s="4" t="s">
        <v>543</v>
      </c>
      <c r="B43" s="702">
        <v>14465</v>
      </c>
      <c r="C43" s="412">
        <v>807475</v>
      </c>
      <c r="D43" s="70"/>
      <c r="E43" s="403">
        <f t="shared" si="2"/>
        <v>55.822675423435882</v>
      </c>
      <c r="F43" s="265">
        <v>46300</v>
      </c>
      <c r="G43" s="595">
        <v>9000</v>
      </c>
      <c r="H43" s="408">
        <f t="shared" si="1"/>
        <v>55300</v>
      </c>
      <c r="J43" s="94"/>
      <c r="K43" s="347"/>
      <c r="L43" s="323"/>
    </row>
    <row r="44" spans="1:12">
      <c r="A44" s="8" t="s">
        <v>461</v>
      </c>
      <c r="B44" s="702">
        <v>29414</v>
      </c>
      <c r="C44" s="412">
        <v>2501194</v>
      </c>
      <c r="D44" s="70"/>
      <c r="E44" s="403">
        <f t="shared" si="2"/>
        <v>85.034133405861155</v>
      </c>
      <c r="F44" s="265">
        <v>54416</v>
      </c>
      <c r="G44" s="595">
        <v>25917</v>
      </c>
      <c r="H44" s="408">
        <f t="shared" si="1"/>
        <v>80333</v>
      </c>
      <c r="J44" s="94"/>
      <c r="K44" s="347"/>
      <c r="L44" s="323"/>
    </row>
    <row r="45" spans="1:12">
      <c r="A45" s="4" t="s">
        <v>545</v>
      </c>
      <c r="B45" s="702">
        <v>7347</v>
      </c>
      <c r="C45" s="412">
        <v>169593</v>
      </c>
      <c r="D45" s="70"/>
      <c r="E45" s="403">
        <f t="shared" si="2"/>
        <v>23.08329930583912</v>
      </c>
      <c r="F45" s="265">
        <v>29679</v>
      </c>
      <c r="G45" s="595">
        <v>7500</v>
      </c>
      <c r="H45" s="408">
        <f t="shared" si="1"/>
        <v>37179</v>
      </c>
      <c r="J45" s="94"/>
      <c r="K45" s="347"/>
      <c r="L45" s="323"/>
    </row>
    <row r="46" spans="1:12">
      <c r="A46" s="4" t="s">
        <v>546</v>
      </c>
      <c r="B46" s="702">
        <v>2558</v>
      </c>
      <c r="C46" s="412">
        <v>34560</v>
      </c>
      <c r="D46" s="70"/>
      <c r="E46" s="403">
        <f t="shared" si="2"/>
        <v>13.510555121188428</v>
      </c>
      <c r="F46" s="265">
        <v>14363</v>
      </c>
      <c r="G46" s="595">
        <v>6200</v>
      </c>
      <c r="H46" s="408">
        <f t="shared" si="1"/>
        <v>20563</v>
      </c>
      <c r="J46" s="94"/>
      <c r="K46" s="347"/>
      <c r="L46" s="323"/>
    </row>
    <row r="47" spans="1:12">
      <c r="A47" s="4" t="s">
        <v>547</v>
      </c>
      <c r="B47" s="702">
        <v>16923</v>
      </c>
      <c r="C47" s="412">
        <v>641713</v>
      </c>
      <c r="D47" s="70"/>
      <c r="E47" s="403">
        <f t="shared" si="2"/>
        <v>37.919576907167759</v>
      </c>
      <c r="F47" s="265">
        <v>47430</v>
      </c>
      <c r="G47" s="595">
        <v>10000</v>
      </c>
      <c r="H47" s="408">
        <f t="shared" si="1"/>
        <v>57430</v>
      </c>
      <c r="J47" s="94"/>
      <c r="K47" s="347"/>
      <c r="L47" s="323"/>
    </row>
    <row r="48" spans="1:12">
      <c r="A48" s="4" t="s">
        <v>548</v>
      </c>
      <c r="B48" s="702">
        <v>19416</v>
      </c>
      <c r="C48" s="412">
        <v>730500</v>
      </c>
      <c r="D48" s="70"/>
      <c r="E48" s="403">
        <f t="shared" si="2"/>
        <v>37.623609394313966</v>
      </c>
      <c r="F48" s="265">
        <v>54578</v>
      </c>
      <c r="G48" s="595">
        <v>7997</v>
      </c>
      <c r="H48" s="408">
        <f t="shared" si="1"/>
        <v>62575</v>
      </c>
      <c r="J48" s="94"/>
      <c r="K48" s="347"/>
      <c r="L48" s="323"/>
    </row>
    <row r="49" spans="1:12">
      <c r="A49" s="4" t="s">
        <v>549</v>
      </c>
      <c r="B49" s="702">
        <v>13769</v>
      </c>
      <c r="C49" s="412">
        <v>761733</v>
      </c>
      <c r="D49" s="70"/>
      <c r="E49" s="403">
        <f t="shared" si="2"/>
        <v>55.322318251143876</v>
      </c>
      <c r="F49" s="265">
        <v>42838</v>
      </c>
      <c r="G49" s="595">
        <v>7444</v>
      </c>
      <c r="H49" s="408">
        <f t="shared" si="1"/>
        <v>50282</v>
      </c>
      <c r="J49" s="94"/>
      <c r="K49" s="347"/>
      <c r="L49" s="323"/>
    </row>
    <row r="50" spans="1:12">
      <c r="A50" s="4" t="s">
        <v>550</v>
      </c>
      <c r="B50" s="702">
        <v>6291</v>
      </c>
      <c r="C50" s="412">
        <v>376050</v>
      </c>
      <c r="E50" s="403">
        <f t="shared" si="2"/>
        <v>59.775870290891753</v>
      </c>
      <c r="F50" s="265">
        <v>22019</v>
      </c>
      <c r="G50" s="265">
        <v>8000</v>
      </c>
      <c r="H50" s="717">
        <f t="shared" si="1"/>
        <v>30019</v>
      </c>
      <c r="J50" s="94"/>
      <c r="K50" s="347"/>
      <c r="L50" s="323"/>
    </row>
    <row r="51" spans="1:12">
      <c r="A51" s="4" t="s">
        <v>551</v>
      </c>
      <c r="B51" s="702">
        <v>6830</v>
      </c>
      <c r="C51" s="412">
        <v>400479</v>
      </c>
      <c r="D51" s="70"/>
      <c r="E51" s="403">
        <f t="shared" si="2"/>
        <v>58.63528550512445</v>
      </c>
      <c r="F51" s="265">
        <v>19296</v>
      </c>
      <c r="G51" s="595">
        <v>11206</v>
      </c>
      <c r="H51" s="408">
        <f>SUM(F51:G51)</f>
        <v>30502</v>
      </c>
      <c r="J51" s="94"/>
      <c r="K51" s="347"/>
      <c r="L51" s="323"/>
    </row>
    <row r="52" spans="1:12">
      <c r="A52" s="8" t="s">
        <v>462</v>
      </c>
      <c r="B52" s="702">
        <v>157663</v>
      </c>
      <c r="C52" s="603">
        <v>8435717</v>
      </c>
      <c r="D52" s="70"/>
      <c r="E52" s="403">
        <f t="shared" si="2"/>
        <v>53.50473478241566</v>
      </c>
      <c r="F52" s="265">
        <v>291676</v>
      </c>
      <c r="G52" s="595">
        <v>95833</v>
      </c>
      <c r="H52" s="408">
        <f>SUM(F52:G52)</f>
        <v>387509</v>
      </c>
      <c r="J52" s="94"/>
      <c r="K52" s="347"/>
      <c r="L52" s="323"/>
    </row>
    <row r="53" spans="1:12">
      <c r="A53" s="8" t="s">
        <v>463</v>
      </c>
      <c r="B53" s="702">
        <v>65318</v>
      </c>
      <c r="C53" s="412">
        <v>3233720</v>
      </c>
      <c r="D53" s="70"/>
      <c r="E53" s="403">
        <f t="shared" si="2"/>
        <v>49.50733335374629</v>
      </c>
      <c r="F53" s="265">
        <v>120838</v>
      </c>
      <c r="G53" s="595">
        <v>44449</v>
      </c>
      <c r="H53" s="408">
        <f t="shared" si="1"/>
        <v>165287</v>
      </c>
      <c r="J53" s="94"/>
    </row>
    <row r="54" spans="1:12">
      <c r="A54" s="4" t="s">
        <v>552</v>
      </c>
      <c r="B54" s="702">
        <v>5461</v>
      </c>
      <c r="C54" s="603">
        <v>187113</v>
      </c>
      <c r="D54" s="70"/>
      <c r="E54" s="403">
        <f t="shared" si="2"/>
        <v>34.263504852591097</v>
      </c>
      <c r="F54" s="265">
        <v>19951</v>
      </c>
      <c r="G54" s="595">
        <v>7760</v>
      </c>
      <c r="H54" s="408">
        <f t="shared" si="1"/>
        <v>27711</v>
      </c>
      <c r="J54" s="94"/>
    </row>
    <row r="55" spans="1:12">
      <c r="A55" s="4" t="s">
        <v>553</v>
      </c>
      <c r="B55" s="702">
        <v>40062</v>
      </c>
      <c r="C55" s="412">
        <v>1701410</v>
      </c>
      <c r="D55" s="70"/>
      <c r="E55" s="403">
        <f t="shared" si="2"/>
        <v>42.469422395287303</v>
      </c>
      <c r="F55" s="265">
        <v>97130</v>
      </c>
      <c r="G55" s="595">
        <v>9870</v>
      </c>
      <c r="H55" s="408">
        <f t="shared" si="1"/>
        <v>107000</v>
      </c>
      <c r="J55" s="94"/>
    </row>
    <row r="56" spans="1:12">
      <c r="A56" s="4" t="s">
        <v>162</v>
      </c>
      <c r="B56" s="702">
        <v>14834</v>
      </c>
      <c r="C56" s="412">
        <v>295994</v>
      </c>
      <c r="D56" s="70"/>
      <c r="E56" s="403">
        <f t="shared" si="2"/>
        <v>19.953754887420789</v>
      </c>
      <c r="F56" s="265">
        <v>52800</v>
      </c>
      <c r="G56" s="595">
        <v>14000</v>
      </c>
      <c r="H56" s="408">
        <f t="shared" si="1"/>
        <v>66800</v>
      </c>
      <c r="J56" s="94"/>
    </row>
    <row r="57" spans="1:12">
      <c r="A57" s="4" t="s">
        <v>554</v>
      </c>
      <c r="B57" s="702">
        <v>15267</v>
      </c>
      <c r="C57" s="412">
        <v>877347</v>
      </c>
      <c r="D57" s="70"/>
      <c r="E57" s="403">
        <f t="shared" si="2"/>
        <v>57.466889369227744</v>
      </c>
      <c r="F57" s="265">
        <v>45242</v>
      </c>
      <c r="G57" s="595">
        <v>7529</v>
      </c>
      <c r="H57" s="408">
        <f t="shared" si="1"/>
        <v>52771</v>
      </c>
      <c r="J57" s="94"/>
    </row>
    <row r="58" spans="1:12">
      <c r="A58" s="8" t="s">
        <v>464</v>
      </c>
      <c r="B58" s="702">
        <v>176355</v>
      </c>
      <c r="C58" s="412">
        <v>7993248</v>
      </c>
      <c r="D58" s="70"/>
      <c r="E58" s="403">
        <f t="shared" si="2"/>
        <v>45.324759717615038</v>
      </c>
      <c r="F58" s="265">
        <v>401636</v>
      </c>
      <c r="G58" s="595">
        <v>32306</v>
      </c>
      <c r="H58" s="408">
        <f t="shared" si="1"/>
        <v>433942</v>
      </c>
      <c r="J58" s="94"/>
    </row>
    <row r="59" spans="1:12">
      <c r="A59" s="8" t="s">
        <v>465</v>
      </c>
      <c r="B59" s="702">
        <v>188082</v>
      </c>
      <c r="C59" s="412">
        <v>7260624</v>
      </c>
      <c r="D59" s="70"/>
      <c r="E59" s="403">
        <f t="shared" si="2"/>
        <v>38.603502727533737</v>
      </c>
      <c r="F59" s="265">
        <v>347952</v>
      </c>
      <c r="G59" s="595">
        <v>114186</v>
      </c>
      <c r="H59" s="408">
        <f t="shared" si="1"/>
        <v>462138</v>
      </c>
      <c r="J59" s="94"/>
    </row>
    <row r="64" spans="1:12">
      <c r="B64" s="119"/>
      <c r="C64" s="262"/>
      <c r="E64" s="295"/>
      <c r="F64" s="262"/>
      <c r="G64" s="262"/>
      <c r="H64" s="262"/>
    </row>
    <row r="65" spans="2:8">
      <c r="B65" s="119"/>
      <c r="C65" s="262"/>
      <c r="E65" s="295"/>
      <c r="F65" s="262"/>
      <c r="G65" s="262"/>
      <c r="H65" s="262"/>
    </row>
    <row r="66" spans="2:8">
      <c r="B66" s="119"/>
      <c r="C66" s="262"/>
      <c r="E66" s="295"/>
      <c r="F66" s="262"/>
      <c r="G66" s="262"/>
      <c r="H66" s="262"/>
    </row>
    <row r="67" spans="2:8">
      <c r="B67" s="119"/>
      <c r="C67" s="262"/>
      <c r="E67" s="295"/>
      <c r="F67" s="262"/>
      <c r="G67" s="262"/>
      <c r="H67" s="262"/>
    </row>
    <row r="68" spans="2:8">
      <c r="B68" s="119"/>
      <c r="C68" s="262"/>
      <c r="E68" s="295"/>
      <c r="F68" s="262"/>
      <c r="G68" s="262"/>
      <c r="H68" s="262"/>
    </row>
  </sheetData>
  <phoneticPr fontId="25" type="noConversion"/>
  <pageMargins left="0.51181102362204722" right="0.39370078740157483" top="0.51181102362204722" bottom="0.51181102362204722" header="0.15748031496062992" footer="0.23622047244094491"/>
  <pageSetup paperSize="9" orientation="portrait" r:id="rId1"/>
  <headerFooter alignWithMargins="0">
    <oddFooter>&amp;L&amp;9Public Library Statistics 2011/12&amp;C&amp;9&amp;P</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106"/>
  <sheetViews>
    <sheetView zoomScaleNormal="100" workbookViewId="0">
      <pane ySplit="5" topLeftCell="A6" activePane="bottomLeft" state="frozen"/>
      <selection activeCell="B24" sqref="B24"/>
      <selection pane="bottomLeft" activeCell="G52" sqref="G52"/>
    </sheetView>
  </sheetViews>
  <sheetFormatPr defaultRowHeight="12.95" customHeight="1"/>
  <cols>
    <col min="1" max="1" width="20" style="22" customWidth="1"/>
    <col min="2" max="2" width="16.7109375" style="50" bestFit="1" customWidth="1"/>
    <col min="3" max="3" width="9.140625" style="50"/>
    <col min="4" max="4" width="9.42578125" style="456" customWidth="1"/>
    <col min="5" max="5" width="17.85546875" style="50" bestFit="1" customWidth="1"/>
    <col min="6" max="6" width="8.28515625" style="50" bestFit="1" customWidth="1"/>
    <col min="7" max="7" width="9.7109375" style="227" bestFit="1" customWidth="1"/>
    <col min="8" max="8" width="9.140625" style="22"/>
    <col min="9" max="9" width="16.42578125" style="299" customWidth="1"/>
    <col min="10" max="10" width="20.5703125" style="299" customWidth="1"/>
    <col min="11" max="11" width="20.42578125" style="299" bestFit="1" customWidth="1"/>
    <col min="12" max="12" width="20.85546875" style="449" bestFit="1" customWidth="1"/>
    <col min="13" max="13" width="23.7109375" style="299" bestFit="1" customWidth="1"/>
    <col min="14" max="14" width="24.140625" style="299" bestFit="1" customWidth="1"/>
    <col min="15" max="15" width="13" style="449" customWidth="1"/>
    <col min="16" max="16384" width="9.140625" style="22"/>
  </cols>
  <sheetData>
    <row r="1" spans="1:15" ht="14.25" customHeight="1">
      <c r="A1" s="39" t="s">
        <v>653</v>
      </c>
      <c r="I1" s="601"/>
      <c r="J1" s="601"/>
      <c r="K1" s="601"/>
      <c r="L1" s="602"/>
      <c r="M1" s="601"/>
      <c r="N1" s="601"/>
      <c r="O1" s="602"/>
    </row>
    <row r="2" spans="1:15" ht="13.5" customHeight="1">
      <c r="A2" s="78"/>
    </row>
    <row r="3" spans="1:15" ht="13.5" customHeight="1"/>
    <row r="4" spans="1:15" ht="13.5" customHeight="1">
      <c r="A4" s="77"/>
      <c r="B4" s="370" t="s">
        <v>291</v>
      </c>
      <c r="C4" s="370" t="s">
        <v>292</v>
      </c>
      <c r="D4" s="370" t="s">
        <v>293</v>
      </c>
      <c r="E4" s="370" t="s">
        <v>294</v>
      </c>
      <c r="F4" s="370" t="s">
        <v>292</v>
      </c>
      <c r="G4" s="370" t="s">
        <v>293</v>
      </c>
    </row>
    <row r="5" spans="1:15" ht="13.5" customHeight="1">
      <c r="A5" s="76"/>
      <c r="B5" s="370" t="s">
        <v>295</v>
      </c>
      <c r="C5" s="370" t="s">
        <v>296</v>
      </c>
      <c r="D5" s="370" t="s">
        <v>296</v>
      </c>
      <c r="E5" s="370" t="s">
        <v>297</v>
      </c>
      <c r="F5" s="370" t="s">
        <v>296</v>
      </c>
      <c r="G5" s="370" t="s">
        <v>296</v>
      </c>
      <c r="I5" s="10"/>
      <c r="J5" s="10"/>
      <c r="K5" s="10"/>
      <c r="L5" s="10"/>
      <c r="M5" s="10"/>
      <c r="N5" s="10"/>
      <c r="O5" s="10"/>
    </row>
    <row r="6" spans="1:15" ht="13.5" customHeight="1">
      <c r="A6" s="4" t="s">
        <v>572</v>
      </c>
      <c r="B6" s="4">
        <v>101</v>
      </c>
      <c r="C6" s="4">
        <v>64</v>
      </c>
      <c r="D6" s="4">
        <v>63</v>
      </c>
      <c r="E6" s="4">
        <v>6</v>
      </c>
      <c r="F6" s="4">
        <v>6</v>
      </c>
      <c r="G6" s="4">
        <v>100</v>
      </c>
      <c r="I6" s="4"/>
      <c r="J6" s="4"/>
      <c r="K6" s="4"/>
      <c r="M6" s="4"/>
      <c r="N6" s="4"/>
    </row>
    <row r="7" spans="1:15" ht="13.5" customHeight="1">
      <c r="A7" s="4" t="s">
        <v>333</v>
      </c>
      <c r="B7" s="4">
        <v>213</v>
      </c>
      <c r="C7" s="4">
        <v>185</v>
      </c>
      <c r="D7" s="4">
        <v>87</v>
      </c>
      <c r="E7" s="190">
        <v>1170</v>
      </c>
      <c r="F7" s="190">
        <v>1020</v>
      </c>
      <c r="G7" s="4">
        <v>87</v>
      </c>
      <c r="I7" s="4"/>
      <c r="J7" s="4"/>
      <c r="K7" s="4"/>
      <c r="M7" s="190"/>
      <c r="N7" s="190"/>
    </row>
    <row r="8" spans="1:15" ht="13.5" customHeight="1">
      <c r="A8" s="4" t="s">
        <v>423</v>
      </c>
      <c r="B8" s="4">
        <v>73</v>
      </c>
      <c r="C8" s="4">
        <v>42</v>
      </c>
      <c r="D8" s="4">
        <v>57.5</v>
      </c>
      <c r="E8" s="4">
        <v>365</v>
      </c>
      <c r="F8" s="4">
        <v>78</v>
      </c>
      <c r="G8" s="4">
        <v>21.4</v>
      </c>
      <c r="I8" s="4"/>
      <c r="J8" s="4"/>
      <c r="K8" s="4"/>
      <c r="M8" s="4"/>
      <c r="N8" s="4"/>
    </row>
    <row r="9" spans="1:15" ht="13.5" customHeight="1">
      <c r="A9" s="4" t="s">
        <v>424</v>
      </c>
      <c r="B9" s="4">
        <v>586</v>
      </c>
      <c r="C9" s="4">
        <v>535</v>
      </c>
      <c r="D9" s="4">
        <v>91</v>
      </c>
      <c r="E9" s="4">
        <v>444</v>
      </c>
      <c r="F9" s="4">
        <v>363</v>
      </c>
      <c r="G9" s="4">
        <v>82</v>
      </c>
      <c r="I9" s="4"/>
      <c r="J9" s="4"/>
      <c r="K9" s="4"/>
      <c r="M9" s="4"/>
      <c r="N9" s="4"/>
    </row>
    <row r="10" spans="1:15" ht="13.5" customHeight="1">
      <c r="A10" s="4" t="s">
        <v>487</v>
      </c>
      <c r="B10" s="4"/>
      <c r="C10" s="4"/>
      <c r="D10" s="4"/>
      <c r="E10" s="4">
        <v>6</v>
      </c>
      <c r="F10" s="4">
        <v>6</v>
      </c>
      <c r="G10" s="4">
        <v>100</v>
      </c>
      <c r="I10" s="4"/>
      <c r="J10" s="4"/>
      <c r="K10" s="4"/>
      <c r="M10" s="4"/>
      <c r="N10" s="4"/>
    </row>
    <row r="11" spans="1:15" ht="13.5" customHeight="1">
      <c r="A11" s="4" t="s">
        <v>426</v>
      </c>
      <c r="B11" s="4">
        <v>221</v>
      </c>
      <c r="C11" s="4">
        <v>182</v>
      </c>
      <c r="D11" s="4">
        <v>82.35</v>
      </c>
      <c r="E11" s="4">
        <v>215</v>
      </c>
      <c r="F11" s="4">
        <v>101</v>
      </c>
      <c r="G11" s="4">
        <v>47</v>
      </c>
      <c r="I11" s="4"/>
      <c r="J11" s="4"/>
      <c r="K11" s="4"/>
      <c r="M11" s="4"/>
      <c r="N11" s="4"/>
    </row>
    <row r="12" spans="1:15" ht="13.5" customHeight="1">
      <c r="A12" s="4" t="s">
        <v>488</v>
      </c>
      <c r="B12" s="4">
        <v>219</v>
      </c>
      <c r="C12" s="4">
        <v>189</v>
      </c>
      <c r="D12" s="4">
        <v>86</v>
      </c>
      <c r="E12" s="4">
        <v>562</v>
      </c>
      <c r="F12" s="4">
        <v>412</v>
      </c>
      <c r="G12" s="4">
        <v>73</v>
      </c>
      <c r="I12" s="4"/>
      <c r="J12" s="4"/>
      <c r="K12" s="4"/>
      <c r="M12" s="4"/>
      <c r="N12" s="4"/>
    </row>
    <row r="13" spans="1:15" ht="13.5" customHeight="1">
      <c r="A13" s="4" t="s">
        <v>489</v>
      </c>
      <c r="B13" s="4">
        <v>143</v>
      </c>
      <c r="C13" s="4">
        <v>102</v>
      </c>
      <c r="D13" s="4">
        <v>71.3</v>
      </c>
      <c r="E13" s="4">
        <v>526</v>
      </c>
      <c r="F13" s="4">
        <v>293</v>
      </c>
      <c r="G13" s="4">
        <v>55.7</v>
      </c>
      <c r="I13" s="4"/>
      <c r="J13" s="4"/>
      <c r="K13" s="4"/>
      <c r="M13" s="4"/>
      <c r="N13" s="4"/>
    </row>
    <row r="14" spans="1:15" ht="13.5" customHeight="1">
      <c r="A14" s="4" t="s">
        <v>492</v>
      </c>
      <c r="B14" s="4">
        <v>41</v>
      </c>
      <c r="C14" s="4">
        <v>28</v>
      </c>
      <c r="D14" s="4">
        <v>68</v>
      </c>
      <c r="E14" s="4">
        <v>93</v>
      </c>
      <c r="F14" s="4">
        <v>58</v>
      </c>
      <c r="G14" s="4">
        <v>62</v>
      </c>
      <c r="I14" s="4"/>
      <c r="J14" s="4"/>
      <c r="K14" s="4"/>
      <c r="M14" s="4"/>
      <c r="N14" s="4"/>
    </row>
    <row r="15" spans="1:15" ht="13.5" customHeight="1">
      <c r="A15" s="4" t="s">
        <v>429</v>
      </c>
      <c r="B15" s="4">
        <v>780</v>
      </c>
      <c r="C15" s="4">
        <v>586</v>
      </c>
      <c r="D15" s="4">
        <v>75</v>
      </c>
      <c r="E15" s="4">
        <v>853</v>
      </c>
      <c r="F15" s="4">
        <v>498</v>
      </c>
      <c r="G15" s="4">
        <v>58</v>
      </c>
      <c r="I15" s="4"/>
      <c r="J15" s="4"/>
      <c r="K15" s="4"/>
      <c r="M15" s="4"/>
      <c r="N15" s="4"/>
    </row>
    <row r="16" spans="1:15" ht="13.5" customHeight="1">
      <c r="A16" s="4" t="s">
        <v>493</v>
      </c>
      <c r="B16" s="4">
        <v>212</v>
      </c>
      <c r="C16" s="4">
        <v>176</v>
      </c>
      <c r="D16" s="4">
        <v>83</v>
      </c>
      <c r="E16" s="4">
        <v>268</v>
      </c>
      <c r="F16" s="4">
        <v>129</v>
      </c>
      <c r="G16" s="4">
        <v>48</v>
      </c>
      <c r="I16" s="4"/>
      <c r="J16" s="4"/>
      <c r="K16" s="4"/>
      <c r="M16" s="4"/>
      <c r="N16" s="4"/>
    </row>
    <row r="17" spans="1:14" ht="13.5" customHeight="1">
      <c r="A17" s="4" t="s">
        <v>431</v>
      </c>
      <c r="B17" s="4">
        <v>206</v>
      </c>
      <c r="C17" s="4">
        <v>193</v>
      </c>
      <c r="D17" s="4">
        <v>94</v>
      </c>
      <c r="E17" s="4">
        <v>9</v>
      </c>
      <c r="F17" s="4">
        <v>9</v>
      </c>
      <c r="G17" s="4">
        <v>100</v>
      </c>
      <c r="I17" s="4"/>
      <c r="J17" s="4"/>
      <c r="K17" s="4"/>
      <c r="M17" s="4"/>
      <c r="N17" s="4"/>
    </row>
    <row r="18" spans="1:14" ht="13.5" customHeight="1">
      <c r="A18" s="4" t="s">
        <v>184</v>
      </c>
      <c r="B18" s="4">
        <v>76</v>
      </c>
      <c r="C18" s="4">
        <v>69</v>
      </c>
      <c r="D18" s="4">
        <v>90.78</v>
      </c>
      <c r="E18" s="4">
        <v>430</v>
      </c>
      <c r="F18" s="4">
        <v>84</v>
      </c>
      <c r="G18" s="4">
        <v>19.53</v>
      </c>
      <c r="I18" s="4"/>
      <c r="J18" s="4"/>
      <c r="K18" s="4"/>
      <c r="M18" s="4"/>
      <c r="N18" s="4"/>
    </row>
    <row r="19" spans="1:14" ht="13.5" customHeight="1">
      <c r="A19" s="4" t="s">
        <v>498</v>
      </c>
      <c r="B19" s="4">
        <v>87</v>
      </c>
      <c r="C19" s="4">
        <v>52</v>
      </c>
      <c r="D19" s="4">
        <v>60</v>
      </c>
      <c r="E19" s="4">
        <v>1</v>
      </c>
      <c r="F19" s="4">
        <v>1</v>
      </c>
      <c r="G19" s="4">
        <v>100</v>
      </c>
      <c r="I19" s="4"/>
      <c r="J19" s="4"/>
      <c r="K19" s="4"/>
      <c r="M19" s="4"/>
      <c r="N19" s="4"/>
    </row>
    <row r="20" spans="1:14" ht="13.5" customHeight="1">
      <c r="A20" s="4" t="s">
        <v>500</v>
      </c>
      <c r="B20" s="4">
        <v>65</v>
      </c>
      <c r="C20" s="4">
        <v>60</v>
      </c>
      <c r="D20" s="4">
        <v>92</v>
      </c>
      <c r="E20" s="4">
        <v>5</v>
      </c>
      <c r="F20" s="4">
        <v>5</v>
      </c>
      <c r="G20" s="4">
        <v>100</v>
      </c>
      <c r="I20" s="4"/>
      <c r="J20" s="4"/>
      <c r="K20" s="4"/>
      <c r="M20" s="4"/>
      <c r="N20" s="4"/>
    </row>
    <row r="21" spans="1:14" ht="13.5" customHeight="1">
      <c r="A21" s="4" t="s">
        <v>434</v>
      </c>
      <c r="B21" s="4">
        <v>565</v>
      </c>
      <c r="C21" s="4">
        <v>505</v>
      </c>
      <c r="D21" s="4">
        <v>89.4</v>
      </c>
      <c r="E21" s="190">
        <v>2074</v>
      </c>
      <c r="F21" s="190">
        <v>1588</v>
      </c>
      <c r="G21" s="4">
        <v>76.599999999999994</v>
      </c>
      <c r="I21" s="4"/>
      <c r="J21" s="4"/>
      <c r="K21" s="4"/>
      <c r="M21" s="190"/>
      <c r="N21" s="190"/>
    </row>
    <row r="22" spans="1:14" ht="13.5" customHeight="1">
      <c r="A22" s="4" t="s">
        <v>435</v>
      </c>
      <c r="B22" s="4">
        <v>675</v>
      </c>
      <c r="C22" s="4">
        <v>527</v>
      </c>
      <c r="D22" s="4">
        <v>78</v>
      </c>
      <c r="E22" s="4">
        <v>516</v>
      </c>
      <c r="F22" s="4">
        <v>285</v>
      </c>
      <c r="G22" s="4">
        <v>55</v>
      </c>
      <c r="I22" s="4"/>
      <c r="J22" s="4"/>
      <c r="K22" s="4"/>
      <c r="M22" s="4"/>
      <c r="N22" s="4"/>
    </row>
    <row r="23" spans="1:14" ht="13.5" customHeight="1">
      <c r="A23" s="4" t="s">
        <v>436</v>
      </c>
      <c r="B23" s="4">
        <v>363</v>
      </c>
      <c r="C23" s="4">
        <v>248</v>
      </c>
      <c r="D23" s="4">
        <v>68.3</v>
      </c>
      <c r="E23" s="4">
        <v>131</v>
      </c>
      <c r="F23" s="4">
        <v>127</v>
      </c>
      <c r="G23" s="4">
        <v>97</v>
      </c>
      <c r="I23" s="4"/>
      <c r="J23" s="4"/>
      <c r="K23" s="4"/>
      <c r="M23" s="4"/>
      <c r="N23" s="4"/>
    </row>
    <row r="24" spans="1:14" ht="13.5" customHeight="1">
      <c r="A24" s="4" t="s">
        <v>208</v>
      </c>
      <c r="B24" s="4">
        <v>605</v>
      </c>
      <c r="C24" s="4">
        <v>578</v>
      </c>
      <c r="D24" s="4">
        <v>95</v>
      </c>
      <c r="E24" s="4">
        <v>481</v>
      </c>
      <c r="F24" s="4">
        <v>360</v>
      </c>
      <c r="G24" s="4">
        <v>75</v>
      </c>
      <c r="I24" s="4"/>
      <c r="J24" s="4"/>
      <c r="K24" s="4"/>
      <c r="M24" s="4"/>
      <c r="N24" s="4"/>
    </row>
    <row r="25" spans="1:14" ht="13.5" customHeight="1">
      <c r="A25" s="4" t="s">
        <v>437</v>
      </c>
      <c r="B25" s="190">
        <v>1008</v>
      </c>
      <c r="C25" s="4">
        <v>942</v>
      </c>
      <c r="D25" s="4">
        <v>93</v>
      </c>
      <c r="E25" s="190">
        <v>1620</v>
      </c>
      <c r="F25" s="4">
        <v>855</v>
      </c>
      <c r="G25" s="4">
        <v>53</v>
      </c>
      <c r="I25" s="4"/>
      <c r="J25" s="190"/>
      <c r="K25" s="4"/>
      <c r="M25" s="190"/>
      <c r="N25" s="4"/>
    </row>
    <row r="26" spans="1:14" ht="13.5" customHeight="1">
      <c r="A26" s="4" t="s">
        <v>334</v>
      </c>
      <c r="B26" s="4">
        <v>117</v>
      </c>
      <c r="C26" s="4">
        <v>113</v>
      </c>
      <c r="D26" s="4">
        <v>96.58</v>
      </c>
      <c r="E26" s="4">
        <v>2</v>
      </c>
      <c r="F26" s="4">
        <v>2</v>
      </c>
      <c r="G26" s="4">
        <v>100</v>
      </c>
      <c r="I26" s="4"/>
      <c r="J26" s="4"/>
      <c r="K26" s="4"/>
      <c r="M26" s="4"/>
      <c r="N26" s="4"/>
    </row>
    <row r="27" spans="1:14" ht="13.5" customHeight="1">
      <c r="A27" s="4" t="s">
        <v>335</v>
      </c>
      <c r="B27" s="190">
        <v>3757</v>
      </c>
      <c r="C27" s="190">
        <v>3311</v>
      </c>
      <c r="D27" s="4">
        <v>88</v>
      </c>
      <c r="E27" s="4">
        <v>93</v>
      </c>
      <c r="F27" s="4">
        <v>90</v>
      </c>
      <c r="G27" s="4">
        <v>97</v>
      </c>
      <c r="I27" s="4"/>
      <c r="J27" s="190"/>
      <c r="K27" s="190"/>
      <c r="M27" s="4"/>
      <c r="N27" s="4"/>
    </row>
    <row r="28" spans="1:14" ht="13.5" customHeight="1">
      <c r="A28" s="4" t="s">
        <v>209</v>
      </c>
      <c r="B28" s="4">
        <v>146</v>
      </c>
      <c r="C28" s="4">
        <v>128</v>
      </c>
      <c r="D28" s="4">
        <v>87</v>
      </c>
      <c r="E28" s="190">
        <v>1355</v>
      </c>
      <c r="F28" s="4">
        <v>981</v>
      </c>
      <c r="G28" s="4">
        <v>72.39</v>
      </c>
      <c r="I28" s="4"/>
      <c r="J28" s="4"/>
      <c r="K28" s="4"/>
      <c r="M28" s="190"/>
      <c r="N28" s="4"/>
    </row>
    <row r="29" spans="1:14" ht="13.5" customHeight="1">
      <c r="A29" s="4" t="s">
        <v>439</v>
      </c>
      <c r="B29" s="4">
        <v>157</v>
      </c>
      <c r="C29" s="4">
        <v>130</v>
      </c>
      <c r="D29" s="4">
        <v>82</v>
      </c>
      <c r="E29" s="4">
        <v>257</v>
      </c>
      <c r="F29" s="4">
        <v>171</v>
      </c>
      <c r="G29" s="4">
        <v>67</v>
      </c>
      <c r="I29" s="4"/>
      <c r="J29" s="4"/>
      <c r="K29" s="4"/>
      <c r="M29" s="4"/>
      <c r="N29" s="4"/>
    </row>
    <row r="30" spans="1:14" ht="13.5" customHeight="1">
      <c r="A30" s="4" t="s">
        <v>336</v>
      </c>
      <c r="B30" s="4">
        <v>380</v>
      </c>
      <c r="C30" s="4">
        <v>374</v>
      </c>
      <c r="D30" s="4">
        <v>98.4</v>
      </c>
      <c r="E30" s="4">
        <v>356</v>
      </c>
      <c r="F30" s="4">
        <v>338</v>
      </c>
      <c r="G30" s="4">
        <v>94.9</v>
      </c>
      <c r="I30" s="4"/>
      <c r="J30" s="4"/>
      <c r="K30" s="4"/>
      <c r="M30" s="4"/>
      <c r="N30" s="4"/>
    </row>
    <row r="31" spans="1:14" ht="13.5" customHeight="1">
      <c r="A31" s="4" t="s">
        <v>506</v>
      </c>
      <c r="B31" s="4">
        <v>164</v>
      </c>
      <c r="C31" s="4">
        <v>161</v>
      </c>
      <c r="D31" s="4">
        <v>98</v>
      </c>
      <c r="E31" s="4"/>
      <c r="F31" s="4"/>
      <c r="G31" s="4"/>
      <c r="I31" s="4"/>
      <c r="J31" s="4"/>
      <c r="K31" s="4"/>
      <c r="M31" s="4"/>
      <c r="N31" s="4"/>
    </row>
    <row r="32" spans="1:14" ht="13.5" customHeight="1">
      <c r="A32" s="4" t="s">
        <v>507</v>
      </c>
      <c r="B32" s="4">
        <v>799</v>
      </c>
      <c r="C32" s="4">
        <v>697</v>
      </c>
      <c r="D32" s="4">
        <v>87.2</v>
      </c>
      <c r="E32" s="4">
        <v>230</v>
      </c>
      <c r="F32" s="4">
        <v>225</v>
      </c>
      <c r="G32" s="4">
        <v>97.8</v>
      </c>
      <c r="I32" s="4"/>
      <c r="J32" s="4"/>
      <c r="K32" s="4"/>
      <c r="M32" s="4"/>
      <c r="N32" s="4"/>
    </row>
    <row r="33" spans="1:14" ht="13.5" customHeight="1">
      <c r="A33" s="4" t="s">
        <v>520</v>
      </c>
      <c r="B33" s="4">
        <v>199</v>
      </c>
      <c r="C33" s="4"/>
      <c r="D33" s="4"/>
      <c r="E33" s="4">
        <v>15</v>
      </c>
      <c r="F33" s="4"/>
      <c r="G33" s="4"/>
      <c r="I33" s="4"/>
      <c r="J33" s="4"/>
      <c r="K33" s="4"/>
      <c r="M33" s="4"/>
      <c r="N33" s="4"/>
    </row>
    <row r="34" spans="1:14" ht="13.5" customHeight="1">
      <c r="A34" s="4" t="s">
        <v>440</v>
      </c>
      <c r="B34" s="4">
        <v>654</v>
      </c>
      <c r="C34" s="4">
        <v>528</v>
      </c>
      <c r="D34" s="4">
        <v>80</v>
      </c>
      <c r="E34" s="190">
        <v>1380</v>
      </c>
      <c r="F34" s="4">
        <v>498</v>
      </c>
      <c r="G34" s="4">
        <v>36</v>
      </c>
      <c r="I34" s="4"/>
      <c r="J34" s="4"/>
      <c r="K34" s="4"/>
      <c r="M34" s="190"/>
      <c r="N34" s="4"/>
    </row>
    <row r="35" spans="1:14" ht="13.5" customHeight="1">
      <c r="A35" s="4" t="s">
        <v>166</v>
      </c>
      <c r="B35" s="4">
        <v>113</v>
      </c>
      <c r="C35" s="4">
        <v>111</v>
      </c>
      <c r="D35" s="4">
        <v>98</v>
      </c>
      <c r="E35" s="4">
        <v>168</v>
      </c>
      <c r="F35" s="4">
        <v>131</v>
      </c>
      <c r="G35" s="4">
        <v>78</v>
      </c>
      <c r="I35" s="4"/>
      <c r="J35" s="4"/>
      <c r="K35" s="4"/>
      <c r="M35" s="4"/>
      <c r="N35" s="4"/>
    </row>
    <row r="36" spans="1:14" ht="13.5" customHeight="1">
      <c r="A36" s="4" t="s">
        <v>441</v>
      </c>
      <c r="B36" s="4">
        <v>408</v>
      </c>
      <c r="C36" s="4">
        <v>368</v>
      </c>
      <c r="D36" s="4">
        <v>90</v>
      </c>
      <c r="E36" s="4">
        <v>535</v>
      </c>
      <c r="F36" s="4">
        <v>226</v>
      </c>
      <c r="G36" s="4">
        <v>42</v>
      </c>
      <c r="I36" s="4"/>
      <c r="J36" s="4"/>
      <c r="K36" s="4"/>
      <c r="M36" s="4"/>
      <c r="N36" s="4"/>
    </row>
    <row r="37" spans="1:14" ht="13.5" customHeight="1">
      <c r="A37" s="4" t="s">
        <v>524</v>
      </c>
      <c r="B37" s="4">
        <v>159</v>
      </c>
      <c r="C37" s="4">
        <v>154</v>
      </c>
      <c r="D37" s="4">
        <v>91</v>
      </c>
      <c r="E37" s="4">
        <v>152</v>
      </c>
      <c r="F37" s="4"/>
      <c r="G37" s="4"/>
      <c r="I37" s="4"/>
      <c r="J37" s="4"/>
      <c r="K37" s="4"/>
      <c r="M37" s="4"/>
      <c r="N37" s="4"/>
    </row>
    <row r="38" spans="1:14" ht="13.5" customHeight="1">
      <c r="A38" s="4" t="s">
        <v>525</v>
      </c>
      <c r="B38" s="4">
        <v>407</v>
      </c>
      <c r="C38" s="4">
        <v>343</v>
      </c>
      <c r="D38" s="4">
        <v>84.27</v>
      </c>
      <c r="E38" s="4">
        <v>18</v>
      </c>
      <c r="F38" s="4">
        <v>18</v>
      </c>
      <c r="G38" s="4">
        <v>100</v>
      </c>
      <c r="I38" s="4"/>
      <c r="J38" s="4"/>
      <c r="K38" s="4"/>
      <c r="M38" s="4"/>
      <c r="N38" s="4"/>
    </row>
    <row r="39" spans="1:14" ht="13.5" customHeight="1">
      <c r="A39" s="4" t="s">
        <v>185</v>
      </c>
      <c r="B39" s="4">
        <v>107</v>
      </c>
      <c r="C39" s="4">
        <v>63</v>
      </c>
      <c r="D39" s="4">
        <v>59</v>
      </c>
      <c r="E39" s="4">
        <v>7</v>
      </c>
      <c r="F39" s="4">
        <v>7</v>
      </c>
      <c r="G39" s="4">
        <v>100</v>
      </c>
      <c r="I39" s="4"/>
      <c r="J39" s="4"/>
      <c r="K39" s="4"/>
      <c r="M39" s="4"/>
      <c r="N39" s="4"/>
    </row>
    <row r="40" spans="1:14" ht="13.5" customHeight="1">
      <c r="A40" s="4" t="s">
        <v>528</v>
      </c>
      <c r="B40" s="4">
        <v>253</v>
      </c>
      <c r="C40" s="4">
        <v>247</v>
      </c>
      <c r="D40" s="4">
        <v>95.31</v>
      </c>
      <c r="E40" s="4"/>
      <c r="F40" s="4"/>
      <c r="G40" s="4"/>
      <c r="I40" s="4"/>
      <c r="J40" s="4"/>
      <c r="K40" s="4"/>
      <c r="M40" s="4"/>
      <c r="N40" s="4"/>
    </row>
    <row r="41" spans="1:14" ht="13.5" customHeight="1">
      <c r="A41" s="4" t="s">
        <v>529</v>
      </c>
      <c r="B41" s="4">
        <v>197</v>
      </c>
      <c r="C41" s="4">
        <v>195</v>
      </c>
      <c r="D41" s="4">
        <v>99</v>
      </c>
      <c r="E41" s="4">
        <v>199</v>
      </c>
      <c r="F41" s="4">
        <v>198</v>
      </c>
      <c r="G41" s="4">
        <v>99</v>
      </c>
      <c r="I41" s="4"/>
      <c r="J41" s="4"/>
      <c r="K41" s="4"/>
      <c r="M41" s="4"/>
      <c r="N41" s="4"/>
    </row>
    <row r="42" spans="1:14" ht="13.5" customHeight="1">
      <c r="A42" s="4" t="s">
        <v>443</v>
      </c>
      <c r="B42" s="4">
        <v>414</v>
      </c>
      <c r="C42" s="4">
        <v>395</v>
      </c>
      <c r="D42" s="4">
        <v>95.4</v>
      </c>
      <c r="E42" s="190">
        <v>1582</v>
      </c>
      <c r="F42" s="4">
        <v>703</v>
      </c>
      <c r="G42" s="4">
        <v>44.4</v>
      </c>
      <c r="I42" s="4"/>
      <c r="J42" s="4"/>
      <c r="K42" s="4"/>
      <c r="M42" s="190"/>
      <c r="N42" s="4"/>
    </row>
    <row r="43" spans="1:14" ht="13.5" customHeight="1">
      <c r="A43" s="4" t="s">
        <v>563</v>
      </c>
      <c r="B43" s="4">
        <v>376</v>
      </c>
      <c r="C43" s="4">
        <v>267</v>
      </c>
      <c r="D43" s="4">
        <v>71</v>
      </c>
      <c r="E43" s="4">
        <v>196</v>
      </c>
      <c r="F43" s="4">
        <v>98</v>
      </c>
      <c r="G43" s="4">
        <v>50</v>
      </c>
      <c r="I43" s="4"/>
      <c r="J43" s="4"/>
      <c r="K43" s="4"/>
      <c r="M43" s="4"/>
      <c r="N43" s="4"/>
    </row>
    <row r="44" spans="1:14" ht="13.5" customHeight="1">
      <c r="A44" s="4" t="s">
        <v>445</v>
      </c>
      <c r="B44" s="190">
        <v>1301</v>
      </c>
      <c r="C44" s="190">
        <v>1209</v>
      </c>
      <c r="D44" s="4">
        <v>93</v>
      </c>
      <c r="E44" s="190">
        <v>1825</v>
      </c>
      <c r="F44" s="190">
        <v>1130</v>
      </c>
      <c r="G44" s="4">
        <v>61.9</v>
      </c>
      <c r="I44" s="4"/>
      <c r="J44" s="190"/>
      <c r="K44" s="190"/>
      <c r="M44" s="190"/>
      <c r="N44" s="190"/>
    </row>
    <row r="45" spans="1:14" ht="13.5" customHeight="1">
      <c r="A45" s="4" t="s">
        <v>446</v>
      </c>
      <c r="B45" s="190">
        <v>1186</v>
      </c>
      <c r="C45" s="190">
        <v>1055</v>
      </c>
      <c r="D45" s="4">
        <v>89</v>
      </c>
      <c r="E45" s="190">
        <v>1118</v>
      </c>
      <c r="F45" s="4">
        <v>718</v>
      </c>
      <c r="G45" s="4">
        <v>64</v>
      </c>
      <c r="I45" s="4"/>
      <c r="J45" s="190"/>
      <c r="K45" s="190"/>
      <c r="M45" s="190"/>
      <c r="N45" s="4"/>
    </row>
    <row r="46" spans="1:14" ht="13.5" customHeight="1">
      <c r="A46" s="4" t="s">
        <v>448</v>
      </c>
      <c r="B46" s="4">
        <v>454</v>
      </c>
      <c r="C46" s="4">
        <v>359</v>
      </c>
      <c r="D46" s="4">
        <v>77</v>
      </c>
      <c r="E46" s="4">
        <v>450</v>
      </c>
      <c r="F46" s="4">
        <v>410</v>
      </c>
      <c r="G46" s="4">
        <v>91</v>
      </c>
      <c r="I46" s="4"/>
      <c r="J46" s="4"/>
      <c r="K46" s="4"/>
      <c r="M46" s="4"/>
      <c r="N46" s="4"/>
    </row>
    <row r="47" spans="1:14" ht="13.5" customHeight="1">
      <c r="A47" s="4" t="s">
        <v>533</v>
      </c>
      <c r="B47" s="4">
        <v>354</v>
      </c>
      <c r="C47" s="4">
        <v>304</v>
      </c>
      <c r="D47" s="4">
        <v>86</v>
      </c>
      <c r="E47" s="4">
        <v>761</v>
      </c>
      <c r="F47" s="4">
        <v>604</v>
      </c>
      <c r="G47" s="4">
        <v>79</v>
      </c>
      <c r="I47" s="4"/>
      <c r="J47" s="4"/>
      <c r="K47" s="4"/>
      <c r="M47" s="4"/>
      <c r="N47" s="4"/>
    </row>
    <row r="48" spans="1:14" ht="13.5" customHeight="1">
      <c r="A48" s="4" t="s">
        <v>536</v>
      </c>
      <c r="B48" s="4">
        <v>210</v>
      </c>
      <c r="C48" s="4">
        <v>210</v>
      </c>
      <c r="D48" s="4">
        <v>100</v>
      </c>
      <c r="E48" s="4">
        <v>35</v>
      </c>
      <c r="F48" s="4">
        <v>35</v>
      </c>
      <c r="G48" s="4">
        <v>100</v>
      </c>
      <c r="I48" s="4"/>
      <c r="J48" s="4"/>
      <c r="K48" s="4"/>
      <c r="M48" s="4"/>
      <c r="N48" s="4"/>
    </row>
    <row r="49" spans="1:14" ht="13.5" customHeight="1">
      <c r="A49" s="4" t="s">
        <v>450</v>
      </c>
      <c r="B49" s="4">
        <v>219</v>
      </c>
      <c r="C49" s="4">
        <v>202</v>
      </c>
      <c r="D49" s="4">
        <v>92.8</v>
      </c>
      <c r="E49" s="4">
        <v>15</v>
      </c>
      <c r="F49" s="4">
        <v>8</v>
      </c>
      <c r="G49" s="4">
        <v>65</v>
      </c>
      <c r="I49" s="4"/>
      <c r="J49" s="4"/>
      <c r="K49" s="4"/>
      <c r="M49" s="4"/>
      <c r="N49" s="4"/>
    </row>
    <row r="50" spans="1:14" ht="13.5" customHeight="1">
      <c r="A50" s="4" t="s">
        <v>451</v>
      </c>
      <c r="B50" s="4">
        <v>82</v>
      </c>
      <c r="C50" s="4">
        <v>71</v>
      </c>
      <c r="D50" s="4">
        <v>86.56</v>
      </c>
      <c r="E50" s="4">
        <v>419</v>
      </c>
      <c r="F50" s="4">
        <v>69</v>
      </c>
      <c r="G50" s="4">
        <v>14.71</v>
      </c>
      <c r="I50" s="4"/>
      <c r="J50" s="4"/>
      <c r="K50" s="4"/>
      <c r="M50" s="4"/>
      <c r="N50" s="4"/>
    </row>
    <row r="51" spans="1:14" ht="13.5" customHeight="1">
      <c r="A51" s="4" t="s">
        <v>216</v>
      </c>
      <c r="B51" s="4">
        <v>883</v>
      </c>
      <c r="C51" s="4">
        <v>747</v>
      </c>
      <c r="D51" s="4">
        <v>84.59</v>
      </c>
      <c r="E51" s="190">
        <v>1540</v>
      </c>
      <c r="F51" s="190">
        <v>1104</v>
      </c>
      <c r="G51" s="4">
        <v>71.680000000000007</v>
      </c>
      <c r="I51" s="4"/>
      <c r="J51" s="4"/>
      <c r="K51" s="4"/>
      <c r="M51" s="190"/>
      <c r="N51" s="190"/>
    </row>
    <row r="52" spans="1:14" ht="13.5" customHeight="1">
      <c r="A52" s="4" t="s">
        <v>538</v>
      </c>
      <c r="B52" s="4">
        <v>98</v>
      </c>
      <c r="C52" s="4">
        <v>98</v>
      </c>
      <c r="D52" s="4">
        <v>100</v>
      </c>
      <c r="E52" s="4"/>
      <c r="F52" s="4"/>
      <c r="G52" s="4"/>
      <c r="I52" s="4"/>
      <c r="J52" s="4"/>
      <c r="K52" s="4"/>
      <c r="M52" s="4"/>
      <c r="N52" s="4"/>
    </row>
    <row r="53" spans="1:14" ht="13.5" customHeight="1">
      <c r="A53" s="4" t="s">
        <v>454</v>
      </c>
      <c r="B53" s="4">
        <v>630</v>
      </c>
      <c r="C53" s="4">
        <v>563</v>
      </c>
      <c r="D53" s="4">
        <v>89.3</v>
      </c>
      <c r="E53" s="4">
        <v>380</v>
      </c>
      <c r="F53" s="4">
        <v>357</v>
      </c>
      <c r="G53" s="4">
        <v>93.9</v>
      </c>
      <c r="I53" s="4"/>
      <c r="J53" s="4"/>
      <c r="K53" s="4"/>
      <c r="M53" s="4"/>
      <c r="N53" s="4"/>
    </row>
    <row r="54" spans="1:14" ht="13.5" customHeight="1">
      <c r="A54" s="4" t="s">
        <v>455</v>
      </c>
      <c r="B54" s="190">
        <v>1084</v>
      </c>
      <c r="C54" s="190">
        <v>1079</v>
      </c>
      <c r="D54" s="4">
        <v>99.5</v>
      </c>
      <c r="E54" s="190">
        <v>1600</v>
      </c>
      <c r="F54" s="190">
        <v>1583</v>
      </c>
      <c r="G54" s="4">
        <v>98.9</v>
      </c>
      <c r="I54" s="4"/>
      <c r="J54" s="190"/>
      <c r="K54" s="190"/>
      <c r="M54" s="190"/>
      <c r="N54" s="190"/>
    </row>
    <row r="55" spans="1:14" ht="13.5" customHeight="1">
      <c r="A55" s="4" t="s">
        <v>539</v>
      </c>
      <c r="B55" s="4">
        <v>143</v>
      </c>
      <c r="C55" s="4">
        <v>111</v>
      </c>
      <c r="D55" s="4">
        <v>92</v>
      </c>
      <c r="E55" s="4">
        <v>168</v>
      </c>
      <c r="F55" s="4">
        <v>112</v>
      </c>
      <c r="G55" s="4">
        <v>61</v>
      </c>
      <c r="I55" s="4"/>
      <c r="J55" s="4"/>
      <c r="K55" s="4"/>
      <c r="M55" s="4"/>
      <c r="N55" s="4"/>
    </row>
    <row r="56" spans="1:14" ht="12.95" customHeight="1">
      <c r="A56" s="4" t="s">
        <v>456</v>
      </c>
      <c r="B56" s="4">
        <v>198</v>
      </c>
      <c r="C56" s="4">
        <v>198</v>
      </c>
      <c r="D56" s="4">
        <v>100</v>
      </c>
      <c r="E56" s="190">
        <v>3110</v>
      </c>
      <c r="F56" s="190">
        <v>3110</v>
      </c>
      <c r="G56" s="4">
        <v>100</v>
      </c>
      <c r="I56" s="4"/>
      <c r="J56" s="4"/>
      <c r="K56" s="4"/>
      <c r="M56" s="190"/>
      <c r="N56" s="190"/>
    </row>
    <row r="57" spans="1:14" ht="12.95" customHeight="1">
      <c r="A57" s="4" t="s">
        <v>541</v>
      </c>
      <c r="B57" s="4">
        <v>67</v>
      </c>
      <c r="C57" s="4">
        <v>64</v>
      </c>
      <c r="D57" s="4">
        <v>95.5</v>
      </c>
      <c r="E57" s="4">
        <v>698</v>
      </c>
      <c r="F57" s="4">
        <v>308</v>
      </c>
      <c r="G57" s="4">
        <v>44.1</v>
      </c>
      <c r="I57" s="4"/>
      <c r="J57" s="4"/>
      <c r="K57" s="4"/>
      <c r="M57" s="4"/>
      <c r="N57" s="4"/>
    </row>
    <row r="58" spans="1:14" ht="12.95" customHeight="1">
      <c r="I58" s="4"/>
      <c r="J58" s="4"/>
      <c r="K58" s="4"/>
      <c r="M58" s="190"/>
      <c r="N58" s="4"/>
    </row>
    <row r="59" spans="1:14" ht="12.95" customHeight="1">
      <c r="A59" s="48"/>
      <c r="B59" s="178"/>
      <c r="C59" s="178"/>
      <c r="D59" s="230"/>
      <c r="E59" s="178"/>
      <c r="F59" s="178"/>
      <c r="G59" s="230"/>
      <c r="I59" s="4"/>
      <c r="J59" s="4"/>
      <c r="K59" s="4"/>
      <c r="M59" s="4"/>
      <c r="N59" s="4"/>
    </row>
    <row r="60" spans="1:14" ht="12.95" customHeight="1">
      <c r="A60" s="48"/>
      <c r="B60" s="178"/>
      <c r="C60" s="178"/>
      <c r="D60" s="230"/>
      <c r="E60" s="178"/>
      <c r="F60" s="178"/>
      <c r="G60" s="230"/>
      <c r="I60" s="4"/>
      <c r="J60" s="4"/>
      <c r="K60" s="4"/>
      <c r="M60" s="190"/>
      <c r="N60" s="4"/>
    </row>
    <row r="61" spans="1:14" ht="12.95" customHeight="1">
      <c r="A61" s="48"/>
      <c r="B61" s="178"/>
      <c r="C61" s="178"/>
      <c r="D61" s="230"/>
      <c r="E61" s="178"/>
      <c r="F61" s="178"/>
      <c r="G61" s="230"/>
      <c r="I61" s="4"/>
      <c r="J61" s="190"/>
      <c r="K61" s="4"/>
      <c r="M61" s="190"/>
      <c r="N61" s="4"/>
    </row>
    <row r="62" spans="1:14" ht="12.95" customHeight="1">
      <c r="A62" s="48"/>
      <c r="B62" s="178"/>
      <c r="C62" s="178"/>
      <c r="D62" s="230"/>
      <c r="E62" s="178"/>
      <c r="F62" s="178"/>
      <c r="G62" s="230"/>
      <c r="I62" s="4"/>
      <c r="J62" s="4"/>
      <c r="K62" s="4"/>
      <c r="M62" s="4"/>
      <c r="N62" s="4"/>
    </row>
    <row r="63" spans="1:14" ht="12.95" customHeight="1">
      <c r="A63" s="48"/>
      <c r="B63" s="178"/>
      <c r="C63" s="178"/>
      <c r="D63" s="230"/>
      <c r="E63" s="178"/>
      <c r="F63" s="178"/>
      <c r="G63" s="230"/>
      <c r="I63" s="4"/>
      <c r="J63" s="4"/>
      <c r="K63" s="4"/>
      <c r="M63" s="4"/>
      <c r="N63" s="4"/>
    </row>
    <row r="64" spans="1:14" ht="12.95" customHeight="1">
      <c r="A64" s="48"/>
      <c r="B64" s="178"/>
      <c r="C64" s="178"/>
      <c r="D64" s="230"/>
      <c r="E64" s="178"/>
      <c r="F64" s="178"/>
      <c r="G64" s="230"/>
      <c r="I64" s="4"/>
      <c r="J64" s="4"/>
      <c r="K64" s="4"/>
      <c r="M64" s="4"/>
      <c r="N64" s="4"/>
    </row>
    <row r="65" spans="1:14" ht="12.95" customHeight="1">
      <c r="A65" s="48"/>
      <c r="B65" s="178"/>
      <c r="C65" s="178"/>
      <c r="D65" s="230"/>
      <c r="E65" s="178"/>
      <c r="F65" s="178"/>
      <c r="G65" s="230"/>
      <c r="I65" s="4"/>
      <c r="J65" s="4"/>
      <c r="K65" s="4"/>
      <c r="M65" s="4"/>
      <c r="N65" s="4"/>
    </row>
    <row r="66" spans="1:14" ht="12.95" customHeight="1">
      <c r="A66" s="48"/>
      <c r="B66" s="178"/>
      <c r="C66" s="178"/>
      <c r="D66" s="230"/>
      <c r="E66" s="178"/>
      <c r="F66" s="178"/>
      <c r="G66" s="230"/>
      <c r="I66" s="4"/>
      <c r="J66" s="4"/>
      <c r="K66" s="4"/>
      <c r="M66" s="190"/>
      <c r="N66" s="4"/>
    </row>
    <row r="67" spans="1:14" ht="12.95" customHeight="1">
      <c r="A67" s="48"/>
      <c r="B67" s="178"/>
      <c r="C67" s="178"/>
      <c r="D67" s="230"/>
      <c r="E67" s="178"/>
      <c r="F67" s="178"/>
      <c r="G67" s="230"/>
      <c r="I67" s="4"/>
      <c r="J67" s="4"/>
      <c r="K67" s="190"/>
      <c r="M67" s="4"/>
      <c r="N67" s="190"/>
    </row>
    <row r="68" spans="1:14" ht="12.95" customHeight="1">
      <c r="A68" s="48"/>
      <c r="B68" s="178"/>
      <c r="C68" s="178"/>
      <c r="D68" s="230"/>
      <c r="E68" s="178"/>
      <c r="F68" s="178"/>
      <c r="G68" s="230"/>
      <c r="I68" s="4"/>
      <c r="J68" s="4"/>
      <c r="K68" s="4"/>
      <c r="M68" s="4"/>
      <c r="N68" s="4"/>
    </row>
    <row r="69" spans="1:14" ht="12.95" customHeight="1">
      <c r="A69" s="48"/>
      <c r="B69" s="178"/>
      <c r="C69" s="178"/>
      <c r="D69" s="230"/>
      <c r="E69" s="178"/>
      <c r="F69" s="178"/>
      <c r="G69" s="230"/>
      <c r="I69" s="4"/>
      <c r="J69" s="4"/>
      <c r="K69" s="4"/>
      <c r="M69" s="4"/>
      <c r="N69" s="4"/>
    </row>
    <row r="70" spans="1:14" ht="12.95" customHeight="1">
      <c r="A70" s="48"/>
      <c r="B70" s="178"/>
      <c r="C70" s="178"/>
      <c r="D70" s="230"/>
      <c r="E70" s="178"/>
      <c r="F70" s="178"/>
      <c r="G70" s="230"/>
      <c r="I70" s="4"/>
      <c r="J70" s="4"/>
      <c r="K70" s="4"/>
      <c r="M70" s="4"/>
      <c r="N70" s="4"/>
    </row>
    <row r="71" spans="1:14" ht="12.95" customHeight="1">
      <c r="A71" s="48"/>
      <c r="B71" s="178"/>
      <c r="C71" s="178"/>
      <c r="D71" s="230"/>
      <c r="E71" s="178"/>
      <c r="F71" s="178"/>
      <c r="G71" s="230"/>
      <c r="I71" s="4"/>
      <c r="J71" s="4"/>
      <c r="K71" s="4"/>
      <c r="M71" s="4"/>
      <c r="N71" s="4"/>
    </row>
    <row r="72" spans="1:14" ht="12.95" customHeight="1">
      <c r="A72" s="48"/>
      <c r="B72" s="178"/>
      <c r="C72" s="178"/>
      <c r="D72" s="230"/>
      <c r="E72" s="178"/>
      <c r="F72" s="178"/>
      <c r="G72" s="230"/>
      <c r="I72" s="4"/>
      <c r="J72" s="4"/>
      <c r="K72" s="4"/>
      <c r="M72" s="190"/>
      <c r="N72" s="4"/>
    </row>
    <row r="73" spans="1:14" ht="12.95" customHeight="1">
      <c r="A73" s="48"/>
      <c r="B73" s="178"/>
      <c r="C73" s="178"/>
      <c r="D73" s="230"/>
      <c r="E73" s="178"/>
      <c r="F73" s="178"/>
      <c r="G73" s="230"/>
      <c r="I73" s="4"/>
      <c r="J73" s="4"/>
      <c r="K73" s="4"/>
      <c r="M73" s="4"/>
      <c r="N73" s="4"/>
    </row>
    <row r="74" spans="1:14" ht="12.95" customHeight="1">
      <c r="A74" s="48"/>
      <c r="B74" s="178"/>
      <c r="C74" s="178"/>
      <c r="D74" s="230"/>
      <c r="E74" s="178"/>
      <c r="F74" s="178"/>
      <c r="G74" s="230"/>
      <c r="I74" s="4"/>
      <c r="J74" s="4"/>
      <c r="K74" s="4"/>
      <c r="M74" s="4"/>
      <c r="N74" s="4"/>
    </row>
    <row r="75" spans="1:14" ht="12.95" customHeight="1">
      <c r="A75" s="48"/>
      <c r="B75" s="178"/>
      <c r="C75" s="178"/>
      <c r="D75" s="230"/>
      <c r="E75" s="178"/>
      <c r="F75" s="178"/>
      <c r="G75" s="230"/>
      <c r="I75" s="4"/>
      <c r="J75" s="4"/>
      <c r="K75" s="4"/>
      <c r="M75" s="4"/>
      <c r="N75" s="4"/>
    </row>
    <row r="76" spans="1:14" ht="12.95" customHeight="1">
      <c r="A76" s="48"/>
      <c r="B76" s="178"/>
      <c r="C76" s="178"/>
      <c r="D76" s="230"/>
      <c r="E76" s="178"/>
      <c r="F76" s="178"/>
      <c r="G76" s="230"/>
      <c r="I76" s="4"/>
      <c r="J76" s="4"/>
      <c r="K76" s="4"/>
      <c r="M76" s="4"/>
      <c r="N76" s="4"/>
    </row>
    <row r="77" spans="1:14" ht="12.95" customHeight="1">
      <c r="A77" s="48"/>
      <c r="B77" s="178"/>
      <c r="C77" s="178"/>
      <c r="D77" s="230"/>
      <c r="E77" s="178"/>
      <c r="F77" s="178"/>
      <c r="G77" s="230"/>
      <c r="I77" s="4"/>
      <c r="J77" s="190"/>
      <c r="K77" s="190"/>
      <c r="M77" s="190"/>
      <c r="N77" s="190"/>
    </row>
    <row r="78" spans="1:14" ht="12.95" customHeight="1">
      <c r="A78" s="48"/>
      <c r="B78" s="178"/>
      <c r="C78" s="178"/>
      <c r="D78" s="230"/>
      <c r="E78" s="178"/>
      <c r="F78" s="178"/>
      <c r="G78" s="230"/>
      <c r="I78" s="4"/>
      <c r="J78" s="190"/>
      <c r="K78" s="190"/>
      <c r="M78" s="190"/>
      <c r="N78" s="190"/>
    </row>
    <row r="79" spans="1:14" ht="12.95" customHeight="1">
      <c r="A79" s="48"/>
      <c r="B79" s="178"/>
      <c r="C79" s="178"/>
      <c r="D79" s="230"/>
      <c r="E79" s="178"/>
      <c r="F79" s="178"/>
      <c r="G79" s="230"/>
      <c r="I79" s="4"/>
      <c r="J79" s="4"/>
      <c r="K79" s="4"/>
      <c r="M79" s="4"/>
      <c r="N79" s="4"/>
    </row>
    <row r="80" spans="1:14" ht="12.95" customHeight="1">
      <c r="A80" s="48"/>
      <c r="B80" s="178"/>
      <c r="C80" s="178"/>
      <c r="D80" s="230"/>
      <c r="E80" s="178"/>
      <c r="F80" s="178"/>
      <c r="G80" s="230"/>
      <c r="I80" s="4"/>
      <c r="J80" s="4"/>
      <c r="K80" s="4"/>
      <c r="M80" s="4"/>
      <c r="N80" s="4"/>
    </row>
    <row r="81" spans="1:14" ht="12.95" customHeight="1">
      <c r="A81" s="48"/>
      <c r="B81" s="178"/>
      <c r="C81" s="178"/>
      <c r="D81" s="230"/>
      <c r="E81" s="178"/>
      <c r="F81" s="178"/>
      <c r="G81" s="230"/>
      <c r="I81" s="4"/>
      <c r="J81" s="4"/>
      <c r="K81" s="4"/>
      <c r="M81" s="4"/>
      <c r="N81" s="4"/>
    </row>
    <row r="82" spans="1:14" ht="12.95" customHeight="1">
      <c r="A82" s="48"/>
      <c r="B82" s="178"/>
      <c r="C82" s="178"/>
      <c r="D82" s="230"/>
      <c r="E82" s="178"/>
      <c r="F82" s="178"/>
      <c r="G82" s="230"/>
      <c r="I82" s="4"/>
      <c r="J82" s="4"/>
      <c r="K82" s="4"/>
      <c r="M82" s="4"/>
      <c r="N82" s="4"/>
    </row>
    <row r="83" spans="1:14" ht="12.95" customHeight="1">
      <c r="A83" s="48"/>
      <c r="B83" s="178"/>
      <c r="C83" s="178"/>
      <c r="D83" s="230"/>
      <c r="E83" s="178"/>
      <c r="F83" s="178"/>
      <c r="G83" s="230"/>
      <c r="I83" s="4"/>
      <c r="J83" s="4"/>
      <c r="K83" s="4"/>
      <c r="M83" s="4"/>
      <c r="N83" s="4"/>
    </row>
    <row r="84" spans="1:14" ht="12.95" customHeight="1">
      <c r="A84" s="48"/>
      <c r="B84" s="178"/>
      <c r="C84" s="178"/>
      <c r="D84" s="230"/>
      <c r="E84" s="178"/>
      <c r="F84" s="178"/>
      <c r="G84" s="230"/>
      <c r="I84" s="4"/>
      <c r="J84" s="4"/>
      <c r="K84" s="4"/>
      <c r="M84" s="4"/>
      <c r="N84" s="4"/>
    </row>
    <row r="85" spans="1:14" ht="12.95" customHeight="1">
      <c r="A85" s="48"/>
      <c r="B85" s="178"/>
      <c r="C85" s="178"/>
      <c r="D85" s="230"/>
      <c r="E85" s="178"/>
      <c r="F85" s="178"/>
      <c r="G85" s="230"/>
      <c r="I85" s="4"/>
      <c r="J85" s="4"/>
      <c r="K85" s="4"/>
      <c r="M85" s="4"/>
      <c r="N85" s="4"/>
    </row>
    <row r="86" spans="1:14" ht="12.95" customHeight="1">
      <c r="A86" s="48"/>
      <c r="B86" s="178"/>
      <c r="C86" s="178"/>
      <c r="D86" s="230"/>
      <c r="E86" s="178"/>
      <c r="F86" s="178"/>
      <c r="G86" s="230"/>
      <c r="I86" s="4"/>
      <c r="J86" s="4"/>
      <c r="K86" s="4"/>
      <c r="M86" s="4"/>
      <c r="N86" s="4"/>
    </row>
    <row r="87" spans="1:14" ht="12.95" customHeight="1">
      <c r="A87" s="48"/>
      <c r="B87" s="178"/>
      <c r="C87" s="178"/>
      <c r="D87" s="230"/>
      <c r="E87" s="178"/>
      <c r="F87" s="178"/>
      <c r="G87" s="230"/>
      <c r="I87" s="4"/>
      <c r="J87" s="4"/>
      <c r="K87" s="4"/>
      <c r="M87" s="190"/>
      <c r="N87" s="190"/>
    </row>
    <row r="88" spans="1:14" ht="12.95" customHeight="1">
      <c r="A88" s="48"/>
      <c r="B88" s="178"/>
      <c r="C88" s="178"/>
      <c r="D88" s="230"/>
      <c r="E88" s="178"/>
      <c r="F88" s="178"/>
      <c r="G88" s="230"/>
      <c r="I88" s="4"/>
      <c r="J88" s="4"/>
      <c r="K88" s="4"/>
      <c r="M88" s="4"/>
      <c r="N88" s="4"/>
    </row>
    <row r="89" spans="1:14" ht="12.95" customHeight="1">
      <c r="A89" s="48"/>
      <c r="B89" s="178"/>
      <c r="C89" s="178"/>
      <c r="D89" s="230"/>
      <c r="E89" s="178"/>
      <c r="F89" s="178"/>
      <c r="G89" s="230"/>
      <c r="I89" s="4"/>
      <c r="J89" s="190"/>
      <c r="K89" s="190"/>
      <c r="M89" s="190"/>
      <c r="N89" s="190"/>
    </row>
    <row r="90" spans="1:14" ht="12.95" customHeight="1">
      <c r="A90" s="48"/>
      <c r="B90" s="178"/>
      <c r="C90" s="178"/>
      <c r="D90" s="230"/>
      <c r="E90" s="178"/>
      <c r="F90" s="178"/>
      <c r="G90" s="230"/>
      <c r="I90" s="4"/>
      <c r="J90" s="190"/>
      <c r="K90" s="190"/>
      <c r="M90" s="190"/>
      <c r="N90" s="190"/>
    </row>
    <row r="91" spans="1:14" ht="12.95" customHeight="1">
      <c r="A91" s="48"/>
      <c r="B91" s="178"/>
      <c r="C91" s="178"/>
      <c r="D91" s="230"/>
      <c r="E91" s="178"/>
      <c r="F91" s="178"/>
      <c r="G91" s="230"/>
      <c r="I91" s="4"/>
      <c r="J91" s="4"/>
      <c r="K91" s="4"/>
      <c r="M91" s="4"/>
      <c r="N91" s="4"/>
    </row>
    <row r="92" spans="1:14" ht="12.95" customHeight="1">
      <c r="A92" s="48"/>
      <c r="B92" s="178"/>
      <c r="C92" s="178"/>
      <c r="D92" s="230"/>
      <c r="E92" s="178"/>
      <c r="F92" s="178"/>
      <c r="G92" s="230"/>
      <c r="I92" s="4"/>
      <c r="J92" s="4"/>
      <c r="K92" s="4"/>
      <c r="M92" s="4"/>
      <c r="N92" s="4"/>
    </row>
    <row r="93" spans="1:14" ht="12.95" customHeight="1">
      <c r="A93" s="48"/>
      <c r="B93" s="178"/>
      <c r="C93" s="178"/>
      <c r="D93" s="230"/>
      <c r="E93" s="178"/>
      <c r="F93" s="178"/>
      <c r="G93" s="230"/>
      <c r="I93" s="4"/>
      <c r="J93" s="4"/>
      <c r="K93" s="4"/>
      <c r="M93" s="4"/>
      <c r="N93" s="4"/>
    </row>
    <row r="94" spans="1:14" ht="12.95" customHeight="1">
      <c r="A94" s="48"/>
      <c r="B94" s="178"/>
      <c r="C94" s="178"/>
      <c r="D94" s="230"/>
      <c r="E94" s="178"/>
      <c r="F94" s="178"/>
      <c r="G94" s="230"/>
      <c r="I94" s="4"/>
      <c r="J94" s="190"/>
      <c r="K94" s="190"/>
      <c r="M94" s="190"/>
      <c r="N94" s="190"/>
    </row>
    <row r="95" spans="1:14" ht="12.95" customHeight="1">
      <c r="A95" s="48"/>
      <c r="B95" s="178"/>
      <c r="C95" s="178"/>
      <c r="D95" s="230"/>
      <c r="E95" s="178"/>
      <c r="F95" s="178"/>
      <c r="G95" s="230"/>
      <c r="I95" s="4"/>
      <c r="J95" s="4"/>
      <c r="K95" s="4"/>
      <c r="M95" s="190"/>
      <c r="N95" s="4"/>
    </row>
    <row r="96" spans="1:14" ht="12.95" customHeight="1">
      <c r="A96" s="48"/>
      <c r="B96" s="178"/>
      <c r="C96" s="178"/>
      <c r="D96" s="230"/>
      <c r="E96" s="178"/>
      <c r="F96" s="178"/>
      <c r="G96" s="230"/>
      <c r="I96" s="4"/>
      <c r="J96" s="4"/>
      <c r="K96" s="4"/>
      <c r="M96" s="190"/>
      <c r="N96" s="190"/>
    </row>
    <row r="97" spans="1:14" ht="12.95" customHeight="1">
      <c r="A97" s="48"/>
      <c r="B97" s="178"/>
      <c r="C97" s="178"/>
      <c r="D97" s="230"/>
      <c r="E97" s="178"/>
      <c r="F97" s="178"/>
      <c r="G97" s="230"/>
      <c r="I97" s="4"/>
      <c r="J97" s="4"/>
      <c r="K97" s="4"/>
      <c r="M97" s="4"/>
      <c r="N97" s="4"/>
    </row>
    <row r="98" spans="1:14" ht="12.95" customHeight="1">
      <c r="A98" s="48"/>
      <c r="B98" s="178"/>
      <c r="C98" s="178"/>
      <c r="D98" s="230"/>
      <c r="E98" s="178"/>
      <c r="F98" s="178"/>
      <c r="G98" s="230"/>
      <c r="I98" s="4"/>
      <c r="J98" s="4"/>
      <c r="K98" s="4"/>
      <c r="M98" s="4"/>
      <c r="N98" s="4"/>
    </row>
    <row r="99" spans="1:14" ht="12.95" customHeight="1">
      <c r="A99" s="48"/>
      <c r="B99" s="178"/>
      <c r="C99" s="178"/>
      <c r="D99" s="230"/>
      <c r="E99" s="178"/>
      <c r="F99" s="178"/>
      <c r="G99" s="230"/>
      <c r="I99" s="4"/>
      <c r="J99" s="4"/>
      <c r="K99" s="4"/>
      <c r="M99" s="190"/>
      <c r="N99" s="190"/>
    </row>
    <row r="100" spans="1:14" ht="12.95" customHeight="1">
      <c r="A100" s="48"/>
      <c r="B100" s="178"/>
      <c r="C100" s="178"/>
      <c r="D100" s="230"/>
      <c r="E100" s="178"/>
      <c r="F100" s="178"/>
      <c r="G100" s="230"/>
      <c r="I100" s="4"/>
      <c r="J100" s="4"/>
      <c r="K100" s="4"/>
      <c r="M100" s="4"/>
      <c r="N100" s="4"/>
    </row>
    <row r="101" spans="1:14" ht="12.95" customHeight="1">
      <c r="A101" s="48"/>
      <c r="B101" s="178"/>
      <c r="C101" s="178"/>
      <c r="D101" s="230"/>
      <c r="E101" s="178"/>
      <c r="F101" s="178"/>
      <c r="G101" s="230"/>
      <c r="I101" s="4"/>
      <c r="J101" s="4"/>
      <c r="K101" s="4"/>
      <c r="M101" s="4"/>
      <c r="N101" s="4"/>
    </row>
    <row r="102" spans="1:14" ht="12.95" customHeight="1">
      <c r="A102" s="48"/>
      <c r="B102" s="178"/>
      <c r="C102" s="178"/>
      <c r="D102" s="230"/>
      <c r="E102" s="178"/>
      <c r="F102" s="178"/>
      <c r="G102" s="230"/>
      <c r="I102" s="4"/>
      <c r="J102" s="4"/>
      <c r="K102" s="4"/>
      <c r="M102" s="4"/>
      <c r="N102" s="4"/>
    </row>
    <row r="103" spans="1:14" ht="12.95" customHeight="1">
      <c r="A103" s="25"/>
      <c r="B103" s="178"/>
      <c r="C103" s="178"/>
      <c r="D103" s="230"/>
      <c r="E103" s="178"/>
      <c r="F103" s="178"/>
      <c r="G103" s="230"/>
      <c r="I103" s="4"/>
      <c r="J103" s="4"/>
      <c r="K103" s="4"/>
      <c r="M103" s="190"/>
      <c r="N103" s="190"/>
    </row>
    <row r="104" spans="1:14" ht="12.95" customHeight="1">
      <c r="A104" s="41"/>
      <c r="B104" s="178"/>
      <c r="C104" s="178"/>
      <c r="D104" s="230"/>
      <c r="E104" s="178"/>
      <c r="F104" s="178"/>
      <c r="G104" s="230"/>
      <c r="I104" s="4"/>
      <c r="J104" s="4"/>
      <c r="K104" s="4"/>
      <c r="M104" s="4"/>
      <c r="N104" s="4"/>
    </row>
    <row r="105" spans="1:14" ht="12.95" customHeight="1">
      <c r="A105" s="41"/>
      <c r="B105" s="178"/>
      <c r="C105" s="178"/>
      <c r="D105" s="230"/>
      <c r="E105" s="178"/>
      <c r="F105" s="178"/>
      <c r="G105" s="230"/>
    </row>
    <row r="106" spans="1:14" ht="12.95" customHeight="1">
      <c r="A106" s="41"/>
      <c r="B106" s="178"/>
      <c r="C106" s="178"/>
      <c r="D106" s="230"/>
      <c r="E106" s="178"/>
      <c r="F106" s="178"/>
      <c r="G106" s="230"/>
    </row>
  </sheetData>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2011/12&amp;C&amp;9&amp;P</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G64"/>
  <sheetViews>
    <sheetView zoomScaleNormal="100" workbookViewId="0">
      <pane ySplit="5" topLeftCell="A6" activePane="bottomLeft" state="frozen"/>
      <selection activeCell="B24" sqref="B24"/>
      <selection pane="bottomLeft" activeCell="D1" sqref="D1"/>
    </sheetView>
  </sheetViews>
  <sheetFormatPr defaultRowHeight="12.75"/>
  <cols>
    <col min="1" max="1" width="19.28515625" style="22" customWidth="1"/>
    <col min="2" max="2" width="17.140625" style="50" customWidth="1"/>
    <col min="3" max="3" width="9.140625" style="50"/>
    <col min="4" max="4" width="9.42578125" style="227" customWidth="1"/>
    <col min="5" max="5" width="18.42578125" style="50" customWidth="1"/>
    <col min="6" max="6" width="8.85546875" style="50" customWidth="1"/>
    <col min="7" max="7" width="10" style="227" customWidth="1"/>
    <col min="8" max="16384" width="9.140625" style="22"/>
  </cols>
  <sheetData>
    <row r="1" spans="1:7" ht="14.25" customHeight="1">
      <c r="A1" s="39" t="s">
        <v>653</v>
      </c>
      <c r="D1" s="456"/>
    </row>
    <row r="2" spans="1:7" ht="13.5" customHeight="1">
      <c r="A2" s="78"/>
      <c r="D2" s="456"/>
    </row>
    <row r="3" spans="1:7" ht="13.5" customHeight="1">
      <c r="D3" s="456"/>
    </row>
    <row r="4" spans="1:7" ht="13.5" customHeight="1">
      <c r="A4" s="77"/>
      <c r="B4" s="370" t="s">
        <v>291</v>
      </c>
      <c r="C4" s="457" t="s">
        <v>292</v>
      </c>
      <c r="D4" s="458" t="s">
        <v>293</v>
      </c>
      <c r="E4" s="370" t="s">
        <v>294</v>
      </c>
      <c r="F4" s="457" t="s">
        <v>292</v>
      </c>
      <c r="G4" s="459" t="s">
        <v>293</v>
      </c>
    </row>
    <row r="5" spans="1:7" ht="13.5" customHeight="1">
      <c r="A5" s="76"/>
      <c r="B5" s="371" t="s">
        <v>295</v>
      </c>
      <c r="C5" s="457" t="s">
        <v>296</v>
      </c>
      <c r="D5" s="458" t="s">
        <v>296</v>
      </c>
      <c r="E5" s="371" t="s">
        <v>297</v>
      </c>
      <c r="F5" s="457" t="s">
        <v>296</v>
      </c>
      <c r="G5" s="459" t="s">
        <v>296</v>
      </c>
    </row>
    <row r="6" spans="1:7" ht="13.5" customHeight="1">
      <c r="A6" s="4" t="s">
        <v>457</v>
      </c>
      <c r="B6" s="4">
        <v>728</v>
      </c>
      <c r="C6" s="4">
        <v>714</v>
      </c>
      <c r="D6" s="4">
        <v>98</v>
      </c>
      <c r="E6" s="190">
        <v>1780</v>
      </c>
      <c r="F6" s="4">
        <v>890</v>
      </c>
      <c r="G6" s="4">
        <v>50</v>
      </c>
    </row>
    <row r="7" spans="1:7" ht="13.5" customHeight="1">
      <c r="A7" s="4" t="s">
        <v>339</v>
      </c>
      <c r="B7" s="4">
        <v>212</v>
      </c>
      <c r="C7" s="4">
        <v>124</v>
      </c>
      <c r="D7" s="4">
        <v>58.49</v>
      </c>
      <c r="E7" s="4">
        <v>113</v>
      </c>
      <c r="F7" s="4">
        <v>77</v>
      </c>
      <c r="G7" s="4">
        <v>68.14</v>
      </c>
    </row>
    <row r="8" spans="1:7" ht="13.5" customHeight="1">
      <c r="A8" s="4" t="s">
        <v>458</v>
      </c>
      <c r="B8" s="4">
        <v>321</v>
      </c>
      <c r="C8" s="4">
        <v>280</v>
      </c>
      <c r="D8" s="4">
        <v>87.23</v>
      </c>
      <c r="E8" s="190">
        <v>1201</v>
      </c>
      <c r="F8" s="4">
        <v>305</v>
      </c>
      <c r="G8" s="4">
        <v>25.4</v>
      </c>
    </row>
    <row r="9" spans="1:7" ht="13.5" customHeight="1">
      <c r="A9" s="4" t="s">
        <v>459</v>
      </c>
      <c r="B9" s="190">
        <v>1091</v>
      </c>
      <c r="C9" s="4"/>
      <c r="D9" s="4"/>
      <c r="E9" s="190">
        <v>1201</v>
      </c>
      <c r="F9" s="4"/>
      <c r="G9" s="4"/>
    </row>
    <row r="10" spans="1:7" ht="13.5" customHeight="1">
      <c r="A10" s="4" t="s">
        <v>460</v>
      </c>
      <c r="B10" s="4">
        <v>171</v>
      </c>
      <c r="C10" s="4">
        <v>150</v>
      </c>
      <c r="D10" s="4">
        <v>87</v>
      </c>
      <c r="E10" s="4">
        <v>182</v>
      </c>
      <c r="F10" s="4">
        <v>74</v>
      </c>
      <c r="G10" s="4">
        <v>40</v>
      </c>
    </row>
    <row r="11" spans="1:7" ht="13.5" customHeight="1">
      <c r="A11" s="4" t="s">
        <v>168</v>
      </c>
      <c r="B11" s="4">
        <v>500</v>
      </c>
      <c r="C11" s="4">
        <v>490</v>
      </c>
      <c r="D11" s="4">
        <v>98</v>
      </c>
      <c r="E11" s="4">
        <v>147</v>
      </c>
      <c r="F11" s="4">
        <v>142</v>
      </c>
      <c r="G11" s="4">
        <v>96.5</v>
      </c>
    </row>
    <row r="12" spans="1:7" ht="13.5" customHeight="1">
      <c r="A12" s="4" t="s">
        <v>340</v>
      </c>
      <c r="B12" s="4">
        <v>155</v>
      </c>
      <c r="C12" s="4">
        <v>154</v>
      </c>
      <c r="D12" s="4">
        <v>99.35</v>
      </c>
      <c r="E12" s="4">
        <v>7</v>
      </c>
      <c r="F12" s="4">
        <v>2</v>
      </c>
      <c r="G12" s="4">
        <v>28.5</v>
      </c>
    </row>
    <row r="13" spans="1:7" ht="13.5" customHeight="1">
      <c r="A13" s="4" t="s">
        <v>461</v>
      </c>
      <c r="B13" s="4">
        <v>927</v>
      </c>
      <c r="C13" s="4">
        <v>902</v>
      </c>
      <c r="D13" s="4">
        <v>97</v>
      </c>
      <c r="E13" s="4">
        <v>751</v>
      </c>
      <c r="F13" s="4">
        <v>696</v>
      </c>
      <c r="G13" s="4">
        <v>93</v>
      </c>
    </row>
    <row r="14" spans="1:7" ht="13.5" customHeight="1">
      <c r="A14" s="4" t="s">
        <v>462</v>
      </c>
      <c r="B14" s="4">
        <v>204</v>
      </c>
      <c r="C14" s="4">
        <v>159</v>
      </c>
      <c r="D14" s="4">
        <v>77.94</v>
      </c>
      <c r="E14" s="190">
        <v>2329</v>
      </c>
      <c r="F14" s="4">
        <v>613</v>
      </c>
      <c r="G14" s="4">
        <v>26.32</v>
      </c>
    </row>
    <row r="15" spans="1:7" ht="13.5" customHeight="1">
      <c r="A15" s="4" t="s">
        <v>463</v>
      </c>
      <c r="B15" s="4"/>
      <c r="C15" s="190">
        <v>1674</v>
      </c>
      <c r="D15" s="4"/>
      <c r="E15" s="4"/>
      <c r="F15" s="190">
        <v>1513</v>
      </c>
      <c r="G15" s="4"/>
    </row>
    <row r="16" spans="1:7" ht="13.5" customHeight="1">
      <c r="A16" s="4" t="s">
        <v>685</v>
      </c>
      <c r="B16" s="4">
        <v>2</v>
      </c>
      <c r="C16" s="4">
        <v>2</v>
      </c>
      <c r="D16" s="4">
        <v>100</v>
      </c>
      <c r="E16" s="4">
        <v>243</v>
      </c>
      <c r="F16" s="4">
        <v>243</v>
      </c>
      <c r="G16" s="4">
        <v>100</v>
      </c>
    </row>
    <row r="17" spans="1:7" ht="13.5" customHeight="1">
      <c r="A17" s="4" t="s">
        <v>341</v>
      </c>
      <c r="B17" s="4">
        <v>455</v>
      </c>
      <c r="C17" s="4">
        <v>445</v>
      </c>
      <c r="D17" s="4"/>
      <c r="E17" s="4"/>
      <c r="F17" s="4"/>
      <c r="G17" s="4"/>
    </row>
    <row r="18" spans="1:7" ht="13.5" customHeight="1">
      <c r="A18" s="4" t="s">
        <v>552</v>
      </c>
      <c r="B18" s="4"/>
      <c r="C18" s="4"/>
      <c r="D18" s="4"/>
      <c r="E18" s="4"/>
      <c r="F18" s="4"/>
      <c r="G18" s="4"/>
    </row>
    <row r="19" spans="1:7" ht="13.5" customHeight="1">
      <c r="A19" s="4" t="s">
        <v>554</v>
      </c>
      <c r="B19" s="4">
        <v>80</v>
      </c>
      <c r="C19" s="4">
        <v>72</v>
      </c>
      <c r="D19" s="4">
        <v>90</v>
      </c>
      <c r="E19" s="4">
        <v>521</v>
      </c>
      <c r="F19" s="4">
        <v>326</v>
      </c>
      <c r="G19" s="4">
        <v>62.5</v>
      </c>
    </row>
    <row r="20" spans="1:7" ht="13.5" customHeight="1">
      <c r="A20" s="4" t="s">
        <v>464</v>
      </c>
      <c r="B20" s="4">
        <v>707</v>
      </c>
      <c r="C20" s="4">
        <v>611</v>
      </c>
      <c r="D20" s="4">
        <v>86.42</v>
      </c>
      <c r="E20" s="190">
        <v>1007</v>
      </c>
      <c r="F20" s="4">
        <v>391</v>
      </c>
      <c r="G20" s="4">
        <v>38.82</v>
      </c>
    </row>
    <row r="21" spans="1:7" ht="13.5" customHeight="1">
      <c r="A21" s="4" t="s">
        <v>465</v>
      </c>
      <c r="B21" s="4">
        <v>85</v>
      </c>
      <c r="C21" s="4">
        <v>60</v>
      </c>
      <c r="D21" s="4">
        <v>70</v>
      </c>
      <c r="E21" s="4">
        <v>123</v>
      </c>
      <c r="F21" s="4">
        <v>90</v>
      </c>
      <c r="G21" s="4">
        <v>73</v>
      </c>
    </row>
    <row r="22" spans="1:7" ht="13.5" customHeight="1">
      <c r="A22" s="4" t="s">
        <v>466</v>
      </c>
      <c r="B22" s="4">
        <v>555</v>
      </c>
      <c r="C22" s="4">
        <v>550</v>
      </c>
      <c r="D22" s="4">
        <v>99</v>
      </c>
      <c r="E22" s="4">
        <v>260</v>
      </c>
      <c r="F22" s="4">
        <v>210</v>
      </c>
      <c r="G22" s="4">
        <v>80</v>
      </c>
    </row>
    <row r="23" spans="1:7" ht="13.5" customHeight="1">
      <c r="A23" s="4" t="s">
        <v>21</v>
      </c>
      <c r="B23" s="4">
        <v>71</v>
      </c>
      <c r="C23" s="4">
        <v>66</v>
      </c>
      <c r="D23" s="4">
        <v>93</v>
      </c>
      <c r="E23" s="4">
        <v>12</v>
      </c>
      <c r="F23" s="4">
        <v>12</v>
      </c>
      <c r="G23" s="4">
        <v>100</v>
      </c>
    </row>
    <row r="24" spans="1:7" ht="13.5" customHeight="1">
      <c r="A24" s="4" t="s">
        <v>467</v>
      </c>
      <c r="B24" s="4">
        <v>198</v>
      </c>
      <c r="C24" s="4">
        <v>185</v>
      </c>
      <c r="D24" s="4">
        <v>93.4</v>
      </c>
      <c r="E24" s="4">
        <v>433</v>
      </c>
      <c r="F24" s="4">
        <v>310</v>
      </c>
      <c r="G24" s="4">
        <v>71.599999999999994</v>
      </c>
    </row>
    <row r="25" spans="1:7" ht="13.5" customHeight="1">
      <c r="A25" s="4" t="s">
        <v>468</v>
      </c>
      <c r="B25" s="190">
        <v>1316</v>
      </c>
      <c r="C25" s="190">
        <v>1129</v>
      </c>
      <c r="D25" s="4">
        <v>86</v>
      </c>
      <c r="E25" s="190">
        <v>2965</v>
      </c>
      <c r="F25" s="190">
        <v>1697</v>
      </c>
      <c r="G25" s="4">
        <v>57</v>
      </c>
    </row>
    <row r="26" spans="1:7" ht="13.5" customHeight="1">
      <c r="A26" s="4" t="s">
        <v>343</v>
      </c>
      <c r="B26" s="190">
        <v>1262</v>
      </c>
      <c r="C26" s="190">
        <v>1214</v>
      </c>
      <c r="D26" s="4">
        <v>96</v>
      </c>
      <c r="E26" s="190">
        <v>2894</v>
      </c>
      <c r="F26" s="190">
        <v>2156</v>
      </c>
      <c r="G26" s="4">
        <v>74</v>
      </c>
    </row>
    <row r="27" spans="1:7" ht="13.5" customHeight="1">
      <c r="A27" s="4" t="s">
        <v>344</v>
      </c>
      <c r="B27" s="4">
        <v>465</v>
      </c>
      <c r="C27" s="4">
        <v>419</v>
      </c>
      <c r="D27" s="4">
        <v>90</v>
      </c>
      <c r="E27" s="4">
        <v>216</v>
      </c>
      <c r="F27" s="4">
        <v>216</v>
      </c>
      <c r="G27" s="4">
        <v>100</v>
      </c>
    </row>
    <row r="28" spans="1:7" ht="13.5" customHeight="1">
      <c r="A28" s="4" t="s">
        <v>345</v>
      </c>
      <c r="B28" s="4">
        <v>313</v>
      </c>
      <c r="C28" s="4">
        <v>231</v>
      </c>
      <c r="D28" s="4">
        <v>73.8</v>
      </c>
      <c r="E28" s="4">
        <v>775</v>
      </c>
      <c r="F28" s="4">
        <v>337</v>
      </c>
      <c r="G28" s="4">
        <v>43.48</v>
      </c>
    </row>
    <row r="29" spans="1:7" ht="13.5" customHeight="1">
      <c r="A29" s="4" t="s">
        <v>469</v>
      </c>
      <c r="B29" s="4">
        <v>290</v>
      </c>
      <c r="C29" s="4">
        <v>444</v>
      </c>
      <c r="D29" s="4">
        <v>153.1</v>
      </c>
      <c r="E29" s="4">
        <v>174</v>
      </c>
      <c r="F29" s="4">
        <v>130</v>
      </c>
      <c r="G29" s="4">
        <v>74.709999999999994</v>
      </c>
    </row>
    <row r="30" spans="1:7" ht="13.5" customHeight="1">
      <c r="A30" s="4" t="s">
        <v>470</v>
      </c>
      <c r="B30" s="4">
        <v>716</v>
      </c>
      <c r="C30" s="4">
        <v>597</v>
      </c>
      <c r="D30" s="4">
        <v>83.38</v>
      </c>
      <c r="E30" s="4">
        <v>755</v>
      </c>
      <c r="F30" s="4">
        <v>844</v>
      </c>
      <c r="G30" s="4">
        <v>111.78</v>
      </c>
    </row>
    <row r="31" spans="1:7" ht="13.5" customHeight="1">
      <c r="A31" s="4" t="s">
        <v>471</v>
      </c>
      <c r="B31" s="4">
        <v>98</v>
      </c>
      <c r="C31" s="4">
        <v>87</v>
      </c>
      <c r="D31" s="4">
        <v>88.71</v>
      </c>
      <c r="E31" s="4">
        <v>219</v>
      </c>
      <c r="F31" s="4">
        <v>99</v>
      </c>
      <c r="G31" s="4">
        <v>45.21</v>
      </c>
    </row>
    <row r="32" spans="1:7" ht="13.5" customHeight="1">
      <c r="A32" s="4" t="s">
        <v>306</v>
      </c>
      <c r="B32" s="4">
        <v>466</v>
      </c>
      <c r="C32" s="4">
        <v>428</v>
      </c>
      <c r="D32" s="4">
        <v>91.84</v>
      </c>
      <c r="E32" s="4">
        <v>411</v>
      </c>
      <c r="F32" s="4">
        <v>402</v>
      </c>
      <c r="G32" s="4">
        <v>97.81</v>
      </c>
    </row>
    <row r="33" spans="1:7" ht="13.5" customHeight="1">
      <c r="A33" s="4" t="s">
        <v>307</v>
      </c>
      <c r="B33" s="4">
        <v>278</v>
      </c>
      <c r="C33" s="4">
        <v>267</v>
      </c>
      <c r="D33" s="4">
        <v>96.04</v>
      </c>
      <c r="E33" s="4">
        <v>269</v>
      </c>
      <c r="F33" s="4">
        <v>236</v>
      </c>
      <c r="G33" s="4">
        <v>87.73</v>
      </c>
    </row>
    <row r="34" spans="1:7" ht="13.5" customHeight="1">
      <c r="A34" s="4" t="s">
        <v>186</v>
      </c>
      <c r="B34" s="4">
        <v>56</v>
      </c>
      <c r="C34" s="4">
        <v>42</v>
      </c>
      <c r="D34" s="4">
        <v>75</v>
      </c>
      <c r="E34" s="4">
        <v>3</v>
      </c>
      <c r="F34" s="4">
        <v>3</v>
      </c>
      <c r="G34" s="4">
        <v>100</v>
      </c>
    </row>
    <row r="35" spans="1:7" ht="13.5" customHeight="1">
      <c r="A35" s="4" t="s">
        <v>346</v>
      </c>
      <c r="B35" s="4">
        <v>546</v>
      </c>
      <c r="C35" s="4">
        <v>258</v>
      </c>
      <c r="D35" s="4">
        <v>47</v>
      </c>
      <c r="E35" s="190">
        <v>1290</v>
      </c>
      <c r="F35" s="190">
        <v>1139</v>
      </c>
      <c r="G35" s="4">
        <v>88</v>
      </c>
    </row>
    <row r="36" spans="1:7" ht="13.5" customHeight="1">
      <c r="A36" s="4" t="s">
        <v>473</v>
      </c>
      <c r="B36" s="4">
        <v>99</v>
      </c>
      <c r="C36" s="4">
        <v>88</v>
      </c>
      <c r="D36" s="4">
        <v>88.8</v>
      </c>
      <c r="E36" s="4">
        <v>583</v>
      </c>
      <c r="F36" s="4">
        <v>54</v>
      </c>
      <c r="G36" s="4">
        <v>9.3000000000000007</v>
      </c>
    </row>
    <row r="37" spans="1:7" ht="13.5" customHeight="1">
      <c r="A37" s="4" t="s">
        <v>474</v>
      </c>
      <c r="B37" s="190">
        <v>1535</v>
      </c>
      <c r="C37" s="190">
        <v>1466</v>
      </c>
      <c r="D37" s="4">
        <v>96</v>
      </c>
      <c r="E37" s="190">
        <v>1467</v>
      </c>
      <c r="F37" s="190">
        <v>1406</v>
      </c>
      <c r="G37" s="4">
        <v>96</v>
      </c>
    </row>
    <row r="38" spans="1:7" ht="13.5" customHeight="1">
      <c r="A38" s="4" t="s">
        <v>476</v>
      </c>
      <c r="B38" s="190">
        <v>1674</v>
      </c>
      <c r="C38" s="190">
        <v>1486</v>
      </c>
      <c r="D38" s="4">
        <v>89</v>
      </c>
      <c r="E38" s="190">
        <v>4171</v>
      </c>
      <c r="F38" s="190">
        <v>2742</v>
      </c>
      <c r="G38" s="4">
        <v>66</v>
      </c>
    </row>
    <row r="39" spans="1:7" ht="13.5" customHeight="1">
      <c r="A39" s="4" t="s">
        <v>310</v>
      </c>
      <c r="B39" s="4">
        <v>317</v>
      </c>
      <c r="C39" s="4">
        <v>260</v>
      </c>
      <c r="D39" s="4">
        <v>82.02</v>
      </c>
      <c r="E39" s="4">
        <v>465</v>
      </c>
      <c r="F39" s="4">
        <v>320</v>
      </c>
      <c r="G39" s="4">
        <v>68.819999999999993</v>
      </c>
    </row>
    <row r="40" spans="1:7" ht="13.5" customHeight="1">
      <c r="A40" s="4" t="s">
        <v>679</v>
      </c>
      <c r="B40" s="4">
        <v>113</v>
      </c>
      <c r="C40" s="4">
        <v>78</v>
      </c>
      <c r="D40" s="4">
        <v>69</v>
      </c>
      <c r="E40" s="4">
        <v>477</v>
      </c>
      <c r="F40" s="4">
        <v>117</v>
      </c>
      <c r="G40" s="4">
        <v>24.5</v>
      </c>
    </row>
    <row r="41" spans="1:7" ht="13.5" customHeight="1">
      <c r="A41" s="4" t="s">
        <v>356</v>
      </c>
      <c r="B41" s="4">
        <v>137</v>
      </c>
      <c r="C41" s="4">
        <v>119</v>
      </c>
      <c r="D41" s="4">
        <v>86</v>
      </c>
      <c r="E41" s="4">
        <v>834</v>
      </c>
      <c r="F41" s="4">
        <v>71</v>
      </c>
      <c r="G41" s="4">
        <v>8.5</v>
      </c>
    </row>
    <row r="42" spans="1:7" ht="13.5" customHeight="1">
      <c r="A42" s="4" t="s">
        <v>317</v>
      </c>
      <c r="B42" s="190">
        <v>1690</v>
      </c>
      <c r="C42" s="190">
        <v>1690</v>
      </c>
      <c r="D42" s="4">
        <v>100</v>
      </c>
      <c r="E42" s="190">
        <v>2086</v>
      </c>
      <c r="F42" s="190">
        <v>2086</v>
      </c>
      <c r="G42" s="4">
        <v>100</v>
      </c>
    </row>
    <row r="43" spans="1:7" ht="13.5" customHeight="1">
      <c r="A43" s="4" t="s">
        <v>477</v>
      </c>
      <c r="B43" s="4">
        <v>508</v>
      </c>
      <c r="C43" s="4">
        <v>470</v>
      </c>
      <c r="D43" s="4">
        <v>93</v>
      </c>
      <c r="E43" s="190">
        <v>1967</v>
      </c>
      <c r="F43" s="4">
        <v>976</v>
      </c>
      <c r="G43" s="4">
        <v>50</v>
      </c>
    </row>
    <row r="44" spans="1:7" ht="13.5" customHeight="1">
      <c r="A44" s="4" t="s">
        <v>478</v>
      </c>
      <c r="B44" s="4">
        <v>613</v>
      </c>
      <c r="C44" s="4">
        <v>607</v>
      </c>
      <c r="D44" s="4">
        <v>99</v>
      </c>
      <c r="E44" s="190">
        <v>2637</v>
      </c>
      <c r="F44" s="190">
        <v>2048</v>
      </c>
      <c r="G44" s="4">
        <v>77.66</v>
      </c>
    </row>
    <row r="45" spans="1:7" ht="13.5" customHeight="1">
      <c r="A45" s="4" t="s">
        <v>323</v>
      </c>
      <c r="B45" s="4">
        <v>104</v>
      </c>
      <c r="C45" s="4">
        <v>104</v>
      </c>
      <c r="D45" s="4">
        <v>100</v>
      </c>
      <c r="E45" s="4">
        <v>49</v>
      </c>
      <c r="F45" s="4">
        <v>49</v>
      </c>
      <c r="G45" s="4">
        <v>100</v>
      </c>
    </row>
    <row r="46" spans="1:7" ht="13.5" customHeight="1">
      <c r="A46" s="4" t="s">
        <v>348</v>
      </c>
      <c r="B46" s="4">
        <v>149</v>
      </c>
      <c r="C46" s="4">
        <v>126</v>
      </c>
      <c r="D46" s="4">
        <v>84.56</v>
      </c>
      <c r="E46" s="4">
        <v>119</v>
      </c>
      <c r="F46" s="4">
        <v>32</v>
      </c>
      <c r="G46" s="4">
        <v>26.89</v>
      </c>
    </row>
    <row r="47" spans="1:7" ht="13.5" customHeight="1">
      <c r="A47" s="4" t="s">
        <v>479</v>
      </c>
      <c r="B47" s="4">
        <v>817</v>
      </c>
      <c r="C47" s="4">
        <v>726</v>
      </c>
      <c r="D47" s="4">
        <v>89</v>
      </c>
      <c r="E47" s="190">
        <v>1565</v>
      </c>
      <c r="F47" s="190">
        <v>1082</v>
      </c>
      <c r="G47" s="4">
        <v>69</v>
      </c>
    </row>
    <row r="48" spans="1:7" ht="13.5" customHeight="1">
      <c r="A48" s="4" t="s">
        <v>324</v>
      </c>
      <c r="B48" s="4">
        <v>291</v>
      </c>
      <c r="C48" s="4">
        <v>286</v>
      </c>
      <c r="D48" s="4">
        <v>98.2</v>
      </c>
      <c r="E48" s="4">
        <v>1</v>
      </c>
      <c r="F48" s="4">
        <v>1</v>
      </c>
      <c r="G48" s="4">
        <v>100</v>
      </c>
    </row>
    <row r="49" spans="1:7" ht="13.5" customHeight="1">
      <c r="A49" s="4" t="s">
        <v>480</v>
      </c>
      <c r="B49" s="4">
        <v>445</v>
      </c>
      <c r="C49" s="4">
        <v>375</v>
      </c>
      <c r="D49" s="4">
        <v>84</v>
      </c>
      <c r="E49" s="4">
        <v>416</v>
      </c>
      <c r="F49" s="4">
        <v>223</v>
      </c>
      <c r="G49" s="4">
        <v>53</v>
      </c>
    </row>
    <row r="50" spans="1:7" ht="13.5" customHeight="1">
      <c r="A50" s="4" t="s">
        <v>481</v>
      </c>
      <c r="B50" s="4">
        <v>603</v>
      </c>
      <c r="C50" s="4">
        <v>529</v>
      </c>
      <c r="D50" s="4">
        <v>87.72</v>
      </c>
      <c r="E50" s="4">
        <v>960</v>
      </c>
      <c r="F50" s="4">
        <v>311</v>
      </c>
      <c r="G50" s="4">
        <v>32.39</v>
      </c>
    </row>
    <row r="51" spans="1:7" ht="13.5" customHeight="1">
      <c r="A51" s="4" t="s">
        <v>482</v>
      </c>
      <c r="B51" s="4">
        <v>763</v>
      </c>
      <c r="C51" s="4">
        <v>522</v>
      </c>
      <c r="D51" s="4">
        <v>68.400000000000006</v>
      </c>
      <c r="E51" s="190">
        <v>2664</v>
      </c>
      <c r="F51" s="190">
        <v>1092</v>
      </c>
      <c r="G51" s="4">
        <v>41</v>
      </c>
    </row>
    <row r="52" spans="1:7" ht="13.5" customHeight="1">
      <c r="A52" s="4" t="s">
        <v>483</v>
      </c>
      <c r="B52" s="4">
        <v>239</v>
      </c>
      <c r="C52" s="4">
        <v>233</v>
      </c>
      <c r="D52" s="4">
        <v>97.49</v>
      </c>
      <c r="E52" s="4">
        <v>8</v>
      </c>
      <c r="F52" s="4">
        <v>7</v>
      </c>
      <c r="G52" s="4">
        <v>87.5</v>
      </c>
    </row>
    <row r="53" spans="1:7" ht="13.5" customHeight="1">
      <c r="B53" s="55"/>
      <c r="C53" s="55"/>
      <c r="D53" s="460"/>
      <c r="E53" s="55"/>
      <c r="F53" s="55"/>
      <c r="G53" s="460"/>
    </row>
    <row r="54" spans="1:7" ht="13.5" customHeight="1">
      <c r="A54" s="25"/>
      <c r="B54" s="55"/>
      <c r="C54" s="55"/>
      <c r="D54" s="460"/>
      <c r="E54" s="55"/>
      <c r="F54" s="55"/>
      <c r="G54" s="460"/>
    </row>
    <row r="55" spans="1:7" ht="13.5" customHeight="1">
      <c r="A55" s="41" t="s">
        <v>411</v>
      </c>
      <c r="B55" s="56">
        <f>MEDIAN(B6:B52,'Document Delivery A-L'!B6:B57)</f>
        <v>290.5</v>
      </c>
      <c r="C55" s="56">
        <f>MEDIAN(C6:C52,'Document Delivery A-L'!C6:C57)</f>
        <v>258</v>
      </c>
      <c r="D55" s="56">
        <f>MEDIAN(D6:D52,'Document Delivery A-L'!D6:D57)</f>
        <v>89</v>
      </c>
      <c r="E55" s="56">
        <f>MEDIAN(E6:E52,'Document Delivery A-L'!E6:E57)</f>
        <v>430</v>
      </c>
      <c r="F55" s="56">
        <f>MEDIAN(F6:F52,'Document Delivery A-L'!F6:F57)</f>
        <v>243</v>
      </c>
      <c r="G55" s="56">
        <f>MEDIAN(G6:G52,'Document Delivery A-L'!G6:G57)</f>
        <v>72.694999999999993</v>
      </c>
    </row>
    <row r="56" spans="1:7" ht="13.5" customHeight="1">
      <c r="A56" s="41" t="s">
        <v>410</v>
      </c>
      <c r="B56" s="56">
        <f>AVERAGE(B6:B52,'Document Delivery A-L'!B6:B57)</f>
        <v>461.66666666666669</v>
      </c>
      <c r="C56" s="56">
        <f>AVERAGE(C6:C52,'Document Delivery A-L'!C6:C57)</f>
        <v>421.44210526315788</v>
      </c>
      <c r="D56" s="56">
        <f>AVERAGE(D6:D52,'Document Delivery A-L'!D6:D57)</f>
        <v>87.504623655913989</v>
      </c>
      <c r="E56" s="56">
        <f>AVERAGE(E6:E52,'Document Delivery A-L'!E6:E57)</f>
        <v>743.9677419354839</v>
      </c>
      <c r="F56" s="56">
        <f>AVERAGE(F6:F52,'Document Delivery A-L'!F6:F57)</f>
        <v>497.60439560439562</v>
      </c>
      <c r="G56" s="56">
        <f>AVERAGE(G6:G52,'Document Delivery A-L'!G6:G57)</f>
        <v>69.755222222222201</v>
      </c>
    </row>
    <row r="57" spans="1:7" ht="13.5" customHeight="1">
      <c r="A57" s="41" t="s">
        <v>359</v>
      </c>
      <c r="B57" s="56">
        <f>SUM(B6:B52,'Document Delivery A-L'!B6:B57)</f>
        <v>44320</v>
      </c>
      <c r="C57" s="56">
        <f>SUM(C6:C52,'Document Delivery A-L'!C6:C57)</f>
        <v>40037</v>
      </c>
      <c r="D57" s="56">
        <f>SUM(D6:D52,'Document Delivery A-L'!D6:D57)</f>
        <v>8137.93</v>
      </c>
      <c r="E57" s="56">
        <f>SUM(E6:E52,'Document Delivery A-L'!E6:E57)</f>
        <v>69189</v>
      </c>
      <c r="F57" s="56">
        <f>SUM(F6:F52,'Document Delivery A-L'!F6:F57)</f>
        <v>45282</v>
      </c>
      <c r="G57" s="56">
        <f>SUM(G6:G52,'Document Delivery A-L'!G6:G57)</f>
        <v>6277.9699999999984</v>
      </c>
    </row>
    <row r="58" spans="1:7" ht="13.5" customHeight="1"/>
    <row r="59" spans="1:7" ht="13.5" customHeight="1"/>
    <row r="60" spans="1:7" ht="13.5" customHeight="1"/>
    <row r="61" spans="1:7" ht="13.5" customHeight="1"/>
    <row r="62" spans="1:7" ht="13.5" customHeight="1"/>
    <row r="63" spans="1:7" ht="13.5" customHeight="1"/>
    <row r="64" spans="1:7" ht="13.5" customHeight="1"/>
  </sheetData>
  <phoneticPr fontId="25" type="noConversion"/>
  <pageMargins left="0.51181102362204722" right="0.51181102362204722" top="0.51181102362204722" bottom="0.51181102362204722" header="0" footer="0.23622047244094491"/>
  <pageSetup paperSize="9" scale="98" orientation="portrait" r:id="rId1"/>
  <headerFooter alignWithMargins="0">
    <oddFooter>&amp;L&amp;9Public Library Statistics 2011/12&amp;C&amp;9&amp;P</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M1347"/>
  <sheetViews>
    <sheetView zoomScaleNormal="100" workbookViewId="0">
      <pane ySplit="4" topLeftCell="A5" activePane="bottomLeft" state="frozen"/>
      <selection activeCell="B24" sqref="B24"/>
      <selection pane="bottomLeft" activeCell="F1" sqref="F1"/>
    </sheetView>
  </sheetViews>
  <sheetFormatPr defaultRowHeight="12.95" customHeight="1"/>
  <cols>
    <col min="1" max="1" width="16.28515625" style="22" customWidth="1"/>
    <col min="2" max="2" width="12" style="22" customWidth="1"/>
    <col min="3" max="3" width="13.85546875" style="22" customWidth="1"/>
    <col min="4" max="4" width="12.28515625" style="22" customWidth="1"/>
    <col min="5" max="5" width="12.85546875" style="50" customWidth="1"/>
    <col min="6" max="6" width="14.42578125" style="26" customWidth="1"/>
    <col min="7" max="7" width="17.42578125" style="299" customWidth="1"/>
    <col min="8" max="8" width="13.42578125" style="449" customWidth="1"/>
    <col min="9" max="9" width="23.42578125" style="449" bestFit="1" customWidth="1"/>
    <col min="10" max="10" width="24.7109375" style="449" bestFit="1" customWidth="1"/>
    <col min="11" max="11" width="24.5703125" style="449" bestFit="1" customWidth="1"/>
    <col min="12" max="12" width="31.85546875" style="449" bestFit="1" customWidth="1"/>
    <col min="13" max="13" width="26.42578125" bestFit="1" customWidth="1"/>
    <col min="14" max="16384" width="9.140625" style="22"/>
  </cols>
  <sheetData>
    <row r="1" spans="1:13" ht="14.25" customHeight="1">
      <c r="A1" s="39" t="s">
        <v>654</v>
      </c>
      <c r="F1" s="161" t="s">
        <v>357</v>
      </c>
      <c r="G1" s="161"/>
      <c r="H1" s="461"/>
    </row>
    <row r="2" spans="1:13" ht="12.75" customHeight="1">
      <c r="A2" s="78"/>
    </row>
    <row r="3" spans="1:13" ht="12.75" customHeight="1"/>
    <row r="4" spans="1:13" s="359" customFormat="1" ht="12.75">
      <c r="A4" s="462"/>
      <c r="B4" s="463" t="s">
        <v>290</v>
      </c>
      <c r="C4" s="463" t="s">
        <v>358</v>
      </c>
      <c r="D4" s="705" t="s">
        <v>584</v>
      </c>
      <c r="E4" s="463" t="s">
        <v>407</v>
      </c>
      <c r="F4" s="372" t="s">
        <v>113</v>
      </c>
      <c r="H4" s="10"/>
      <c r="I4" s="10"/>
      <c r="J4" s="10"/>
      <c r="K4" s="10"/>
      <c r="L4" s="10"/>
      <c r="M4" s="10"/>
    </row>
    <row r="5" spans="1:13" ht="13.5" customHeight="1">
      <c r="A5" s="4" t="s">
        <v>572</v>
      </c>
      <c r="B5" s="190">
        <v>203262</v>
      </c>
      <c r="C5" s="190">
        <v>93705</v>
      </c>
      <c r="D5" s="4"/>
      <c r="E5" s="190">
        <v>296967</v>
      </c>
      <c r="F5" s="173" t="s">
        <v>680</v>
      </c>
    </row>
    <row r="6" spans="1:13" ht="13.5" customHeight="1">
      <c r="A6" s="4" t="s">
        <v>333</v>
      </c>
      <c r="B6" s="190">
        <v>115561</v>
      </c>
      <c r="C6" s="4"/>
      <c r="D6" s="4"/>
      <c r="E6" s="190">
        <v>115561</v>
      </c>
      <c r="F6" s="173" t="s">
        <v>680</v>
      </c>
    </row>
    <row r="7" spans="1:13" ht="13.5" customHeight="1">
      <c r="A7" s="4" t="s">
        <v>423</v>
      </c>
      <c r="B7" s="190">
        <v>355792</v>
      </c>
      <c r="C7" s="190">
        <v>60666</v>
      </c>
      <c r="D7" s="4"/>
      <c r="E7" s="190">
        <v>416458</v>
      </c>
      <c r="F7" s="173" t="s">
        <v>680</v>
      </c>
    </row>
    <row r="8" spans="1:13" ht="13.5" customHeight="1">
      <c r="A8" s="4" t="s">
        <v>424</v>
      </c>
      <c r="B8" s="190">
        <v>206643</v>
      </c>
      <c r="C8" s="190">
        <v>128535</v>
      </c>
      <c r="D8" s="4"/>
      <c r="E8" s="190">
        <v>335178</v>
      </c>
      <c r="F8" s="173" t="s">
        <v>680</v>
      </c>
    </row>
    <row r="9" spans="1:13" ht="13.5" customHeight="1">
      <c r="A9" s="4" t="s">
        <v>487</v>
      </c>
      <c r="B9" s="4"/>
      <c r="C9" s="4"/>
      <c r="D9" s="4"/>
      <c r="E9" s="4"/>
      <c r="F9" s="173" t="s">
        <v>681</v>
      </c>
    </row>
    <row r="10" spans="1:13" ht="13.5" customHeight="1">
      <c r="A10" s="4" t="s">
        <v>426</v>
      </c>
      <c r="B10" s="190">
        <v>305510</v>
      </c>
      <c r="C10" s="190">
        <v>390833</v>
      </c>
      <c r="D10" s="4"/>
      <c r="E10" s="190">
        <v>696343</v>
      </c>
      <c r="F10" s="173" t="s">
        <v>680</v>
      </c>
    </row>
    <row r="11" spans="1:13" ht="13.5" customHeight="1">
      <c r="A11" s="4" t="s">
        <v>488</v>
      </c>
      <c r="B11" s="190">
        <v>160979</v>
      </c>
      <c r="C11" s="4"/>
      <c r="D11" s="4"/>
      <c r="E11" s="190">
        <v>160979</v>
      </c>
      <c r="F11" s="173" t="s">
        <v>680</v>
      </c>
    </row>
    <row r="12" spans="1:13" ht="13.5" customHeight="1">
      <c r="A12" s="4" t="s">
        <v>489</v>
      </c>
      <c r="B12" s="190">
        <v>71902</v>
      </c>
      <c r="C12" s="190">
        <v>94604</v>
      </c>
      <c r="D12" s="4"/>
      <c r="E12" s="190">
        <v>166506</v>
      </c>
      <c r="F12" s="173" t="s">
        <v>680</v>
      </c>
    </row>
    <row r="13" spans="1:13" ht="13.5" customHeight="1">
      <c r="A13" s="4" t="s">
        <v>492</v>
      </c>
      <c r="B13" s="190">
        <v>6495</v>
      </c>
      <c r="C13" s="190">
        <v>19158</v>
      </c>
      <c r="D13" s="4"/>
      <c r="E13" s="190">
        <v>25653</v>
      </c>
      <c r="F13" s="173" t="s">
        <v>680</v>
      </c>
    </row>
    <row r="14" spans="1:13" ht="13.5" customHeight="1">
      <c r="A14" s="4" t="s">
        <v>429</v>
      </c>
      <c r="B14" s="190">
        <v>601470</v>
      </c>
      <c r="C14" s="190">
        <v>644566</v>
      </c>
      <c r="D14" s="4"/>
      <c r="E14" s="190">
        <v>1246036</v>
      </c>
      <c r="F14" s="173" t="s">
        <v>680</v>
      </c>
    </row>
    <row r="15" spans="1:13" ht="13.5" customHeight="1">
      <c r="A15" s="4" t="s">
        <v>493</v>
      </c>
      <c r="B15" s="190">
        <v>29378</v>
      </c>
      <c r="C15" s="4"/>
      <c r="D15" s="190">
        <v>1700</v>
      </c>
      <c r="E15" s="190">
        <v>31078</v>
      </c>
      <c r="F15" s="173" t="s">
        <v>680</v>
      </c>
    </row>
    <row r="16" spans="1:13" ht="13.5" customHeight="1">
      <c r="A16" s="4" t="s">
        <v>431</v>
      </c>
      <c r="B16" s="190">
        <v>148640</v>
      </c>
      <c r="C16" s="190">
        <v>281934</v>
      </c>
      <c r="D16" s="4"/>
      <c r="E16" s="190">
        <v>430574</v>
      </c>
      <c r="F16" s="173" t="s">
        <v>680</v>
      </c>
    </row>
    <row r="17" spans="1:6" ht="13.5" customHeight="1">
      <c r="A17" s="4" t="s">
        <v>184</v>
      </c>
      <c r="B17" s="190">
        <v>174414</v>
      </c>
      <c r="C17" s="190">
        <v>26107</v>
      </c>
      <c r="D17" s="4"/>
      <c r="E17" s="190">
        <v>200521</v>
      </c>
      <c r="F17" s="173" t="s">
        <v>680</v>
      </c>
    </row>
    <row r="18" spans="1:6" ht="13.5" customHeight="1">
      <c r="A18" s="4" t="s">
        <v>498</v>
      </c>
      <c r="B18" s="190">
        <v>18434</v>
      </c>
      <c r="C18" s="4"/>
      <c r="D18" s="4"/>
      <c r="E18" s="190">
        <v>18434</v>
      </c>
      <c r="F18" s="173" t="s">
        <v>680</v>
      </c>
    </row>
    <row r="19" spans="1:6" ht="13.5" customHeight="1">
      <c r="A19" s="4" t="s">
        <v>500</v>
      </c>
      <c r="B19" s="190">
        <v>70421</v>
      </c>
      <c r="C19" s="4"/>
      <c r="D19" s="4"/>
      <c r="E19" s="190">
        <v>70421</v>
      </c>
      <c r="F19" s="173" t="s">
        <v>680</v>
      </c>
    </row>
    <row r="20" spans="1:6" ht="13.5" customHeight="1">
      <c r="A20" s="4" t="s">
        <v>434</v>
      </c>
      <c r="B20" s="190">
        <v>257932</v>
      </c>
      <c r="C20" s="4"/>
      <c r="D20" s="4"/>
      <c r="E20" s="190">
        <v>257932</v>
      </c>
      <c r="F20" s="173" t="s">
        <v>680</v>
      </c>
    </row>
    <row r="21" spans="1:6" ht="13.5" customHeight="1">
      <c r="A21" s="4" t="s">
        <v>435</v>
      </c>
      <c r="B21" s="190">
        <v>313658</v>
      </c>
      <c r="C21" s="190">
        <v>117004</v>
      </c>
      <c r="D21" s="4"/>
      <c r="E21" s="190">
        <v>430662</v>
      </c>
      <c r="F21" s="173" t="s">
        <v>680</v>
      </c>
    </row>
    <row r="22" spans="1:6" ht="13.5" customHeight="1">
      <c r="A22" s="4" t="s">
        <v>436</v>
      </c>
      <c r="B22" s="190">
        <v>238309</v>
      </c>
      <c r="C22" s="190">
        <v>396067</v>
      </c>
      <c r="D22" s="4"/>
      <c r="E22" s="190">
        <v>634376</v>
      </c>
      <c r="F22" s="173" t="s">
        <v>680</v>
      </c>
    </row>
    <row r="23" spans="1:6" ht="13.5" customHeight="1">
      <c r="A23" s="4" t="s">
        <v>208</v>
      </c>
      <c r="B23" s="4"/>
      <c r="C23" s="190">
        <v>333918</v>
      </c>
      <c r="D23" s="4"/>
      <c r="E23" s="190">
        <v>333918</v>
      </c>
      <c r="F23" s="173" t="s">
        <v>680</v>
      </c>
    </row>
    <row r="24" spans="1:6" ht="13.5" customHeight="1">
      <c r="A24" s="4" t="s">
        <v>437</v>
      </c>
      <c r="B24" s="190">
        <v>475175</v>
      </c>
      <c r="C24" s="190">
        <v>223721</v>
      </c>
      <c r="D24" s="4"/>
      <c r="E24" s="190">
        <v>698896</v>
      </c>
      <c r="F24" s="173" t="s">
        <v>680</v>
      </c>
    </row>
    <row r="25" spans="1:6" ht="13.5" customHeight="1">
      <c r="A25" s="4" t="s">
        <v>334</v>
      </c>
      <c r="B25" s="190">
        <v>57533</v>
      </c>
      <c r="C25" s="190">
        <v>25878</v>
      </c>
      <c r="D25" s="4"/>
      <c r="E25" s="190">
        <v>83411</v>
      </c>
      <c r="F25" s="173" t="s">
        <v>680</v>
      </c>
    </row>
    <row r="26" spans="1:6" ht="13.5" customHeight="1">
      <c r="A26" s="4" t="s">
        <v>335</v>
      </c>
      <c r="B26" s="190">
        <v>152797</v>
      </c>
      <c r="C26" s="190">
        <v>200871</v>
      </c>
      <c r="D26" s="4"/>
      <c r="E26" s="190">
        <v>353668</v>
      </c>
      <c r="F26" s="173" t="s">
        <v>680</v>
      </c>
    </row>
    <row r="27" spans="1:6" ht="13.5" customHeight="1">
      <c r="A27" s="4" t="s">
        <v>209</v>
      </c>
      <c r="B27" s="190">
        <v>156126</v>
      </c>
      <c r="C27" s="190">
        <v>91863</v>
      </c>
      <c r="D27" s="4"/>
      <c r="E27" s="190">
        <v>247989</v>
      </c>
      <c r="F27" s="173" t="s">
        <v>680</v>
      </c>
    </row>
    <row r="28" spans="1:6" ht="13.5" customHeight="1">
      <c r="A28" s="4" t="s">
        <v>439</v>
      </c>
      <c r="B28" s="190">
        <v>135584</v>
      </c>
      <c r="C28" s="190">
        <v>70901</v>
      </c>
      <c r="D28" s="4"/>
      <c r="E28" s="190">
        <v>206485</v>
      </c>
      <c r="F28" s="173" t="s">
        <v>680</v>
      </c>
    </row>
    <row r="29" spans="1:6" ht="13.5" customHeight="1">
      <c r="A29" s="4" t="s">
        <v>336</v>
      </c>
      <c r="B29" s="190">
        <v>100591</v>
      </c>
      <c r="C29" s="190">
        <v>338614</v>
      </c>
      <c r="D29" s="190">
        <v>7171</v>
      </c>
      <c r="E29" s="190">
        <v>446376</v>
      </c>
      <c r="F29" s="173" t="s">
        <v>680</v>
      </c>
    </row>
    <row r="30" spans="1:6" ht="13.5" customHeight="1">
      <c r="A30" s="4" t="s">
        <v>506</v>
      </c>
      <c r="B30" s="190">
        <v>34429</v>
      </c>
      <c r="C30" s="4">
        <v>450</v>
      </c>
      <c r="D30" s="4"/>
      <c r="E30" s="190">
        <v>34879</v>
      </c>
      <c r="F30" s="173" t="s">
        <v>680</v>
      </c>
    </row>
    <row r="31" spans="1:6" ht="13.5" customHeight="1">
      <c r="A31" s="4" t="s">
        <v>507</v>
      </c>
      <c r="B31" s="190">
        <v>186002</v>
      </c>
      <c r="C31" s="190">
        <v>131967</v>
      </c>
      <c r="D31" s="4"/>
      <c r="E31" s="190">
        <v>317969</v>
      </c>
      <c r="F31" s="173" t="s">
        <v>680</v>
      </c>
    </row>
    <row r="32" spans="1:6" ht="13.5" customHeight="1">
      <c r="A32" s="4" t="s">
        <v>520</v>
      </c>
      <c r="B32" s="190">
        <v>61090</v>
      </c>
      <c r="C32" s="190">
        <v>145303</v>
      </c>
      <c r="D32" s="4"/>
      <c r="E32" s="190">
        <v>206393</v>
      </c>
      <c r="F32" s="173" t="s">
        <v>680</v>
      </c>
    </row>
    <row r="33" spans="1:6" ht="13.5" customHeight="1">
      <c r="A33" s="4" t="s">
        <v>440</v>
      </c>
      <c r="B33" s="190">
        <v>276210</v>
      </c>
      <c r="C33" s="190">
        <v>513884</v>
      </c>
      <c r="D33" s="4"/>
      <c r="E33" s="190">
        <v>790094</v>
      </c>
      <c r="F33" s="173" t="s">
        <v>680</v>
      </c>
    </row>
    <row r="34" spans="1:6" ht="13.5" customHeight="1">
      <c r="A34" s="4" t="s">
        <v>166</v>
      </c>
      <c r="B34" s="190">
        <v>50340</v>
      </c>
      <c r="C34" s="4"/>
      <c r="D34" s="4"/>
      <c r="E34" s="190">
        <v>50340</v>
      </c>
      <c r="F34" s="173" t="s">
        <v>680</v>
      </c>
    </row>
    <row r="35" spans="1:6" ht="13.5" customHeight="1">
      <c r="A35" s="4" t="s">
        <v>441</v>
      </c>
      <c r="B35" s="190">
        <v>80678</v>
      </c>
      <c r="C35" s="190">
        <v>491623</v>
      </c>
      <c r="D35" s="4"/>
      <c r="E35" s="190">
        <v>572301</v>
      </c>
      <c r="F35" s="173" t="s">
        <v>680</v>
      </c>
    </row>
    <row r="36" spans="1:6" ht="13.5" customHeight="1">
      <c r="A36" s="4" t="s">
        <v>524</v>
      </c>
      <c r="B36" s="190">
        <v>132860</v>
      </c>
      <c r="C36" s="190">
        <v>27410</v>
      </c>
      <c r="D36" s="4"/>
      <c r="E36" s="190">
        <v>160270</v>
      </c>
      <c r="F36" s="173" t="s">
        <v>680</v>
      </c>
    </row>
    <row r="37" spans="1:6" ht="13.5" customHeight="1">
      <c r="A37" s="4" t="s">
        <v>525</v>
      </c>
      <c r="B37" s="190">
        <v>135859</v>
      </c>
      <c r="C37" s="190">
        <v>129965</v>
      </c>
      <c r="D37" s="4"/>
      <c r="E37" s="190">
        <v>265824</v>
      </c>
      <c r="F37" s="173" t="s">
        <v>680</v>
      </c>
    </row>
    <row r="38" spans="1:6" ht="13.5" customHeight="1">
      <c r="A38" s="4" t="s">
        <v>185</v>
      </c>
      <c r="B38" s="190">
        <v>7393</v>
      </c>
      <c r="C38" s="4"/>
      <c r="D38" s="4"/>
      <c r="E38" s="190">
        <v>7393</v>
      </c>
      <c r="F38" s="173" t="s">
        <v>680</v>
      </c>
    </row>
    <row r="39" spans="1:6" ht="13.5" customHeight="1">
      <c r="A39" s="4" t="s">
        <v>528</v>
      </c>
      <c r="B39" s="190">
        <v>102010</v>
      </c>
      <c r="C39" s="4"/>
      <c r="D39" s="4"/>
      <c r="E39" s="190">
        <v>102010</v>
      </c>
      <c r="F39" s="173" t="s">
        <v>680</v>
      </c>
    </row>
    <row r="40" spans="1:6" ht="13.5" customHeight="1">
      <c r="A40" s="4" t="s">
        <v>529</v>
      </c>
      <c r="B40" s="190">
        <v>14646</v>
      </c>
      <c r="C40" s="4"/>
      <c r="D40" s="4"/>
      <c r="E40" s="190">
        <v>14646</v>
      </c>
      <c r="F40" s="173" t="s">
        <v>680</v>
      </c>
    </row>
    <row r="41" spans="1:6" ht="13.5" customHeight="1">
      <c r="A41" s="4" t="s">
        <v>443</v>
      </c>
      <c r="B41" s="190">
        <v>142644</v>
      </c>
      <c r="C41" s="190">
        <v>56913</v>
      </c>
      <c r="D41" s="4"/>
      <c r="E41" s="190">
        <v>199557</v>
      </c>
      <c r="F41" s="173" t="s">
        <v>680</v>
      </c>
    </row>
    <row r="42" spans="1:6" ht="13.5" customHeight="1">
      <c r="A42" s="4" t="s">
        <v>563</v>
      </c>
      <c r="B42" s="190">
        <v>630758</v>
      </c>
      <c r="C42" s="190">
        <v>503958</v>
      </c>
      <c r="D42" s="4"/>
      <c r="E42" s="190">
        <v>1134716</v>
      </c>
      <c r="F42" s="173" t="s">
        <v>680</v>
      </c>
    </row>
    <row r="43" spans="1:6" ht="13.5" customHeight="1">
      <c r="A43" s="4" t="s">
        <v>445</v>
      </c>
      <c r="B43" s="190">
        <v>295155</v>
      </c>
      <c r="C43" s="190">
        <v>194290</v>
      </c>
      <c r="D43" s="4"/>
      <c r="E43" s="190">
        <v>489445</v>
      </c>
      <c r="F43" s="173" t="s">
        <v>680</v>
      </c>
    </row>
    <row r="44" spans="1:6" ht="13.5" customHeight="1">
      <c r="A44" s="4" t="s">
        <v>446</v>
      </c>
      <c r="B44" s="190">
        <v>479241</v>
      </c>
      <c r="C44" s="190">
        <v>516986</v>
      </c>
      <c r="D44" s="4"/>
      <c r="E44" s="190">
        <v>996227</v>
      </c>
      <c r="F44" s="173" t="s">
        <v>680</v>
      </c>
    </row>
    <row r="45" spans="1:6" ht="13.5" customHeight="1">
      <c r="A45" s="4" t="s">
        <v>448</v>
      </c>
      <c r="B45" s="190">
        <v>447338</v>
      </c>
      <c r="C45" s="190">
        <v>106277</v>
      </c>
      <c r="D45" s="4"/>
      <c r="E45" s="190">
        <v>553615</v>
      </c>
      <c r="F45" s="173" t="s">
        <v>680</v>
      </c>
    </row>
    <row r="46" spans="1:6" ht="13.5" customHeight="1">
      <c r="A46" s="4" t="s">
        <v>533</v>
      </c>
      <c r="B46" s="190">
        <v>76487</v>
      </c>
      <c r="C46" s="4"/>
      <c r="D46" s="4"/>
      <c r="E46" s="190">
        <v>76487</v>
      </c>
      <c r="F46" s="173" t="s">
        <v>680</v>
      </c>
    </row>
    <row r="47" spans="1:6" ht="13.5" customHeight="1">
      <c r="A47" s="4" t="s">
        <v>536</v>
      </c>
      <c r="B47" s="190">
        <v>87094</v>
      </c>
      <c r="C47" s="190">
        <v>39138</v>
      </c>
      <c r="D47" s="190">
        <v>3582</v>
      </c>
      <c r="E47" s="190">
        <v>129814</v>
      </c>
      <c r="F47" s="173" t="s">
        <v>680</v>
      </c>
    </row>
    <row r="48" spans="1:6" ht="13.5" customHeight="1">
      <c r="A48" s="4" t="s">
        <v>450</v>
      </c>
      <c r="B48" s="190">
        <v>118094</v>
      </c>
      <c r="C48" s="190">
        <v>1831</v>
      </c>
      <c r="D48" s="4"/>
      <c r="E48" s="190">
        <v>119925</v>
      </c>
      <c r="F48" s="173" t="s">
        <v>680</v>
      </c>
    </row>
    <row r="49" spans="1:6" ht="13.5" customHeight="1">
      <c r="A49" s="4" t="s">
        <v>451</v>
      </c>
      <c r="B49" s="190">
        <v>314654</v>
      </c>
      <c r="C49" s="190">
        <v>109747</v>
      </c>
      <c r="D49" s="4"/>
      <c r="E49" s="190">
        <v>424401</v>
      </c>
      <c r="F49" s="173" t="s">
        <v>680</v>
      </c>
    </row>
    <row r="50" spans="1:6" ht="13.5" customHeight="1">
      <c r="A50" s="4" t="s">
        <v>216</v>
      </c>
      <c r="B50" s="190">
        <v>215862</v>
      </c>
      <c r="C50" s="190">
        <v>365579</v>
      </c>
      <c r="D50" s="4"/>
      <c r="E50" s="190">
        <v>581441</v>
      </c>
      <c r="F50" s="173" t="s">
        <v>680</v>
      </c>
    </row>
    <row r="51" spans="1:6" ht="13.5" customHeight="1">
      <c r="A51" s="4" t="s">
        <v>538</v>
      </c>
      <c r="B51" s="190">
        <v>6606</v>
      </c>
      <c r="C51" s="190">
        <v>2066</v>
      </c>
      <c r="D51" s="4"/>
      <c r="E51" s="190">
        <v>8672</v>
      </c>
      <c r="F51" s="173" t="s">
        <v>681</v>
      </c>
    </row>
    <row r="52" spans="1:6" ht="13.5" customHeight="1">
      <c r="A52" s="4" t="s">
        <v>454</v>
      </c>
      <c r="B52" s="4"/>
      <c r="C52" s="190">
        <v>771112</v>
      </c>
      <c r="D52" s="190">
        <v>6653</v>
      </c>
      <c r="E52" s="190">
        <v>777765</v>
      </c>
      <c r="F52" s="173" t="s">
        <v>680</v>
      </c>
    </row>
    <row r="53" spans="1:6" ht="13.5" customHeight="1">
      <c r="A53" s="4" t="s">
        <v>455</v>
      </c>
      <c r="B53" s="190">
        <v>381731</v>
      </c>
      <c r="C53" s="190">
        <v>10719</v>
      </c>
      <c r="D53" s="4"/>
      <c r="E53" s="190">
        <v>392450</v>
      </c>
      <c r="F53" s="173" t="s">
        <v>680</v>
      </c>
    </row>
    <row r="54" spans="1:6" ht="13.5" customHeight="1">
      <c r="A54" s="4" t="s">
        <v>539</v>
      </c>
      <c r="B54" s="190">
        <v>62803</v>
      </c>
      <c r="C54" s="4">
        <v>459</v>
      </c>
      <c r="D54" s="4"/>
      <c r="E54" s="190">
        <v>63262</v>
      </c>
      <c r="F54" s="173" t="s">
        <v>680</v>
      </c>
    </row>
    <row r="55" spans="1:6" ht="12.75" customHeight="1">
      <c r="A55" s="4" t="s">
        <v>456</v>
      </c>
      <c r="B55" s="190">
        <v>155349</v>
      </c>
      <c r="C55" s="190">
        <v>129441</v>
      </c>
      <c r="D55" s="4"/>
      <c r="E55" s="190">
        <v>284790</v>
      </c>
      <c r="F55" s="173" t="s">
        <v>680</v>
      </c>
    </row>
    <row r="56" spans="1:6" ht="12.75" customHeight="1">
      <c r="A56" s="4" t="s">
        <v>541</v>
      </c>
      <c r="B56" s="190">
        <v>94432</v>
      </c>
      <c r="C56" s="4"/>
      <c r="D56" s="4"/>
      <c r="E56" s="190">
        <v>94432</v>
      </c>
      <c r="F56" s="173" t="s">
        <v>680</v>
      </c>
    </row>
    <row r="57" spans="1:6" ht="12.75" customHeight="1">
      <c r="A57" s="682"/>
      <c r="B57" s="611"/>
      <c r="C57" s="611"/>
      <c r="D57" s="611"/>
      <c r="E57" s="683"/>
    </row>
    <row r="58" spans="1:6" ht="12.75" customHeight="1">
      <c r="A58" s="682"/>
      <c r="B58" s="611"/>
      <c r="C58" s="611"/>
      <c r="D58" s="611"/>
      <c r="E58" s="683"/>
    </row>
    <row r="59" spans="1:6" ht="12.75" customHeight="1">
      <c r="A59" s="682"/>
      <c r="B59" s="611"/>
      <c r="C59" s="611"/>
      <c r="D59" s="611"/>
      <c r="E59" s="683"/>
    </row>
    <row r="60" spans="1:6" ht="12.75" customHeight="1">
      <c r="A60" s="682"/>
      <c r="B60" s="611"/>
      <c r="C60" s="611"/>
      <c r="D60" s="611"/>
      <c r="E60" s="683"/>
    </row>
    <row r="61" spans="1:6" ht="12.75" customHeight="1">
      <c r="A61" s="682"/>
      <c r="B61" s="611"/>
      <c r="C61" s="611"/>
      <c r="D61" s="611"/>
      <c r="E61" s="683"/>
    </row>
    <row r="62" spans="1:6" ht="12.75" customHeight="1">
      <c r="A62" s="682"/>
      <c r="B62" s="611"/>
      <c r="C62" s="611"/>
      <c r="D62" s="611"/>
      <c r="E62" s="683"/>
    </row>
    <row r="63" spans="1:6" ht="12.75" customHeight="1">
      <c r="A63" s="682"/>
      <c r="B63" s="611"/>
      <c r="C63" s="611"/>
      <c r="D63" s="611"/>
      <c r="E63" s="683"/>
    </row>
    <row r="64" spans="1:6" ht="12.75" customHeight="1">
      <c r="A64" s="48"/>
      <c r="B64"/>
      <c r="C64"/>
      <c r="D64"/>
      <c r="E64" s="44"/>
    </row>
    <row r="65" spans="1:6" ht="13.5" customHeight="1">
      <c r="A65" s="48"/>
      <c r="B65"/>
      <c r="C65"/>
      <c r="D65"/>
      <c r="E65" s="44"/>
    </row>
    <row r="66" spans="1:6" ht="13.5" customHeight="1">
      <c r="A66" s="48"/>
      <c r="B66"/>
      <c r="C66"/>
      <c r="D66"/>
      <c r="E66" s="44"/>
    </row>
    <row r="67" spans="1:6" ht="13.5" customHeight="1">
      <c r="A67" s="48"/>
      <c r="B67"/>
      <c r="C67"/>
      <c r="D67"/>
      <c r="E67" s="44"/>
    </row>
    <row r="68" spans="1:6" ht="13.5" customHeight="1">
      <c r="A68" s="48"/>
      <c r="B68"/>
      <c r="C68"/>
      <c r="D68"/>
      <c r="E68" s="44"/>
    </row>
    <row r="69" spans="1:6" ht="13.5" customHeight="1">
      <c r="A69" s="48"/>
      <c r="B69"/>
      <c r="C69"/>
      <c r="D69"/>
      <c r="E69" s="44"/>
    </row>
    <row r="70" spans="1:6" ht="13.5" customHeight="1">
      <c r="A70" s="48"/>
      <c r="B70"/>
      <c r="C70"/>
      <c r="D70"/>
      <c r="E70" s="44"/>
    </row>
    <row r="71" spans="1:6" ht="13.5" customHeight="1">
      <c r="A71" s="48"/>
      <c r="B71"/>
      <c r="C71"/>
      <c r="D71"/>
      <c r="E71" s="44"/>
    </row>
    <row r="72" spans="1:6" ht="13.5" customHeight="1">
      <c r="A72" s="48"/>
      <c r="B72"/>
      <c r="C72"/>
      <c r="D72"/>
      <c r="E72" s="44"/>
    </row>
    <row r="73" spans="1:6" ht="13.5" customHeight="1">
      <c r="A73" s="48"/>
      <c r="B73"/>
      <c r="C73"/>
      <c r="D73"/>
      <c r="E73" s="44"/>
    </row>
    <row r="74" spans="1:6" ht="13.5" customHeight="1">
      <c r="A74" s="48"/>
      <c r="B74"/>
      <c r="C74"/>
      <c r="D74"/>
      <c r="E74" s="44"/>
    </row>
    <row r="75" spans="1:6" ht="13.5" customHeight="1">
      <c r="A75" s="48"/>
      <c r="B75"/>
      <c r="C75"/>
      <c r="D75"/>
      <c r="E75" s="44"/>
    </row>
    <row r="76" spans="1:6" ht="13.5" customHeight="1">
      <c r="A76" s="48"/>
      <c r="B76"/>
      <c r="C76"/>
      <c r="D76"/>
      <c r="E76" s="44"/>
    </row>
    <row r="77" spans="1:6" ht="13.5" customHeight="1">
      <c r="A77" s="48"/>
      <c r="B77"/>
      <c r="C77"/>
      <c r="D77"/>
      <c r="E77" s="44"/>
      <c r="F77" s="22"/>
    </row>
    <row r="78" spans="1:6" ht="13.5" customHeight="1">
      <c r="A78" s="48"/>
      <c r="B78"/>
      <c r="C78"/>
      <c r="D78"/>
      <c r="E78" s="44"/>
      <c r="F78" s="22"/>
    </row>
    <row r="79" spans="1:6" ht="13.5" customHeight="1">
      <c r="A79" s="48"/>
      <c r="B79"/>
      <c r="C79"/>
      <c r="D79"/>
      <c r="E79" s="44"/>
      <c r="F79" s="22"/>
    </row>
    <row r="80" spans="1:6" ht="13.5" customHeight="1">
      <c r="A80" s="48"/>
      <c r="B80"/>
      <c r="C80"/>
      <c r="D80"/>
      <c r="E80" s="44"/>
      <c r="F80" s="22"/>
    </row>
    <row r="81" spans="1:6" ht="13.5" customHeight="1">
      <c r="A81" s="48"/>
      <c r="B81"/>
      <c r="C81"/>
      <c r="D81"/>
      <c r="E81" s="44"/>
      <c r="F81" s="22"/>
    </row>
    <row r="82" spans="1:6" ht="13.5" customHeight="1">
      <c r="A82" s="48"/>
      <c r="B82"/>
      <c r="C82"/>
      <c r="D82"/>
      <c r="E82" s="44"/>
      <c r="F82" s="22"/>
    </row>
    <row r="83" spans="1:6" ht="13.5" customHeight="1">
      <c r="A83" s="48"/>
      <c r="B83"/>
      <c r="C83"/>
      <c r="D83"/>
      <c r="E83" s="44"/>
      <c r="F83" s="22"/>
    </row>
    <row r="84" spans="1:6" ht="13.5" customHeight="1">
      <c r="A84" s="48"/>
      <c r="B84"/>
      <c r="C84"/>
      <c r="D84"/>
      <c r="E84" s="44"/>
      <c r="F84" s="22"/>
    </row>
    <row r="85" spans="1:6" ht="13.5" customHeight="1">
      <c r="A85" s="48"/>
      <c r="B85"/>
      <c r="C85"/>
      <c r="D85"/>
      <c r="E85" s="44"/>
      <c r="F85" s="22"/>
    </row>
    <row r="86" spans="1:6" ht="13.5" customHeight="1">
      <c r="A86" s="48"/>
      <c r="B86"/>
      <c r="C86"/>
      <c r="D86"/>
      <c r="E86" s="44"/>
      <c r="F86" s="22"/>
    </row>
    <row r="87" spans="1:6" ht="13.5" customHeight="1">
      <c r="A87" s="48"/>
      <c r="B87"/>
      <c r="C87"/>
      <c r="D87"/>
      <c r="E87" s="44"/>
      <c r="F87" s="22"/>
    </row>
    <row r="88" spans="1:6" ht="13.5" customHeight="1">
      <c r="A88" s="48"/>
      <c r="B88"/>
      <c r="C88"/>
      <c r="D88"/>
      <c r="E88" s="44"/>
      <c r="F88" s="22"/>
    </row>
    <row r="89" spans="1:6" ht="13.5" customHeight="1">
      <c r="A89" s="48"/>
      <c r="B89"/>
      <c r="C89"/>
      <c r="D89"/>
      <c r="E89" s="44"/>
      <c r="F89" s="22"/>
    </row>
    <row r="90" spans="1:6" ht="13.5" customHeight="1">
      <c r="A90" s="48"/>
      <c r="B90"/>
      <c r="C90"/>
      <c r="D90"/>
      <c r="E90" s="44"/>
      <c r="F90" s="22"/>
    </row>
    <row r="91" spans="1:6" ht="13.5" customHeight="1">
      <c r="A91" s="48"/>
      <c r="B91"/>
      <c r="C91"/>
      <c r="D91"/>
      <c r="E91" s="44"/>
      <c r="F91" s="22"/>
    </row>
    <row r="92" spans="1:6" ht="13.5" customHeight="1">
      <c r="A92" s="48"/>
      <c r="B92"/>
      <c r="C92"/>
      <c r="D92"/>
      <c r="E92" s="44"/>
      <c r="F92" s="22"/>
    </row>
    <row r="93" spans="1:6" ht="13.5" customHeight="1">
      <c r="A93" s="48"/>
      <c r="B93"/>
      <c r="C93"/>
      <c r="D93"/>
      <c r="E93" s="44"/>
      <c r="F93" s="22"/>
    </row>
    <row r="94" spans="1:6" ht="13.5" customHeight="1">
      <c r="A94" s="48"/>
      <c r="B94"/>
      <c r="C94"/>
      <c r="D94"/>
      <c r="E94" s="44"/>
      <c r="F94" s="22"/>
    </row>
    <row r="95" spans="1:6" ht="13.5" customHeight="1">
      <c r="A95" s="48"/>
      <c r="B95"/>
      <c r="C95"/>
      <c r="D95"/>
      <c r="E95" s="44"/>
      <c r="F95" s="22"/>
    </row>
    <row r="96" spans="1:6" ht="13.5" customHeight="1">
      <c r="A96" s="48"/>
      <c r="B96"/>
      <c r="C96"/>
      <c r="D96"/>
      <c r="E96" s="44"/>
      <c r="F96" s="22"/>
    </row>
    <row r="97" spans="1:5" ht="13.5" customHeight="1">
      <c r="A97" s="48"/>
      <c r="B97"/>
      <c r="C97"/>
      <c r="D97"/>
      <c r="E97" s="44"/>
    </row>
    <row r="98" spans="1:5" ht="13.5" customHeight="1">
      <c r="A98" s="48"/>
      <c r="B98"/>
      <c r="C98"/>
      <c r="D98"/>
      <c r="E98" s="44"/>
    </row>
    <row r="99" spans="1:5" ht="13.5" customHeight="1">
      <c r="A99" s="48"/>
      <c r="B99"/>
      <c r="C99"/>
      <c r="D99"/>
      <c r="E99" s="44"/>
    </row>
    <row r="100" spans="1:5" ht="13.5" customHeight="1">
      <c r="A100" s="48"/>
      <c r="B100"/>
      <c r="C100"/>
      <c r="D100"/>
      <c r="E100" s="44"/>
    </row>
    <row r="101" spans="1:5" ht="13.5" customHeight="1">
      <c r="A101" s="48"/>
      <c r="B101"/>
      <c r="C101"/>
      <c r="D101"/>
      <c r="E101" s="44"/>
    </row>
    <row r="102" spans="1:5" ht="13.5" customHeight="1">
      <c r="A102" s="25"/>
      <c r="B102"/>
      <c r="C102"/>
      <c r="D102"/>
      <c r="E102" s="44"/>
    </row>
    <row r="103" spans="1:5" ht="13.5" customHeight="1">
      <c r="A103" s="41"/>
      <c r="B103"/>
      <c r="C103"/>
      <c r="D103"/>
      <c r="E103" s="55"/>
    </row>
    <row r="104" spans="1:5" ht="13.5" customHeight="1">
      <c r="A104" s="41"/>
      <c r="B104"/>
      <c r="C104"/>
      <c r="D104"/>
      <c r="E104" s="55"/>
    </row>
    <row r="105" spans="1:5" ht="13.5" customHeight="1">
      <c r="A105" s="41"/>
      <c r="B105" s="41"/>
      <c r="C105" s="41"/>
      <c r="D105" s="41"/>
      <c r="E105" s="55"/>
    </row>
    <row r="106" spans="1:5" ht="13.5" customHeight="1">
      <c r="A106" s="25"/>
      <c r="B106" s="25"/>
      <c r="C106" s="25"/>
      <c r="D106" s="25"/>
      <c r="E106" s="55"/>
    </row>
    <row r="107" spans="1:5" ht="13.5" customHeight="1">
      <c r="A107" s="25"/>
      <c r="B107" s="25"/>
      <c r="C107" s="25"/>
      <c r="D107" s="25"/>
      <c r="E107" s="55"/>
    </row>
    <row r="108" spans="1:5" ht="13.5" customHeight="1">
      <c r="A108" s="25"/>
      <c r="B108" s="25"/>
      <c r="C108" s="25"/>
      <c r="D108" s="25"/>
      <c r="E108" s="55"/>
    </row>
    <row r="109" spans="1:5" ht="13.5" customHeight="1">
      <c r="A109" s="25"/>
      <c r="B109" s="25"/>
      <c r="C109" s="25"/>
      <c r="D109" s="25"/>
      <c r="E109" s="55"/>
    </row>
    <row r="110" spans="1:5" ht="13.5" customHeight="1">
      <c r="A110" s="25"/>
      <c r="B110" s="25"/>
      <c r="C110" s="25"/>
      <c r="D110" s="25"/>
      <c r="E110" s="55"/>
    </row>
    <row r="111" spans="1:5" ht="13.5" customHeight="1">
      <c r="A111" s="25"/>
      <c r="B111" s="25"/>
      <c r="C111" s="25"/>
      <c r="D111" s="25"/>
      <c r="E111" s="55"/>
    </row>
    <row r="112" spans="1:5" ht="13.5" customHeight="1">
      <c r="A112" s="25"/>
      <c r="B112" s="25"/>
      <c r="C112" s="25"/>
      <c r="D112" s="25"/>
      <c r="E112" s="55"/>
    </row>
    <row r="113" spans="1:5" ht="13.5" customHeight="1">
      <c r="A113" s="25"/>
      <c r="B113" s="25"/>
      <c r="C113" s="25"/>
      <c r="D113" s="25"/>
      <c r="E113" s="55"/>
    </row>
    <row r="114" spans="1:5" ht="13.5" customHeight="1">
      <c r="A114" s="25"/>
      <c r="B114" s="25"/>
      <c r="C114" s="25"/>
      <c r="D114" s="25"/>
      <c r="E114" s="55"/>
    </row>
    <row r="115" spans="1:5" ht="13.5" customHeight="1">
      <c r="A115" s="25"/>
      <c r="B115" s="25"/>
      <c r="C115" s="25"/>
      <c r="D115" s="25"/>
      <c r="E115" s="55"/>
    </row>
    <row r="116" spans="1:5" ht="13.5" customHeight="1">
      <c r="A116" s="25"/>
      <c r="B116" s="25"/>
      <c r="C116" s="25"/>
      <c r="D116" s="25"/>
      <c r="E116" s="55"/>
    </row>
    <row r="117" spans="1:5" ht="13.5" customHeight="1">
      <c r="A117" s="25"/>
      <c r="B117" s="25"/>
      <c r="C117" s="25"/>
      <c r="D117" s="25"/>
      <c r="E117" s="55"/>
    </row>
    <row r="118" spans="1:5" ht="13.5" customHeight="1">
      <c r="A118" s="25"/>
      <c r="B118" s="25"/>
      <c r="C118" s="25"/>
      <c r="D118" s="25"/>
      <c r="E118" s="55"/>
    </row>
    <row r="119" spans="1:5" ht="13.5" customHeight="1">
      <c r="A119" s="25"/>
      <c r="B119" s="25"/>
      <c r="C119" s="25"/>
      <c r="D119" s="25"/>
      <c r="E119" s="55"/>
    </row>
    <row r="120" spans="1:5" ht="13.5" customHeight="1">
      <c r="A120" s="25"/>
      <c r="B120" s="25"/>
      <c r="C120" s="25"/>
      <c r="D120" s="25"/>
      <c r="E120" s="55"/>
    </row>
    <row r="121" spans="1:5" ht="13.5" customHeight="1">
      <c r="A121" s="25"/>
      <c r="B121" s="25"/>
      <c r="C121" s="25"/>
      <c r="D121" s="25"/>
      <c r="E121" s="55"/>
    </row>
    <row r="122" spans="1:5" ht="13.5" customHeight="1">
      <c r="A122" s="25"/>
      <c r="B122" s="25"/>
      <c r="C122" s="25"/>
      <c r="D122" s="25"/>
      <c r="E122" s="55"/>
    </row>
    <row r="123" spans="1:5" ht="13.5" customHeight="1">
      <c r="A123" s="25"/>
      <c r="B123" s="25"/>
      <c r="C123" s="25"/>
      <c r="D123" s="25"/>
      <c r="E123" s="55"/>
    </row>
    <row r="124" spans="1:5" ht="13.5" customHeight="1">
      <c r="A124" s="25"/>
      <c r="B124" s="25"/>
      <c r="C124" s="25"/>
      <c r="D124" s="25"/>
      <c r="E124" s="55"/>
    </row>
    <row r="125" spans="1:5" ht="13.5" customHeight="1">
      <c r="A125" s="25"/>
      <c r="B125" s="25"/>
      <c r="C125" s="25"/>
      <c r="D125" s="25"/>
      <c r="E125" s="55"/>
    </row>
    <row r="126" spans="1:5" ht="13.5" customHeight="1">
      <c r="A126" s="25"/>
      <c r="B126" s="25"/>
      <c r="C126" s="25"/>
      <c r="D126" s="25"/>
      <c r="E126" s="55"/>
    </row>
    <row r="127" spans="1:5" ht="13.5" customHeight="1">
      <c r="A127" s="25"/>
      <c r="B127" s="25"/>
      <c r="C127" s="25"/>
      <c r="D127" s="25"/>
      <c r="E127" s="55"/>
    </row>
    <row r="128" spans="1:5" ht="13.5" customHeight="1">
      <c r="A128" s="25"/>
      <c r="B128" s="25"/>
      <c r="C128" s="25"/>
      <c r="D128" s="25"/>
      <c r="E128" s="55"/>
    </row>
    <row r="129" spans="1:5" ht="13.5" customHeight="1">
      <c r="A129" s="25"/>
      <c r="B129" s="25"/>
      <c r="C129" s="25"/>
      <c r="D129" s="25"/>
      <c r="E129" s="55"/>
    </row>
    <row r="130" spans="1:5" ht="13.5" customHeight="1">
      <c r="A130" s="25"/>
      <c r="B130" s="25"/>
      <c r="C130" s="25"/>
      <c r="D130" s="25"/>
      <c r="E130" s="55"/>
    </row>
    <row r="131" spans="1:5" ht="13.5" customHeight="1">
      <c r="A131" s="25"/>
      <c r="B131" s="25"/>
      <c r="C131" s="25"/>
      <c r="D131" s="25"/>
      <c r="E131" s="55"/>
    </row>
    <row r="132" spans="1:5" ht="13.5" customHeight="1">
      <c r="A132" s="25"/>
      <c r="B132" s="25"/>
      <c r="C132" s="25"/>
      <c r="D132" s="25"/>
      <c r="E132" s="55"/>
    </row>
    <row r="133" spans="1:5" ht="13.5" customHeight="1">
      <c r="A133" s="25"/>
      <c r="B133" s="25"/>
      <c r="C133" s="25"/>
      <c r="D133" s="25"/>
      <c r="E133" s="55"/>
    </row>
    <row r="134" spans="1:5" ht="13.5" customHeight="1">
      <c r="A134" s="25"/>
      <c r="B134" s="25"/>
      <c r="C134" s="25"/>
      <c r="D134" s="25"/>
      <c r="E134" s="55"/>
    </row>
    <row r="135" spans="1:5" ht="13.5" customHeight="1">
      <c r="A135" s="25"/>
      <c r="B135" s="25"/>
      <c r="C135" s="25"/>
      <c r="D135" s="25"/>
      <c r="E135" s="55"/>
    </row>
    <row r="136" spans="1:5" ht="13.5" customHeight="1">
      <c r="A136" s="25"/>
      <c r="B136" s="25"/>
      <c r="C136" s="25"/>
      <c r="D136" s="25"/>
      <c r="E136" s="55"/>
    </row>
    <row r="137" spans="1:5" ht="13.5" customHeight="1">
      <c r="A137" s="25"/>
      <c r="B137" s="25"/>
      <c r="C137" s="25"/>
      <c r="D137" s="25"/>
      <c r="E137" s="55"/>
    </row>
    <row r="138" spans="1:5" ht="13.5" customHeight="1">
      <c r="A138" s="25"/>
      <c r="B138" s="25"/>
      <c r="C138" s="25"/>
      <c r="D138" s="25"/>
      <c r="E138" s="55"/>
    </row>
    <row r="139" spans="1:5" ht="13.5" customHeight="1">
      <c r="A139" s="25"/>
      <c r="B139" s="25"/>
      <c r="C139" s="25"/>
      <c r="D139" s="25"/>
      <c r="E139" s="55"/>
    </row>
    <row r="140" spans="1:5" ht="13.5" customHeight="1">
      <c r="A140" s="25"/>
      <c r="B140" s="25"/>
      <c r="C140" s="25"/>
      <c r="D140" s="25"/>
      <c r="E140" s="55"/>
    </row>
    <row r="141" spans="1:5" ht="13.5" customHeight="1">
      <c r="A141" s="25"/>
      <c r="B141" s="25"/>
      <c r="C141" s="25"/>
      <c r="D141" s="25"/>
      <c r="E141" s="55"/>
    </row>
    <row r="142" spans="1:5" ht="13.5" customHeight="1">
      <c r="A142" s="25"/>
      <c r="B142" s="25"/>
      <c r="C142" s="25"/>
      <c r="D142" s="25"/>
      <c r="E142" s="55"/>
    </row>
    <row r="143" spans="1:5" ht="13.5" customHeight="1">
      <c r="A143" s="25"/>
      <c r="B143" s="25"/>
      <c r="C143" s="25"/>
      <c r="D143" s="25"/>
      <c r="E143" s="55"/>
    </row>
    <row r="144" spans="1:5" ht="13.5" customHeight="1">
      <c r="A144" s="25"/>
      <c r="B144" s="25"/>
      <c r="C144" s="25"/>
      <c r="D144" s="25"/>
      <c r="E144" s="55"/>
    </row>
    <row r="145" spans="1:5" ht="13.5" customHeight="1">
      <c r="A145" s="25"/>
      <c r="B145" s="25"/>
      <c r="C145" s="25"/>
      <c r="D145" s="25"/>
      <c r="E145" s="55"/>
    </row>
    <row r="146" spans="1:5" ht="13.5" customHeight="1">
      <c r="A146" s="25"/>
      <c r="B146" s="25"/>
      <c r="C146" s="25"/>
      <c r="D146" s="25"/>
      <c r="E146" s="55"/>
    </row>
    <row r="147" spans="1:5" ht="13.5" customHeight="1">
      <c r="A147" s="25"/>
      <c r="B147" s="25"/>
      <c r="C147" s="25"/>
      <c r="D147" s="25"/>
      <c r="E147" s="55"/>
    </row>
    <row r="148" spans="1:5" ht="13.5" customHeight="1">
      <c r="A148" s="25"/>
      <c r="B148" s="25"/>
      <c r="C148" s="25"/>
      <c r="D148" s="25"/>
      <c r="E148" s="55"/>
    </row>
    <row r="149" spans="1:5" ht="13.5" customHeight="1">
      <c r="A149" s="25"/>
      <c r="B149" s="25"/>
      <c r="C149" s="25"/>
      <c r="D149" s="25"/>
      <c r="E149" s="55"/>
    </row>
    <row r="150" spans="1:5" ht="13.5" customHeight="1">
      <c r="A150" s="25"/>
      <c r="B150" s="25"/>
      <c r="C150" s="25"/>
      <c r="D150" s="25"/>
      <c r="E150" s="55"/>
    </row>
    <row r="151" spans="1:5" ht="13.5" customHeight="1">
      <c r="A151" s="25"/>
      <c r="B151" s="25"/>
      <c r="C151" s="25"/>
      <c r="D151" s="25"/>
      <c r="E151" s="55"/>
    </row>
    <row r="152" spans="1:5" ht="13.5" customHeight="1">
      <c r="A152" s="25"/>
      <c r="B152" s="25"/>
      <c r="C152" s="25"/>
      <c r="D152" s="25"/>
      <c r="E152" s="55"/>
    </row>
    <row r="153" spans="1:5" ht="13.5" customHeight="1">
      <c r="A153" s="25"/>
      <c r="B153" s="25"/>
      <c r="C153" s="25"/>
      <c r="D153" s="25"/>
      <c r="E153" s="55"/>
    </row>
    <row r="154" spans="1:5" ht="13.5" customHeight="1">
      <c r="A154" s="25"/>
      <c r="B154" s="25"/>
      <c r="C154" s="25"/>
      <c r="D154" s="25"/>
      <c r="E154" s="55"/>
    </row>
    <row r="155" spans="1:5" ht="13.5" customHeight="1">
      <c r="A155" s="25"/>
      <c r="B155" s="25"/>
      <c r="C155" s="25"/>
      <c r="D155" s="25"/>
      <c r="E155" s="55"/>
    </row>
    <row r="156" spans="1:5" ht="13.5" customHeight="1">
      <c r="A156" s="25"/>
      <c r="B156" s="25"/>
      <c r="C156" s="25"/>
      <c r="D156" s="25"/>
      <c r="E156" s="55"/>
    </row>
    <row r="157" spans="1:5" ht="13.5" customHeight="1">
      <c r="A157" s="25"/>
      <c r="B157" s="25"/>
      <c r="C157" s="25"/>
      <c r="D157" s="25"/>
      <c r="E157" s="55"/>
    </row>
    <row r="158" spans="1:5" ht="13.5" customHeight="1">
      <c r="A158" s="25"/>
      <c r="B158" s="25"/>
      <c r="C158" s="25"/>
      <c r="D158" s="25"/>
      <c r="E158" s="55"/>
    </row>
    <row r="159" spans="1:5" ht="13.5" customHeight="1">
      <c r="A159" s="25"/>
      <c r="B159" s="25"/>
      <c r="C159" s="25"/>
      <c r="D159" s="25"/>
      <c r="E159" s="55"/>
    </row>
    <row r="160" spans="1:5" ht="13.5" customHeight="1">
      <c r="A160" s="25"/>
      <c r="B160" s="25"/>
      <c r="C160" s="25"/>
      <c r="D160" s="25"/>
      <c r="E160" s="55"/>
    </row>
    <row r="161" spans="1:5" ht="13.5" customHeight="1">
      <c r="A161" s="25"/>
      <c r="B161" s="25"/>
      <c r="C161" s="25"/>
      <c r="D161" s="25"/>
      <c r="E161" s="55"/>
    </row>
    <row r="162" spans="1:5" ht="13.5" customHeight="1">
      <c r="A162" s="25"/>
      <c r="B162" s="25"/>
      <c r="C162" s="25"/>
      <c r="D162" s="25"/>
      <c r="E162" s="55"/>
    </row>
    <row r="163" spans="1:5" ht="13.5" customHeight="1">
      <c r="A163" s="25"/>
      <c r="B163" s="25"/>
      <c r="C163" s="25"/>
      <c r="D163" s="25"/>
      <c r="E163" s="55"/>
    </row>
    <row r="164" spans="1:5" ht="13.5" customHeight="1">
      <c r="A164" s="25"/>
      <c r="B164" s="25"/>
      <c r="C164" s="25"/>
      <c r="D164" s="25"/>
      <c r="E164" s="55"/>
    </row>
    <row r="165" spans="1:5" ht="13.5" customHeight="1">
      <c r="A165" s="25"/>
      <c r="B165" s="25"/>
      <c r="C165" s="25"/>
      <c r="D165" s="25"/>
      <c r="E165" s="55"/>
    </row>
    <row r="166" spans="1:5" ht="13.5" customHeight="1">
      <c r="A166" s="25"/>
      <c r="B166" s="25"/>
      <c r="C166" s="25"/>
      <c r="D166" s="25"/>
      <c r="E166" s="55"/>
    </row>
    <row r="167" spans="1:5" ht="13.5" customHeight="1">
      <c r="A167" s="25"/>
      <c r="B167" s="25"/>
      <c r="C167" s="25"/>
      <c r="D167" s="25"/>
      <c r="E167" s="55"/>
    </row>
    <row r="168" spans="1:5" ht="13.5" customHeight="1">
      <c r="A168" s="25"/>
      <c r="B168" s="25"/>
      <c r="C168" s="25"/>
      <c r="D168" s="25"/>
      <c r="E168" s="55"/>
    </row>
    <row r="169" spans="1:5" ht="13.5" customHeight="1">
      <c r="A169" s="25"/>
      <c r="B169" s="25"/>
      <c r="C169" s="25"/>
      <c r="D169" s="25"/>
      <c r="E169" s="55"/>
    </row>
    <row r="170" spans="1:5" ht="13.5" customHeight="1">
      <c r="A170" s="25"/>
      <c r="B170" s="25"/>
      <c r="C170" s="25"/>
      <c r="D170" s="25"/>
      <c r="E170" s="55"/>
    </row>
    <row r="171" spans="1:5" ht="13.5" customHeight="1">
      <c r="A171" s="25"/>
      <c r="B171" s="25"/>
      <c r="C171" s="25"/>
      <c r="D171" s="25"/>
      <c r="E171" s="55"/>
    </row>
    <row r="172" spans="1:5" ht="13.5" customHeight="1">
      <c r="A172" s="25"/>
      <c r="B172" s="25"/>
      <c r="C172" s="25"/>
      <c r="D172" s="25"/>
      <c r="E172" s="55"/>
    </row>
    <row r="173" spans="1:5" ht="13.5" customHeight="1">
      <c r="A173" s="25"/>
      <c r="B173" s="25"/>
      <c r="C173" s="25"/>
      <c r="D173" s="25"/>
      <c r="E173" s="55"/>
    </row>
    <row r="174" spans="1:5" ht="13.5" customHeight="1">
      <c r="A174" s="25"/>
      <c r="B174" s="25"/>
      <c r="C174" s="25"/>
      <c r="D174" s="25"/>
      <c r="E174" s="55"/>
    </row>
    <row r="175" spans="1:5" ht="13.5" customHeight="1">
      <c r="A175" s="25"/>
      <c r="B175" s="25"/>
      <c r="C175" s="25"/>
      <c r="D175" s="25"/>
      <c r="E175" s="55"/>
    </row>
    <row r="176" spans="1:5" ht="13.5" customHeight="1">
      <c r="A176" s="25"/>
      <c r="B176" s="25"/>
      <c r="C176" s="25"/>
      <c r="D176" s="25"/>
      <c r="E176" s="55"/>
    </row>
    <row r="177" spans="1:5" ht="13.5" customHeight="1">
      <c r="A177" s="25"/>
      <c r="B177" s="25"/>
      <c r="C177" s="25"/>
      <c r="D177" s="25"/>
      <c r="E177" s="55"/>
    </row>
    <row r="178" spans="1:5" ht="13.5" customHeight="1">
      <c r="A178" s="25"/>
      <c r="B178" s="25"/>
      <c r="C178" s="25"/>
      <c r="D178" s="25"/>
      <c r="E178" s="55"/>
    </row>
    <row r="179" spans="1:5" ht="13.5" customHeight="1">
      <c r="A179" s="25"/>
      <c r="B179" s="25"/>
      <c r="C179" s="25"/>
      <c r="D179" s="25"/>
      <c r="E179" s="55"/>
    </row>
    <row r="180" spans="1:5" ht="13.5" customHeight="1">
      <c r="A180" s="25"/>
      <c r="B180" s="25"/>
      <c r="C180" s="25"/>
      <c r="D180" s="25"/>
      <c r="E180" s="55"/>
    </row>
    <row r="181" spans="1:5" ht="13.5" customHeight="1">
      <c r="A181" s="25"/>
      <c r="B181" s="25"/>
      <c r="C181" s="25"/>
      <c r="D181" s="25"/>
      <c r="E181" s="55"/>
    </row>
    <row r="182" spans="1:5" ht="13.5" customHeight="1">
      <c r="A182" s="25"/>
      <c r="B182" s="25"/>
      <c r="C182" s="25"/>
      <c r="D182" s="25"/>
      <c r="E182" s="55"/>
    </row>
    <row r="183" spans="1:5" ht="13.5" customHeight="1">
      <c r="A183" s="25"/>
      <c r="B183" s="25"/>
      <c r="C183" s="25"/>
      <c r="D183" s="25"/>
      <c r="E183" s="55"/>
    </row>
    <row r="184" spans="1:5" ht="13.5" customHeight="1">
      <c r="A184" s="25"/>
      <c r="B184" s="25"/>
      <c r="C184" s="25"/>
      <c r="D184" s="25"/>
      <c r="E184" s="55"/>
    </row>
    <row r="185" spans="1:5" ht="13.5" customHeight="1">
      <c r="A185" s="25"/>
      <c r="B185" s="25"/>
      <c r="C185" s="25"/>
      <c r="D185" s="25"/>
      <c r="E185" s="55"/>
    </row>
    <row r="186" spans="1:5" ht="13.5" customHeight="1">
      <c r="A186" s="25"/>
      <c r="B186" s="25"/>
      <c r="C186" s="25"/>
      <c r="D186" s="25"/>
      <c r="E186" s="55"/>
    </row>
    <row r="187" spans="1:5" ht="13.5" customHeight="1">
      <c r="A187" s="25"/>
      <c r="B187" s="25"/>
      <c r="C187" s="25"/>
      <c r="D187" s="25"/>
      <c r="E187" s="55"/>
    </row>
    <row r="188" spans="1:5" ht="13.5" customHeight="1">
      <c r="A188" s="25"/>
      <c r="B188" s="25"/>
      <c r="C188" s="25"/>
      <c r="D188" s="25"/>
      <c r="E188" s="55"/>
    </row>
    <row r="189" spans="1:5" ht="13.5" customHeight="1">
      <c r="A189" s="25"/>
      <c r="B189" s="25"/>
      <c r="C189" s="25"/>
      <c r="D189" s="25"/>
      <c r="E189" s="55"/>
    </row>
    <row r="190" spans="1:5" ht="13.5" customHeight="1">
      <c r="A190" s="25"/>
      <c r="B190" s="25"/>
      <c r="C190" s="25"/>
      <c r="D190" s="25"/>
      <c r="E190" s="55"/>
    </row>
    <row r="191" spans="1:5" ht="13.5" customHeight="1">
      <c r="A191" s="25"/>
      <c r="B191" s="25"/>
      <c r="C191" s="25"/>
      <c r="D191" s="25"/>
      <c r="E191" s="55"/>
    </row>
    <row r="192" spans="1:5" ht="13.5" customHeight="1">
      <c r="A192" s="25"/>
      <c r="B192" s="25"/>
      <c r="C192" s="25"/>
      <c r="D192" s="25"/>
      <c r="E192" s="55"/>
    </row>
    <row r="193" spans="1:5" ht="13.5" customHeight="1">
      <c r="A193" s="25"/>
      <c r="B193" s="25"/>
      <c r="C193" s="25"/>
      <c r="D193" s="25"/>
      <c r="E193" s="55"/>
    </row>
    <row r="194" spans="1:5" ht="13.5" customHeight="1">
      <c r="A194" s="25"/>
      <c r="B194" s="25"/>
      <c r="C194" s="25"/>
      <c r="D194" s="25"/>
      <c r="E194" s="55"/>
    </row>
    <row r="195" spans="1:5" ht="13.5" customHeight="1">
      <c r="A195" s="25"/>
      <c r="B195" s="25"/>
      <c r="C195" s="25"/>
      <c r="D195" s="25"/>
      <c r="E195" s="55"/>
    </row>
    <row r="196" spans="1:5" ht="13.5" customHeight="1">
      <c r="A196" s="25"/>
      <c r="B196" s="25"/>
      <c r="C196" s="25"/>
      <c r="D196" s="25"/>
      <c r="E196" s="55"/>
    </row>
    <row r="197" spans="1:5" ht="13.5" customHeight="1">
      <c r="A197" s="25"/>
      <c r="B197" s="25"/>
      <c r="C197" s="25"/>
      <c r="D197" s="25"/>
      <c r="E197" s="55"/>
    </row>
    <row r="198" spans="1:5" ht="13.5" customHeight="1">
      <c r="A198" s="25"/>
      <c r="B198" s="25"/>
      <c r="C198" s="25"/>
      <c r="D198" s="25"/>
      <c r="E198" s="55"/>
    </row>
    <row r="199" spans="1:5" ht="13.5" customHeight="1">
      <c r="A199" s="25"/>
      <c r="B199" s="25"/>
      <c r="C199" s="25"/>
      <c r="D199" s="25"/>
      <c r="E199" s="55"/>
    </row>
    <row r="200" spans="1:5" ht="13.5" customHeight="1">
      <c r="E200" s="55"/>
    </row>
    <row r="201" spans="1:5" ht="13.5" customHeight="1"/>
    <row r="202" spans="1:5" ht="13.5" customHeight="1"/>
    <row r="203" spans="1:5" ht="13.5" customHeight="1"/>
    <row r="204" spans="1:5" ht="13.5" customHeight="1"/>
    <row r="205" spans="1:5" ht="13.5" customHeight="1"/>
    <row r="206" spans="1:5" ht="13.5" customHeight="1"/>
    <row r="207" spans="1:5" ht="13.5" customHeight="1"/>
    <row r="208" spans="1:5"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row r="1010" ht="13.5" customHeight="1"/>
    <row r="1011" ht="13.5" customHeight="1"/>
    <row r="1012" ht="13.5" customHeight="1"/>
    <row r="1013" ht="13.5" customHeight="1"/>
    <row r="1014" ht="13.5" customHeight="1"/>
    <row r="1015" ht="13.5" customHeight="1"/>
    <row r="1016" ht="13.5" customHeight="1"/>
    <row r="1017" ht="13.5" customHeight="1"/>
    <row r="1018" ht="13.5" customHeight="1"/>
    <row r="1019" ht="13.5" customHeight="1"/>
    <row r="1020" ht="13.5" customHeight="1"/>
    <row r="1021" ht="13.5" customHeight="1"/>
    <row r="1022" ht="13.5" customHeight="1"/>
    <row r="1023" ht="13.5" customHeight="1"/>
    <row r="1024" ht="13.5" customHeight="1"/>
    <row r="1025" ht="13.5" customHeight="1"/>
    <row r="1026" ht="13.5" customHeight="1"/>
    <row r="1027" ht="13.5" customHeight="1"/>
    <row r="1028" ht="13.5" customHeight="1"/>
    <row r="1029" ht="13.5" customHeight="1"/>
    <row r="1030" ht="13.5" customHeight="1"/>
    <row r="1031" ht="13.5" customHeight="1"/>
    <row r="1032" ht="13.5" customHeight="1"/>
    <row r="1033" ht="13.5" customHeight="1"/>
    <row r="1034" ht="13.5" customHeight="1"/>
    <row r="1035" ht="13.5" customHeight="1"/>
    <row r="1036" ht="13.5" customHeight="1"/>
    <row r="1037" ht="13.5" customHeight="1"/>
    <row r="1038" ht="13.5" customHeight="1"/>
    <row r="1039" ht="13.5" customHeight="1"/>
    <row r="1040" ht="13.5" customHeight="1"/>
    <row r="1041" ht="13.5" customHeight="1"/>
    <row r="1042" ht="13.5" customHeight="1"/>
    <row r="1043" ht="13.5" customHeight="1"/>
    <row r="1044" ht="13.5" customHeight="1"/>
    <row r="1045" ht="13.5" customHeight="1"/>
    <row r="1046" ht="13.5" customHeight="1"/>
    <row r="1047" ht="13.5" customHeight="1"/>
    <row r="1048" ht="13.5" customHeight="1"/>
    <row r="1049" ht="13.5" customHeight="1"/>
    <row r="1050" ht="13.5" customHeight="1"/>
    <row r="1051" ht="13.5" customHeight="1"/>
    <row r="1052" ht="13.5" customHeight="1"/>
    <row r="1053" ht="13.5" customHeight="1"/>
    <row r="1054" ht="13.5" customHeight="1"/>
    <row r="1055" ht="13.5" customHeight="1"/>
    <row r="1056" ht="13.5" customHeight="1"/>
    <row r="1057" ht="13.5" customHeight="1"/>
    <row r="1058" ht="13.5" customHeight="1"/>
    <row r="1059" ht="13.5" customHeight="1"/>
    <row r="1060" ht="13.5" customHeight="1"/>
    <row r="1061" ht="13.5" customHeight="1"/>
    <row r="1062" ht="13.5" customHeight="1"/>
    <row r="1063" ht="13.5" customHeight="1"/>
    <row r="1064" ht="13.5" customHeight="1"/>
    <row r="1065" ht="13.5" customHeight="1"/>
    <row r="1066" ht="13.5" customHeight="1"/>
    <row r="1067" ht="13.5" customHeight="1"/>
    <row r="1068" ht="13.5" customHeight="1"/>
    <row r="1069" ht="13.5" customHeight="1"/>
    <row r="1070" ht="13.5" customHeight="1"/>
    <row r="1071" ht="13.5" customHeight="1"/>
    <row r="1072" ht="13.5" customHeight="1"/>
    <row r="1073" ht="13.5" customHeight="1"/>
    <row r="1074" ht="13.5" customHeight="1"/>
    <row r="1075" ht="13.5" customHeight="1"/>
    <row r="1076" ht="13.5" customHeight="1"/>
    <row r="1077" ht="13.5" customHeight="1"/>
    <row r="1078" ht="13.5" customHeight="1"/>
    <row r="1079" ht="13.5" customHeight="1"/>
    <row r="1080" ht="13.5" customHeight="1"/>
    <row r="1081" ht="13.5" customHeight="1"/>
    <row r="1082" ht="13.5" customHeight="1"/>
    <row r="1083" ht="13.5" customHeight="1"/>
    <row r="1084" ht="13.5" customHeight="1"/>
    <row r="1085" ht="13.5" customHeight="1"/>
    <row r="1086" ht="13.5" customHeight="1"/>
    <row r="1087" ht="13.5" customHeight="1"/>
    <row r="1088" ht="13.5" customHeight="1"/>
    <row r="1089" ht="13.5" customHeight="1"/>
    <row r="1090" ht="13.5" customHeight="1"/>
    <row r="1091" ht="13.5" customHeight="1"/>
    <row r="1092" ht="13.5" customHeight="1"/>
    <row r="1093" ht="13.5" customHeight="1"/>
    <row r="1094" ht="13.5" customHeight="1"/>
    <row r="1095" ht="13.5" customHeight="1"/>
    <row r="1096" ht="13.5" customHeight="1"/>
    <row r="1097" ht="13.5" customHeight="1"/>
    <row r="1098" ht="13.5" customHeight="1"/>
    <row r="1099" ht="13.5" customHeight="1"/>
    <row r="1100" ht="13.5" customHeight="1"/>
    <row r="1101" ht="13.5" customHeight="1"/>
    <row r="1102" ht="13.5" customHeight="1"/>
    <row r="1103" ht="13.5" customHeight="1"/>
    <row r="1104" ht="13.5" customHeight="1"/>
    <row r="1105" ht="13.5" customHeight="1"/>
    <row r="1106" ht="13.5" customHeight="1"/>
    <row r="1107" ht="13.5" customHeight="1"/>
    <row r="1108" ht="13.5" customHeight="1"/>
    <row r="1109" ht="13.5" customHeight="1"/>
    <row r="1110" ht="13.5" customHeight="1"/>
    <row r="1111" ht="13.5" customHeight="1"/>
    <row r="1112" ht="13.5" customHeight="1"/>
    <row r="1113" ht="13.5" customHeight="1"/>
    <row r="1114" ht="13.5" customHeight="1"/>
    <row r="1115" ht="13.5" customHeight="1"/>
    <row r="1116" ht="13.5" customHeight="1"/>
    <row r="1117" ht="13.5" customHeight="1"/>
    <row r="1118" ht="13.5" customHeight="1"/>
    <row r="1119" ht="13.5" customHeight="1"/>
    <row r="1120" ht="13.5" customHeight="1"/>
    <row r="1121" ht="13.5" customHeight="1"/>
    <row r="1122" ht="13.5" customHeight="1"/>
    <row r="1123" ht="13.5" customHeight="1"/>
    <row r="1124" ht="13.5" customHeight="1"/>
    <row r="1125" ht="13.5" customHeight="1"/>
    <row r="1126" ht="13.5" customHeight="1"/>
    <row r="1127" ht="13.5" customHeight="1"/>
    <row r="1128" ht="13.5" customHeight="1"/>
    <row r="1129" ht="13.5" customHeight="1"/>
    <row r="1130" ht="13.5" customHeight="1"/>
    <row r="1131" ht="13.5" customHeight="1"/>
    <row r="1132" ht="13.5" customHeight="1"/>
    <row r="1133" ht="13.5" customHeight="1"/>
    <row r="1134" ht="13.5" customHeight="1"/>
    <row r="1135" ht="13.5" customHeight="1"/>
    <row r="1136" ht="13.5" customHeight="1"/>
    <row r="1137" ht="13.5" customHeight="1"/>
    <row r="1138" ht="13.5" customHeight="1"/>
    <row r="1139" ht="13.5" customHeight="1"/>
    <row r="1140" ht="13.5" customHeight="1"/>
    <row r="1141" ht="13.5" customHeight="1"/>
    <row r="1142" ht="13.5" customHeight="1"/>
    <row r="1143" ht="13.5" customHeight="1"/>
    <row r="1144" ht="13.5" customHeight="1"/>
    <row r="1145" ht="13.5" customHeight="1"/>
    <row r="1146" ht="13.5" customHeight="1"/>
    <row r="1147" ht="13.5" customHeight="1"/>
    <row r="1148" ht="13.5" customHeight="1"/>
    <row r="1149" ht="13.5" customHeight="1"/>
    <row r="1150" ht="13.5" customHeight="1"/>
    <row r="1151" ht="13.5" customHeight="1"/>
    <row r="1152" ht="13.5" customHeight="1"/>
    <row r="1153" ht="13.5" customHeight="1"/>
    <row r="1154" ht="13.5" customHeight="1"/>
    <row r="1155" ht="13.5" customHeight="1"/>
    <row r="1156" ht="13.5" customHeight="1"/>
    <row r="1157" ht="13.5" customHeight="1"/>
    <row r="1158" ht="13.5" customHeight="1"/>
    <row r="1159" ht="13.5" customHeight="1"/>
    <row r="1160" ht="13.5" customHeight="1"/>
    <row r="1161" ht="13.5" customHeight="1"/>
    <row r="1162" ht="13.5" customHeight="1"/>
    <row r="1163" ht="13.5" customHeight="1"/>
    <row r="1164" ht="13.5" customHeight="1"/>
    <row r="1165" ht="13.5" customHeight="1"/>
    <row r="1166" ht="13.5" customHeight="1"/>
    <row r="1167" ht="13.5" customHeight="1"/>
    <row r="1168" ht="13.5" customHeight="1"/>
    <row r="1169" ht="13.5" customHeight="1"/>
    <row r="1170" ht="13.5" customHeight="1"/>
    <row r="1171" ht="13.5" customHeight="1"/>
    <row r="1172" ht="13.5" customHeight="1"/>
    <row r="1173" ht="13.5" customHeight="1"/>
    <row r="1174" ht="13.5" customHeight="1"/>
    <row r="1175" ht="13.5" customHeight="1"/>
    <row r="1176" ht="13.5" customHeight="1"/>
    <row r="1177" ht="13.5" customHeight="1"/>
    <row r="1178" ht="13.5" customHeight="1"/>
    <row r="1179" ht="13.5" customHeight="1"/>
    <row r="1180" ht="13.5" customHeight="1"/>
    <row r="1181" ht="13.5" customHeight="1"/>
    <row r="1182" ht="13.5" customHeight="1"/>
    <row r="1183" ht="13.5" customHeight="1"/>
    <row r="1184" ht="13.5" customHeight="1"/>
    <row r="1185" ht="13.5" customHeight="1"/>
    <row r="1186" ht="13.5" customHeight="1"/>
    <row r="1187" ht="13.5" customHeight="1"/>
    <row r="1188" ht="13.5" customHeight="1"/>
    <row r="1189" ht="13.5" customHeight="1"/>
    <row r="1190" ht="13.5" customHeight="1"/>
    <row r="1191" ht="13.5" customHeight="1"/>
    <row r="1192" ht="13.5" customHeight="1"/>
    <row r="1193" ht="13.5" customHeight="1"/>
    <row r="1194" ht="13.5" customHeight="1"/>
    <row r="1195" ht="13.5" customHeight="1"/>
    <row r="1196" ht="13.5" customHeight="1"/>
    <row r="1197" ht="13.5" customHeight="1"/>
    <row r="1198" ht="13.5" customHeight="1"/>
    <row r="1199" ht="13.5" customHeight="1"/>
    <row r="1200" ht="13.5" customHeight="1"/>
    <row r="1201" ht="13.5" customHeight="1"/>
    <row r="1202" ht="13.5" customHeight="1"/>
    <row r="1203" ht="13.5" customHeight="1"/>
    <row r="1204" ht="13.5" customHeight="1"/>
    <row r="1205" ht="13.5" customHeight="1"/>
    <row r="1206" ht="13.5" customHeight="1"/>
    <row r="1207" ht="13.5" customHeight="1"/>
    <row r="1208" ht="13.5" customHeight="1"/>
    <row r="1209" ht="13.5" customHeight="1"/>
    <row r="1210" ht="13.5" customHeight="1"/>
    <row r="1211" ht="13.5" customHeight="1"/>
    <row r="1212" ht="13.5" customHeight="1"/>
    <row r="1213" ht="13.5" customHeight="1"/>
    <row r="1214" ht="13.5" customHeight="1"/>
    <row r="1215" ht="13.5" customHeight="1"/>
    <row r="1216" ht="13.5" customHeight="1"/>
    <row r="1217" ht="13.5" customHeight="1"/>
    <row r="1218" ht="13.5" customHeight="1"/>
    <row r="1219" ht="13.5" customHeight="1"/>
    <row r="1220" ht="13.5" customHeight="1"/>
    <row r="1221" ht="13.5" customHeight="1"/>
    <row r="1222" ht="13.5" customHeight="1"/>
    <row r="1223" ht="13.5" customHeight="1"/>
    <row r="1224" ht="13.5" customHeight="1"/>
    <row r="1225" ht="13.5" customHeight="1"/>
    <row r="1226" ht="13.5" customHeight="1"/>
    <row r="1227" ht="13.5" customHeight="1"/>
    <row r="1228" ht="13.5" customHeight="1"/>
    <row r="1229" ht="13.5" customHeight="1"/>
    <row r="1230" ht="13.5" customHeight="1"/>
    <row r="1231" ht="13.5" customHeight="1"/>
    <row r="1232" ht="13.5" customHeight="1"/>
    <row r="1233" ht="13.5" customHeight="1"/>
    <row r="1234" ht="13.5" customHeight="1"/>
    <row r="1235" ht="13.5" customHeight="1"/>
    <row r="1236" ht="13.5" customHeight="1"/>
    <row r="1237" ht="13.5" customHeight="1"/>
    <row r="1238" ht="13.5" customHeight="1"/>
    <row r="1239" ht="13.5" customHeight="1"/>
    <row r="1240" ht="13.5" customHeight="1"/>
    <row r="1241" ht="13.5" customHeight="1"/>
    <row r="1242" ht="13.5" customHeight="1"/>
    <row r="1243" ht="13.5" customHeight="1"/>
    <row r="1244" ht="13.5" customHeight="1"/>
    <row r="1245" ht="13.5" customHeight="1"/>
    <row r="1246" ht="13.5" customHeight="1"/>
    <row r="1247" ht="13.5" customHeight="1"/>
    <row r="1248" ht="13.5" customHeight="1"/>
    <row r="1249" ht="13.5" customHeight="1"/>
    <row r="1250" ht="13.5" customHeight="1"/>
    <row r="1251" ht="13.5" customHeight="1"/>
    <row r="1252" ht="13.5" customHeight="1"/>
    <row r="1253" ht="13.5" customHeight="1"/>
    <row r="1254" ht="13.5" customHeight="1"/>
    <row r="1255" ht="13.5" customHeight="1"/>
    <row r="1256" ht="13.5" customHeight="1"/>
    <row r="1257" ht="13.5" customHeight="1"/>
    <row r="1258" ht="13.5" customHeight="1"/>
    <row r="1259" ht="13.5" customHeight="1"/>
    <row r="1260" ht="13.5" customHeight="1"/>
    <row r="1261" ht="13.5" customHeight="1"/>
    <row r="1262" ht="13.5" customHeight="1"/>
    <row r="1263" ht="13.5" customHeight="1"/>
    <row r="1264" ht="13.5" customHeight="1"/>
    <row r="1265" ht="13.5" customHeight="1"/>
    <row r="1266" ht="13.5" customHeight="1"/>
    <row r="1267" ht="13.5" customHeight="1"/>
    <row r="1268" ht="13.5" customHeight="1"/>
    <row r="1269" ht="13.5" customHeight="1"/>
    <row r="1270" ht="13.5" customHeight="1"/>
    <row r="1271" ht="13.5" customHeight="1"/>
    <row r="1272" ht="13.5" customHeight="1"/>
    <row r="1273" ht="13.5" customHeight="1"/>
    <row r="1274" ht="13.5" customHeight="1"/>
    <row r="1275" ht="13.5" customHeight="1"/>
    <row r="1276" ht="13.5" customHeight="1"/>
    <row r="1277" ht="13.5" customHeight="1"/>
    <row r="1278" ht="13.5" customHeight="1"/>
    <row r="1279" ht="13.5" customHeight="1"/>
    <row r="1280" ht="13.5" customHeight="1"/>
    <row r="1281" ht="13.5" customHeight="1"/>
    <row r="1282" ht="13.5" customHeight="1"/>
    <row r="1283" ht="13.5" customHeight="1"/>
    <row r="1284" ht="13.5" customHeight="1"/>
    <row r="1285" ht="13.5" customHeight="1"/>
    <row r="1286" ht="13.5" customHeight="1"/>
    <row r="1287" ht="13.5" customHeight="1"/>
    <row r="1288" ht="13.5" customHeight="1"/>
    <row r="1289" ht="13.5" customHeight="1"/>
    <row r="1290" ht="13.5" customHeight="1"/>
    <row r="1291" ht="13.5" customHeight="1"/>
    <row r="1292" ht="13.5" customHeight="1"/>
    <row r="1293" ht="13.5" customHeight="1"/>
    <row r="1294" ht="13.5" customHeight="1"/>
    <row r="1295" ht="13.5" customHeight="1"/>
    <row r="1296" ht="13.5" customHeight="1"/>
    <row r="1297" ht="13.5" customHeight="1"/>
    <row r="1298" ht="13.5" customHeight="1"/>
    <row r="1299" ht="13.5" customHeight="1"/>
    <row r="1300" ht="13.5" customHeight="1"/>
    <row r="1301" ht="13.5" customHeight="1"/>
    <row r="1302" ht="13.5" customHeight="1"/>
    <row r="1303" ht="13.5" customHeight="1"/>
    <row r="1304" ht="13.5" customHeight="1"/>
    <row r="1305" ht="13.5" customHeight="1"/>
    <row r="1306" ht="13.5" customHeight="1"/>
    <row r="1307" ht="13.5" customHeight="1"/>
    <row r="1308" ht="13.5" customHeight="1"/>
    <row r="1309" ht="13.5" customHeight="1"/>
    <row r="1310" ht="13.5" customHeight="1"/>
    <row r="1311" ht="13.5" customHeight="1"/>
    <row r="1312" ht="13.5" customHeight="1"/>
    <row r="1313" ht="13.5" customHeight="1"/>
    <row r="1314" ht="13.5" customHeight="1"/>
    <row r="1315" ht="13.5" customHeight="1"/>
    <row r="1316" ht="13.5" customHeight="1"/>
    <row r="1317" ht="13.5" customHeight="1"/>
    <row r="1318" ht="13.5" customHeight="1"/>
    <row r="1319" ht="13.5" customHeight="1"/>
    <row r="1320" ht="13.5" customHeight="1"/>
    <row r="1321" ht="13.5" customHeight="1"/>
    <row r="1322" ht="13.5" customHeight="1"/>
    <row r="1323" ht="13.5" customHeight="1"/>
    <row r="1324" ht="13.5" customHeight="1"/>
    <row r="1325" ht="13.5" customHeight="1"/>
    <row r="1326" ht="13.5" customHeight="1"/>
    <row r="1327" ht="13.5" customHeight="1"/>
    <row r="1328" ht="13.5" customHeight="1"/>
    <row r="1329" ht="13.5" customHeight="1"/>
    <row r="1330" ht="13.5" customHeight="1"/>
    <row r="1331" ht="13.5" customHeight="1"/>
    <row r="1332" ht="13.5" customHeight="1"/>
    <row r="1333" ht="13.5" customHeight="1"/>
    <row r="1334" ht="13.5" customHeight="1"/>
    <row r="1335" ht="13.5" customHeight="1"/>
    <row r="1336" ht="13.5" customHeight="1"/>
    <row r="1337" ht="13.5" customHeight="1"/>
    <row r="1338" ht="13.5" customHeight="1"/>
    <row r="1339" ht="13.5" customHeight="1"/>
    <row r="1340" ht="13.5" customHeight="1"/>
    <row r="1341" ht="13.5" customHeight="1"/>
    <row r="1342" ht="13.5" customHeight="1"/>
    <row r="1343" ht="13.5" customHeight="1"/>
    <row r="1344" ht="13.5" customHeight="1"/>
    <row r="1345" ht="13.5" customHeight="1"/>
    <row r="1346" ht="13.5" customHeight="1"/>
    <row r="1347" ht="13.5" customHeight="1"/>
  </sheetData>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2011/12&amp;C&amp;9&amp;P</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M63"/>
  <sheetViews>
    <sheetView zoomScaleNormal="100" workbookViewId="0">
      <pane ySplit="4" topLeftCell="A5" activePane="bottomLeft" state="frozen"/>
      <selection activeCell="B24" sqref="B24"/>
      <selection pane="bottomLeft" activeCell="G1" sqref="G1"/>
    </sheetView>
  </sheetViews>
  <sheetFormatPr defaultRowHeight="12.95" customHeight="1"/>
  <cols>
    <col min="1" max="1" width="19.42578125" style="22" customWidth="1"/>
    <col min="2" max="2" width="12.5703125" style="117" customWidth="1"/>
    <col min="3" max="3" width="14.28515625" style="117" customWidth="1"/>
    <col min="4" max="4" width="13.5703125" style="117" customWidth="1"/>
    <col min="5" max="5" width="14.140625" style="50" customWidth="1"/>
    <col min="6" max="6" width="14.42578125" style="22" customWidth="1"/>
    <col min="7" max="8" width="9.140625" style="22"/>
    <col min="9" max="9" width="13.85546875" style="22" customWidth="1"/>
    <col min="10" max="10" width="14.5703125" style="22" customWidth="1"/>
    <col min="11" max="11" width="13.7109375" style="22" customWidth="1"/>
    <col min="12" max="16384" width="9.140625" style="22"/>
  </cols>
  <sheetData>
    <row r="1" spans="1:13" ht="13.5" customHeight="1">
      <c r="A1" s="39" t="s">
        <v>654</v>
      </c>
    </row>
    <row r="2" spans="1:13" ht="12.75" customHeight="1">
      <c r="A2" s="78"/>
    </row>
    <row r="3" spans="1:13" ht="12.75" customHeight="1">
      <c r="A3" s="73"/>
    </row>
    <row r="4" spans="1:13" s="359" customFormat="1" ht="13.5" customHeight="1">
      <c r="A4" s="462"/>
      <c r="B4" s="463" t="s">
        <v>290</v>
      </c>
      <c r="C4" s="463" t="s">
        <v>358</v>
      </c>
      <c r="D4" s="705" t="s">
        <v>584</v>
      </c>
      <c r="E4" s="463" t="s">
        <v>407</v>
      </c>
      <c r="F4" s="372" t="s">
        <v>113</v>
      </c>
      <c r="G4" s="436"/>
      <c r="H4" s="10"/>
      <c r="I4" s="10"/>
      <c r="J4" s="10"/>
      <c r="K4" s="10"/>
      <c r="L4" s="10"/>
      <c r="M4" s="10"/>
    </row>
    <row r="5" spans="1:13" ht="13.5" customHeight="1">
      <c r="A5" s="4" t="s">
        <v>457</v>
      </c>
      <c r="B5" s="190">
        <v>989078</v>
      </c>
      <c r="C5" s="190">
        <v>295676</v>
      </c>
      <c r="D5" s="4"/>
      <c r="E5" s="190">
        <v>1284754</v>
      </c>
      <c r="F5" s="173" t="s">
        <v>680</v>
      </c>
    </row>
    <row r="6" spans="1:13" ht="13.5" customHeight="1">
      <c r="A6" s="4" t="s">
        <v>339</v>
      </c>
      <c r="B6" s="190">
        <v>154156</v>
      </c>
      <c r="C6" s="190">
        <v>130262</v>
      </c>
      <c r="D6" s="190">
        <v>1887</v>
      </c>
      <c r="E6" s="190">
        <v>286305</v>
      </c>
      <c r="F6" s="173" t="s">
        <v>680</v>
      </c>
    </row>
    <row r="7" spans="1:13" ht="13.5" customHeight="1">
      <c r="A7" s="4" t="s">
        <v>458</v>
      </c>
      <c r="B7" s="190">
        <v>51648</v>
      </c>
      <c r="C7" s="190">
        <v>206886</v>
      </c>
      <c r="D7" s="4"/>
      <c r="E7" s="190">
        <v>258534</v>
      </c>
      <c r="F7" s="173" t="s">
        <v>680</v>
      </c>
    </row>
    <row r="8" spans="1:13" ht="13.5" customHeight="1">
      <c r="A8" s="4" t="s">
        <v>459</v>
      </c>
      <c r="B8" s="190">
        <v>402734</v>
      </c>
      <c r="C8" s="190">
        <v>1571</v>
      </c>
      <c r="D8" s="4"/>
      <c r="E8" s="190">
        <v>404305</v>
      </c>
      <c r="F8" s="173" t="s">
        <v>680</v>
      </c>
    </row>
    <row r="9" spans="1:13" ht="13.5" customHeight="1">
      <c r="A9" s="4" t="s">
        <v>460</v>
      </c>
      <c r="B9" s="190">
        <v>169870</v>
      </c>
      <c r="C9" s="190">
        <v>111740</v>
      </c>
      <c r="D9" s="4"/>
      <c r="E9" s="190">
        <v>281610</v>
      </c>
      <c r="F9" s="173" t="s">
        <v>680</v>
      </c>
    </row>
    <row r="10" spans="1:13" ht="13.5" customHeight="1">
      <c r="A10" s="4" t="s">
        <v>168</v>
      </c>
      <c r="B10" s="190">
        <v>67936</v>
      </c>
      <c r="C10" s="190">
        <v>10446</v>
      </c>
      <c r="D10" s="4"/>
      <c r="E10" s="190">
        <v>78382</v>
      </c>
      <c r="F10" s="173" t="s">
        <v>680</v>
      </c>
    </row>
    <row r="11" spans="1:13" ht="13.5" customHeight="1">
      <c r="A11" s="4" t="s">
        <v>340</v>
      </c>
      <c r="B11" s="190">
        <v>63747</v>
      </c>
      <c r="C11" s="190">
        <v>3423</v>
      </c>
      <c r="D11" s="190">
        <v>5403</v>
      </c>
      <c r="E11" s="190">
        <v>72573</v>
      </c>
      <c r="F11" s="173" t="s">
        <v>680</v>
      </c>
    </row>
    <row r="12" spans="1:13" ht="13.5" customHeight="1">
      <c r="A12" s="4" t="s">
        <v>461</v>
      </c>
      <c r="B12" s="190">
        <v>246231</v>
      </c>
      <c r="C12" s="4"/>
      <c r="D12" s="4"/>
      <c r="E12" s="190">
        <v>246231</v>
      </c>
      <c r="F12" s="173" t="s">
        <v>680</v>
      </c>
    </row>
    <row r="13" spans="1:13" ht="13.5" customHeight="1">
      <c r="A13" s="4" t="s">
        <v>462</v>
      </c>
      <c r="B13" s="190">
        <v>310162</v>
      </c>
      <c r="C13" s="190">
        <v>800616</v>
      </c>
      <c r="D13" s="190">
        <v>13462</v>
      </c>
      <c r="E13" s="190">
        <v>1124240</v>
      </c>
      <c r="F13" s="173" t="s">
        <v>680</v>
      </c>
    </row>
    <row r="14" spans="1:13" ht="13.5" customHeight="1">
      <c r="A14" s="4" t="s">
        <v>463</v>
      </c>
      <c r="B14" s="190">
        <v>385550</v>
      </c>
      <c r="C14" s="4"/>
      <c r="D14" s="4"/>
      <c r="E14" s="190">
        <v>385550</v>
      </c>
      <c r="F14" s="173" t="s">
        <v>680</v>
      </c>
    </row>
    <row r="15" spans="1:13" ht="13.5" customHeight="1">
      <c r="A15" s="4" t="s">
        <v>685</v>
      </c>
      <c r="B15" s="4"/>
      <c r="C15" s="4"/>
      <c r="D15" s="4"/>
      <c r="E15" s="4"/>
      <c r="F15" s="173" t="s">
        <v>681</v>
      </c>
    </row>
    <row r="16" spans="1:13" ht="13.5" customHeight="1">
      <c r="A16" s="4" t="s">
        <v>341</v>
      </c>
      <c r="B16" s="190">
        <v>21681</v>
      </c>
      <c r="C16" s="190">
        <v>58511</v>
      </c>
      <c r="D16" s="4"/>
      <c r="E16" s="190">
        <v>80192</v>
      </c>
      <c r="F16" s="173" t="s">
        <v>680</v>
      </c>
    </row>
    <row r="17" spans="1:6" ht="13.5" customHeight="1">
      <c r="A17" s="4" t="s">
        <v>552</v>
      </c>
      <c r="B17" s="190">
        <v>16950</v>
      </c>
      <c r="C17" s="4"/>
      <c r="D17" s="4"/>
      <c r="E17" s="190">
        <v>16950</v>
      </c>
      <c r="F17" s="173" t="s">
        <v>680</v>
      </c>
    </row>
    <row r="18" spans="1:6" ht="13.5" customHeight="1">
      <c r="A18" s="4" t="s">
        <v>554</v>
      </c>
      <c r="B18" s="190">
        <v>58963</v>
      </c>
      <c r="C18" s="190">
        <v>4342</v>
      </c>
      <c r="D18" s="4"/>
      <c r="E18" s="190">
        <v>63305</v>
      </c>
      <c r="F18" s="173" t="s">
        <v>680</v>
      </c>
    </row>
    <row r="19" spans="1:6" ht="13.5" customHeight="1">
      <c r="A19" s="4" t="s">
        <v>464</v>
      </c>
      <c r="B19" s="190">
        <v>465630</v>
      </c>
      <c r="C19" s="190">
        <v>241016</v>
      </c>
      <c r="D19" s="4"/>
      <c r="E19" s="190">
        <v>706646</v>
      </c>
      <c r="F19" s="173" t="s">
        <v>680</v>
      </c>
    </row>
    <row r="20" spans="1:6" ht="13.5" customHeight="1">
      <c r="A20" s="4" t="s">
        <v>465</v>
      </c>
      <c r="B20" s="190">
        <v>375408</v>
      </c>
      <c r="C20" s="190">
        <v>217731</v>
      </c>
      <c r="D20" s="4"/>
      <c r="E20" s="190">
        <v>593139</v>
      </c>
      <c r="F20" s="173" t="s">
        <v>680</v>
      </c>
    </row>
    <row r="21" spans="1:6" ht="13.5" customHeight="1">
      <c r="A21" s="4" t="s">
        <v>466</v>
      </c>
      <c r="B21" s="190">
        <v>186819</v>
      </c>
      <c r="C21" s="190">
        <v>66000</v>
      </c>
      <c r="D21" s="4"/>
      <c r="E21" s="190">
        <v>252819</v>
      </c>
      <c r="F21" s="173" t="s">
        <v>680</v>
      </c>
    </row>
    <row r="22" spans="1:6" ht="13.5" customHeight="1">
      <c r="A22" s="234" t="s">
        <v>21</v>
      </c>
      <c r="B22" s="190">
        <v>265854</v>
      </c>
      <c r="C22" s="190">
        <v>148050</v>
      </c>
      <c r="D22" s="4"/>
      <c r="E22" s="190">
        <v>413904</v>
      </c>
      <c r="F22" s="173" t="s">
        <v>680</v>
      </c>
    </row>
    <row r="23" spans="1:6" ht="13.5" customHeight="1">
      <c r="A23" s="4" t="s">
        <v>467</v>
      </c>
      <c r="B23" s="190">
        <v>108251</v>
      </c>
      <c r="C23" s="190">
        <v>47056</v>
      </c>
      <c r="D23" s="4"/>
      <c r="E23" s="190">
        <v>155307</v>
      </c>
      <c r="F23" s="173" t="s">
        <v>680</v>
      </c>
    </row>
    <row r="24" spans="1:6" ht="13.5" customHeight="1">
      <c r="A24" s="4" t="s">
        <v>468</v>
      </c>
      <c r="B24" s="190">
        <v>409533</v>
      </c>
      <c r="C24" s="190">
        <v>296207</v>
      </c>
      <c r="D24" s="4"/>
      <c r="E24" s="190">
        <v>705740</v>
      </c>
      <c r="F24" s="173" t="s">
        <v>680</v>
      </c>
    </row>
    <row r="25" spans="1:6" ht="13.5" customHeight="1">
      <c r="A25" s="4" t="s">
        <v>343</v>
      </c>
      <c r="B25" s="190">
        <v>1738</v>
      </c>
      <c r="C25" s="190">
        <v>1018136</v>
      </c>
      <c r="D25" s="190">
        <v>23910</v>
      </c>
      <c r="E25" s="190">
        <v>1043784</v>
      </c>
      <c r="F25" s="173" t="s">
        <v>680</v>
      </c>
    </row>
    <row r="26" spans="1:6" ht="13.5" customHeight="1">
      <c r="A26" s="4" t="s">
        <v>344</v>
      </c>
      <c r="B26" s="190">
        <v>51219</v>
      </c>
      <c r="C26" s="190">
        <v>50768</v>
      </c>
      <c r="D26" s="4"/>
      <c r="E26" s="190">
        <v>101987</v>
      </c>
      <c r="F26" s="173" t="s">
        <v>680</v>
      </c>
    </row>
    <row r="27" spans="1:6" ht="13.5" customHeight="1">
      <c r="A27" s="4" t="s">
        <v>345</v>
      </c>
      <c r="B27" s="190">
        <v>191904</v>
      </c>
      <c r="C27" s="190">
        <v>223122</v>
      </c>
      <c r="D27" s="190">
        <v>27000</v>
      </c>
      <c r="E27" s="190">
        <v>442026</v>
      </c>
      <c r="F27" s="173" t="s">
        <v>680</v>
      </c>
    </row>
    <row r="28" spans="1:6" ht="13.5" customHeight="1">
      <c r="A28" s="4" t="s">
        <v>469</v>
      </c>
      <c r="B28" s="190">
        <v>173583</v>
      </c>
      <c r="C28" s="190">
        <v>125309</v>
      </c>
      <c r="D28" s="4"/>
      <c r="E28" s="190">
        <v>298892</v>
      </c>
      <c r="F28" s="173" t="s">
        <v>680</v>
      </c>
    </row>
    <row r="29" spans="1:6" ht="13.5" customHeight="1">
      <c r="A29" s="4" t="s">
        <v>470</v>
      </c>
      <c r="B29" s="190">
        <v>276026</v>
      </c>
      <c r="C29" s="190">
        <v>633298</v>
      </c>
      <c r="D29" s="4"/>
      <c r="E29" s="190">
        <v>909324</v>
      </c>
      <c r="F29" s="173" t="s">
        <v>680</v>
      </c>
    </row>
    <row r="30" spans="1:6" ht="13.5" customHeight="1">
      <c r="A30" s="4" t="s">
        <v>471</v>
      </c>
      <c r="B30" s="190">
        <v>115025</v>
      </c>
      <c r="C30" s="190">
        <v>69198</v>
      </c>
      <c r="D30" s="4"/>
      <c r="E30" s="190">
        <v>184223</v>
      </c>
      <c r="F30" s="173" t="s">
        <v>680</v>
      </c>
    </row>
    <row r="31" spans="1:6" ht="13.5" customHeight="1">
      <c r="A31" s="4" t="s">
        <v>306</v>
      </c>
      <c r="B31" s="190">
        <v>186621</v>
      </c>
      <c r="C31" s="190">
        <v>187012</v>
      </c>
      <c r="D31" s="190">
        <v>11209</v>
      </c>
      <c r="E31" s="190">
        <v>384842</v>
      </c>
      <c r="F31" s="173" t="s">
        <v>680</v>
      </c>
    </row>
    <row r="32" spans="1:6" ht="13.5" customHeight="1">
      <c r="A32" s="4" t="s">
        <v>307</v>
      </c>
      <c r="B32" s="190">
        <v>99888</v>
      </c>
      <c r="C32" s="4"/>
      <c r="D32" s="4"/>
      <c r="E32" s="190">
        <v>99888</v>
      </c>
      <c r="F32" s="173" t="s">
        <v>680</v>
      </c>
    </row>
    <row r="33" spans="1:6" ht="13.5" customHeight="1">
      <c r="A33" s="4" t="s">
        <v>186</v>
      </c>
      <c r="B33" s="190">
        <v>48107</v>
      </c>
      <c r="C33" s="190">
        <v>8450</v>
      </c>
      <c r="D33" s="4"/>
      <c r="E33" s="190">
        <v>56557</v>
      </c>
      <c r="F33" s="173" t="s">
        <v>680</v>
      </c>
    </row>
    <row r="34" spans="1:6" ht="13.5" customHeight="1">
      <c r="A34" s="4" t="s">
        <v>346</v>
      </c>
      <c r="B34" s="190">
        <v>116400</v>
      </c>
      <c r="C34" s="190">
        <v>91061</v>
      </c>
      <c r="D34" s="4"/>
      <c r="E34" s="190">
        <v>207461</v>
      </c>
      <c r="F34" s="173" t="s">
        <v>680</v>
      </c>
    </row>
    <row r="35" spans="1:6" ht="13.5" customHeight="1">
      <c r="A35" s="4" t="s">
        <v>473</v>
      </c>
      <c r="B35" s="190">
        <v>259334</v>
      </c>
      <c r="C35" s="190">
        <v>6847</v>
      </c>
      <c r="D35" s="4"/>
      <c r="E35" s="190">
        <v>266181</v>
      </c>
      <c r="F35" s="173" t="s">
        <v>680</v>
      </c>
    </row>
    <row r="36" spans="1:6" ht="13.5" customHeight="1">
      <c r="A36" s="4" t="s">
        <v>474</v>
      </c>
      <c r="B36" s="190">
        <v>376525</v>
      </c>
      <c r="C36" s="190">
        <v>602368</v>
      </c>
      <c r="D36" s="4"/>
      <c r="E36" s="190">
        <v>978893</v>
      </c>
      <c r="F36" s="173" t="s">
        <v>680</v>
      </c>
    </row>
    <row r="37" spans="1:6" ht="13.5" customHeight="1">
      <c r="A37" s="4" t="s">
        <v>476</v>
      </c>
      <c r="B37" s="4"/>
      <c r="C37" s="190">
        <v>1210265</v>
      </c>
      <c r="D37" s="4"/>
      <c r="E37" s="190">
        <v>1210265</v>
      </c>
      <c r="F37" s="173" t="s">
        <v>680</v>
      </c>
    </row>
    <row r="38" spans="1:6" ht="13.5" customHeight="1">
      <c r="A38" s="4" t="s">
        <v>310</v>
      </c>
      <c r="B38" s="190">
        <v>22552</v>
      </c>
      <c r="C38" s="4"/>
      <c r="D38" s="4"/>
      <c r="E38" s="190">
        <v>22552</v>
      </c>
      <c r="F38" s="173" t="s">
        <v>680</v>
      </c>
    </row>
    <row r="39" spans="1:6" ht="13.5" customHeight="1">
      <c r="A39" s="4" t="s">
        <v>679</v>
      </c>
      <c r="B39" s="190">
        <v>77379</v>
      </c>
      <c r="C39" s="190">
        <v>61539</v>
      </c>
      <c r="D39" s="4"/>
      <c r="E39" s="190">
        <v>138918</v>
      </c>
      <c r="F39" s="173" t="s">
        <v>680</v>
      </c>
    </row>
    <row r="40" spans="1:6" ht="13.5" customHeight="1">
      <c r="A40" s="4" t="s">
        <v>356</v>
      </c>
      <c r="B40" s="190">
        <v>148052</v>
      </c>
      <c r="C40" s="190">
        <v>88217</v>
      </c>
      <c r="D40" s="190">
        <v>26743</v>
      </c>
      <c r="E40" s="190">
        <v>263012</v>
      </c>
      <c r="F40" s="173" t="s">
        <v>680</v>
      </c>
    </row>
    <row r="41" spans="1:6" ht="13.5" customHeight="1">
      <c r="A41" s="4" t="s">
        <v>317</v>
      </c>
      <c r="B41" s="190">
        <v>18534</v>
      </c>
      <c r="C41" s="190">
        <v>2885</v>
      </c>
      <c r="D41" s="190">
        <v>1074</v>
      </c>
      <c r="E41" s="190">
        <v>22493</v>
      </c>
      <c r="F41" s="173" t="s">
        <v>680</v>
      </c>
    </row>
    <row r="42" spans="1:6" ht="13.5" customHeight="1">
      <c r="A42" s="4" t="s">
        <v>477</v>
      </c>
      <c r="B42" s="190">
        <v>228485</v>
      </c>
      <c r="C42" s="190">
        <v>524241</v>
      </c>
      <c r="D42" s="4"/>
      <c r="E42" s="190">
        <v>752726</v>
      </c>
      <c r="F42" s="173" t="s">
        <v>680</v>
      </c>
    </row>
    <row r="43" spans="1:6" ht="13.5" customHeight="1">
      <c r="A43" s="4" t="s">
        <v>478</v>
      </c>
      <c r="B43" s="190">
        <v>514674</v>
      </c>
      <c r="C43" s="4"/>
      <c r="D43" s="4"/>
      <c r="E43" s="190">
        <v>514674</v>
      </c>
      <c r="F43" s="173" t="s">
        <v>680</v>
      </c>
    </row>
    <row r="44" spans="1:6" ht="13.5" customHeight="1">
      <c r="A44" s="4" t="s">
        <v>323</v>
      </c>
      <c r="B44" s="190">
        <v>7772</v>
      </c>
      <c r="C44" s="190">
        <v>7661</v>
      </c>
      <c r="D44" s="4"/>
      <c r="E44" s="190">
        <v>15433</v>
      </c>
      <c r="F44" s="173" t="s">
        <v>681</v>
      </c>
    </row>
    <row r="45" spans="1:6" ht="13.5" customHeight="1">
      <c r="A45" s="4" t="s">
        <v>348</v>
      </c>
      <c r="B45" s="190">
        <v>133005</v>
      </c>
      <c r="C45" s="190">
        <v>104927</v>
      </c>
      <c r="D45" s="4"/>
      <c r="E45" s="190">
        <v>237932</v>
      </c>
      <c r="F45" s="173" t="s">
        <v>680</v>
      </c>
    </row>
    <row r="46" spans="1:6" ht="13.5" customHeight="1">
      <c r="A46" s="4" t="s">
        <v>479</v>
      </c>
      <c r="B46" s="190">
        <v>622556</v>
      </c>
      <c r="C46" s="190">
        <v>75309</v>
      </c>
      <c r="D46" s="4"/>
      <c r="E46" s="190">
        <v>697865</v>
      </c>
      <c r="F46" s="173" t="s">
        <v>680</v>
      </c>
    </row>
    <row r="47" spans="1:6" ht="13.5" customHeight="1">
      <c r="A47" s="4" t="s">
        <v>324</v>
      </c>
      <c r="B47" s="190">
        <v>190330</v>
      </c>
      <c r="C47" s="190">
        <v>81237</v>
      </c>
      <c r="D47" s="190">
        <v>2334</v>
      </c>
      <c r="E47" s="190">
        <v>273901</v>
      </c>
      <c r="F47" s="173" t="s">
        <v>680</v>
      </c>
    </row>
    <row r="48" spans="1:6" ht="13.5" customHeight="1">
      <c r="A48" s="4" t="s">
        <v>480</v>
      </c>
      <c r="B48" s="190">
        <v>57390</v>
      </c>
      <c r="C48" s="4"/>
      <c r="D48" s="190">
        <v>9134</v>
      </c>
      <c r="E48" s="190">
        <v>66524</v>
      </c>
      <c r="F48" s="173" t="s">
        <v>680</v>
      </c>
    </row>
    <row r="49" spans="1:6" ht="13.5" customHeight="1">
      <c r="A49" s="4" t="s">
        <v>481</v>
      </c>
      <c r="B49" s="190">
        <v>285425</v>
      </c>
      <c r="C49" s="190">
        <v>451327</v>
      </c>
      <c r="D49" s="4"/>
      <c r="E49" s="190">
        <v>736752</v>
      </c>
      <c r="F49" s="173" t="s">
        <v>680</v>
      </c>
    </row>
    <row r="50" spans="1:6" ht="13.5" customHeight="1">
      <c r="A50" s="4" t="s">
        <v>482</v>
      </c>
      <c r="B50" s="190">
        <v>131171</v>
      </c>
      <c r="C50" s="190">
        <v>155780</v>
      </c>
      <c r="D50" s="4"/>
      <c r="E50" s="190">
        <v>286951</v>
      </c>
      <c r="F50" s="173" t="s">
        <v>680</v>
      </c>
    </row>
    <row r="51" spans="1:6" ht="13.5" customHeight="1">
      <c r="A51" s="4" t="s">
        <v>483</v>
      </c>
      <c r="B51" s="190">
        <v>136339</v>
      </c>
      <c r="C51" s="190">
        <v>487618</v>
      </c>
      <c r="D51" s="4"/>
      <c r="E51" s="190">
        <v>623957</v>
      </c>
      <c r="F51" s="173" t="s">
        <v>680</v>
      </c>
    </row>
    <row r="52" spans="1:6" ht="13.5" customHeight="1">
      <c r="A52" s="25"/>
      <c r="B52" s="302"/>
      <c r="C52" s="304"/>
      <c r="D52" s="304"/>
      <c r="E52" s="55"/>
    </row>
    <row r="53" spans="1:6" ht="13.5" customHeight="1">
      <c r="A53" s="25"/>
      <c r="B53" s="302"/>
      <c r="C53" s="304"/>
      <c r="D53" s="304"/>
      <c r="E53" s="55"/>
    </row>
    <row r="54" spans="1:6" ht="13.5" customHeight="1">
      <c r="A54" s="41" t="s">
        <v>411</v>
      </c>
      <c r="B54" s="303">
        <f>MEDIAN(B5:B51,'Library Visits A-L'!B5:B56)</f>
        <v>148346</v>
      </c>
      <c r="C54" s="303">
        <f>MEDIAN(C5:C51,'Library Visits A-L'!C5:C56)</f>
        <v>121156.5</v>
      </c>
      <c r="D54" s="303">
        <f>MEDIAN(D5:D51,'Library Visits A-L'!D5:D56)</f>
        <v>6912</v>
      </c>
      <c r="E54" s="303">
        <f>MEDIAN(E5:E51,'Library Visits A-L'!E5:E56)</f>
        <v>266181</v>
      </c>
    </row>
    <row r="55" spans="1:6" ht="13.5" customHeight="1">
      <c r="A55" s="41" t="s">
        <v>410</v>
      </c>
      <c r="B55" s="303">
        <f>AVERAGE(B5:B51,'Library Visits A-L'!B5:B56)</f>
        <v>193261.7659574468</v>
      </c>
      <c r="C55" s="303">
        <f>AVERAGE(C5:C51,'Library Visits A-L'!C5:C56)</f>
        <v>214027.83333333334</v>
      </c>
      <c r="D55" s="303">
        <f>AVERAGE(D5:D51,'Library Visits A-L'!D5:D56)</f>
        <v>10090.142857142857</v>
      </c>
      <c r="E55" s="303">
        <f>AVERAGE(E5:E51,'Library Visits A-L'!E5:E56)</f>
        <v>360845.76288659795</v>
      </c>
    </row>
    <row r="56" spans="1:6" ht="13.5" customHeight="1">
      <c r="A56" s="41" t="s">
        <v>359</v>
      </c>
      <c r="B56" s="303">
        <f>SUM(B5:B51,'Library Visits A-L'!B5:B56)</f>
        <v>18166606</v>
      </c>
      <c r="C56" s="303">
        <f>SUM(C5:C51,'Library Visits A-L'!C5:C56)</f>
        <v>16694171</v>
      </c>
      <c r="D56" s="303">
        <f>SUM(D5:D51,'Library Visits A-L'!D5:D56)</f>
        <v>141262</v>
      </c>
      <c r="E56" s="303">
        <f>SUM(E5:E51,'Library Visits A-L'!E5:E56)</f>
        <v>35002039</v>
      </c>
    </row>
    <row r="57" spans="1:6" ht="12.75" customHeight="1"/>
    <row r="58" spans="1:6" ht="12.75" customHeight="1"/>
    <row r="59" spans="1:6" ht="12.75" customHeight="1"/>
    <row r="60" spans="1:6" ht="12.75" customHeight="1"/>
    <row r="61" spans="1:6" ht="12.75" customHeight="1"/>
    <row r="62" spans="1:6" ht="12.75" customHeight="1"/>
    <row r="63" spans="1:6" ht="12.75" customHeight="1"/>
  </sheetData>
  <phoneticPr fontId="25" type="noConversion"/>
  <pageMargins left="0.51181102362204722" right="0.51181102362204722" top="0.51181102362204722" bottom="0.51181102362204722" header="0" footer="0.23622047244094491"/>
  <pageSetup paperSize="9" orientation="portrait" r:id="rId1"/>
  <headerFooter alignWithMargins="0">
    <oddFooter>&amp;L&amp;9Public Library Statistics 2011/12&amp;C&amp;9&amp;P</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I141"/>
  <sheetViews>
    <sheetView zoomScaleNormal="100" workbookViewId="0">
      <pane ySplit="4" topLeftCell="A5" activePane="bottomLeft" state="frozen"/>
      <selection activeCell="B24" sqref="B24"/>
      <selection pane="bottomLeft" activeCell="F41" sqref="F41"/>
    </sheetView>
  </sheetViews>
  <sheetFormatPr defaultRowHeight="12.95" customHeight="1"/>
  <cols>
    <col min="1" max="1" width="19.85546875" style="22" customWidth="1"/>
    <col min="2" max="2" width="15.42578125" style="122" customWidth="1"/>
    <col min="3" max="3" width="21.28515625" style="137" customWidth="1"/>
    <col min="4" max="4" width="20.85546875" style="210" customWidth="1"/>
    <col min="5" max="5" width="21.7109375" style="22" customWidth="1"/>
    <col min="6" max="6" width="28.5703125" style="50" bestFit="1" customWidth="1"/>
    <col min="7" max="7" width="28.42578125" style="50" bestFit="1" customWidth="1"/>
    <col min="8" max="8" width="19" style="50" bestFit="1" customWidth="1"/>
    <col min="9" max="9" width="19.42578125" style="22" customWidth="1"/>
    <col min="10" max="16384" width="9.140625" style="22"/>
  </cols>
  <sheetData>
    <row r="1" spans="1:9" ht="14.25" customHeight="1">
      <c r="A1" s="39" t="s">
        <v>655</v>
      </c>
      <c r="E1" s="162"/>
      <c r="F1" s="464"/>
      <c r="G1" s="464"/>
      <c r="H1" s="464"/>
    </row>
    <row r="2" spans="1:9" ht="12.95" customHeight="1">
      <c r="A2" s="39"/>
      <c r="E2" s="162"/>
      <c r="F2" s="464"/>
      <c r="G2" s="464"/>
      <c r="H2" s="464"/>
    </row>
    <row r="4" spans="1:9" ht="12.95" customHeight="1">
      <c r="A4" s="87"/>
      <c r="B4" s="207" t="s">
        <v>360</v>
      </c>
      <c r="C4" s="209" t="s">
        <v>361</v>
      </c>
      <c r="D4" s="209" t="s">
        <v>132</v>
      </c>
      <c r="E4" s="10"/>
      <c r="F4" s="10"/>
      <c r="G4" s="10"/>
      <c r="H4" s="10"/>
      <c r="I4" s="10"/>
    </row>
    <row r="5" spans="1:9" ht="13.5" customHeight="1">
      <c r="A5" s="4" t="s">
        <v>572</v>
      </c>
      <c r="B5" s="4">
        <v>24</v>
      </c>
      <c r="C5" s="190">
        <v>57958</v>
      </c>
      <c r="D5" s="190">
        <v>33394</v>
      </c>
    </row>
    <row r="6" spans="1:9" ht="13.5" customHeight="1">
      <c r="A6" s="4" t="s">
        <v>333</v>
      </c>
      <c r="B6" s="4">
        <v>5</v>
      </c>
      <c r="C6" s="190">
        <v>8304</v>
      </c>
      <c r="D6" s="190">
        <v>7372</v>
      </c>
    </row>
    <row r="7" spans="1:9" ht="13.5" customHeight="1">
      <c r="A7" s="4" t="s">
        <v>423</v>
      </c>
      <c r="B7" s="4">
        <v>18</v>
      </c>
      <c r="C7" s="190">
        <v>39964</v>
      </c>
      <c r="D7" s="190">
        <v>49860</v>
      </c>
    </row>
    <row r="8" spans="1:9" ht="13.5" customHeight="1">
      <c r="A8" s="4" t="s">
        <v>424</v>
      </c>
      <c r="B8" s="4">
        <v>25</v>
      </c>
      <c r="C8" s="190">
        <v>28749</v>
      </c>
      <c r="D8" s="190">
        <v>19305</v>
      </c>
    </row>
    <row r="9" spans="1:9" ht="13.5" customHeight="1">
      <c r="A9" s="4" t="s">
        <v>487</v>
      </c>
      <c r="B9" s="4">
        <v>2</v>
      </c>
      <c r="C9" s="4"/>
      <c r="D9" s="4"/>
    </row>
    <row r="10" spans="1:9" ht="13.5" customHeight="1">
      <c r="A10" s="4" t="s">
        <v>426</v>
      </c>
      <c r="B10" s="4">
        <v>34</v>
      </c>
      <c r="C10" s="190">
        <v>62419</v>
      </c>
      <c r="D10" s="190">
        <v>49503</v>
      </c>
    </row>
    <row r="11" spans="1:9" ht="13.5" customHeight="1">
      <c r="A11" s="4" t="s">
        <v>488</v>
      </c>
      <c r="B11" s="4">
        <v>10</v>
      </c>
      <c r="C11" s="190">
        <v>19015</v>
      </c>
      <c r="D11" s="190">
        <v>19015</v>
      </c>
    </row>
    <row r="12" spans="1:9" ht="13.5" customHeight="1">
      <c r="A12" s="4" t="s">
        <v>489</v>
      </c>
      <c r="B12" s="4">
        <v>24</v>
      </c>
      <c r="C12" s="190">
        <v>9191</v>
      </c>
      <c r="D12" s="190">
        <v>5499</v>
      </c>
    </row>
    <row r="13" spans="1:9" ht="13.5" customHeight="1">
      <c r="A13" s="4" t="s">
        <v>492</v>
      </c>
      <c r="B13" s="4">
        <v>16</v>
      </c>
      <c r="C13" s="190">
        <v>4920</v>
      </c>
      <c r="D13" s="190">
        <v>9840</v>
      </c>
    </row>
    <row r="14" spans="1:9" ht="13.5" customHeight="1">
      <c r="A14" s="4" t="s">
        <v>429</v>
      </c>
      <c r="B14" s="4">
        <v>123</v>
      </c>
      <c r="C14" s="190">
        <v>209003</v>
      </c>
      <c r="D14" s="4"/>
    </row>
    <row r="15" spans="1:9" ht="13.5" customHeight="1">
      <c r="A15" s="4" t="s">
        <v>493</v>
      </c>
      <c r="B15" s="4">
        <v>11</v>
      </c>
      <c r="C15" s="4">
        <v>994</v>
      </c>
      <c r="D15" s="4"/>
    </row>
    <row r="16" spans="1:9" ht="13.5" customHeight="1">
      <c r="A16" s="4" t="s">
        <v>431</v>
      </c>
      <c r="B16" s="4">
        <v>28</v>
      </c>
      <c r="C16" s="4"/>
      <c r="D16" s="190">
        <v>23427</v>
      </c>
    </row>
    <row r="17" spans="1:4" ht="13.5" customHeight="1">
      <c r="A17" s="4" t="s">
        <v>184</v>
      </c>
      <c r="B17" s="4">
        <v>8</v>
      </c>
      <c r="C17" s="190">
        <v>16758</v>
      </c>
      <c r="D17" s="190">
        <v>9049</v>
      </c>
    </row>
    <row r="18" spans="1:4" ht="13.5" customHeight="1">
      <c r="A18" s="4" t="s">
        <v>498</v>
      </c>
      <c r="B18" s="4">
        <v>3</v>
      </c>
      <c r="C18" s="190">
        <v>1607</v>
      </c>
      <c r="D18" s="190">
        <v>1767</v>
      </c>
    </row>
    <row r="19" spans="1:4" ht="13.5" customHeight="1">
      <c r="A19" s="4" t="s">
        <v>500</v>
      </c>
      <c r="B19" s="4">
        <v>7</v>
      </c>
      <c r="C19" s="190">
        <v>12840</v>
      </c>
      <c r="D19" s="190">
        <v>6420</v>
      </c>
    </row>
    <row r="20" spans="1:4" ht="13.5" customHeight="1">
      <c r="A20" s="4" t="s">
        <v>434</v>
      </c>
      <c r="B20" s="4">
        <v>17</v>
      </c>
      <c r="C20" s="190">
        <v>27721</v>
      </c>
      <c r="D20" s="190">
        <v>18995</v>
      </c>
    </row>
    <row r="21" spans="1:4" ht="13.5" customHeight="1">
      <c r="A21" s="4" t="s">
        <v>435</v>
      </c>
      <c r="B21" s="4">
        <v>21</v>
      </c>
      <c r="C21" s="190">
        <v>32278</v>
      </c>
      <c r="D21" s="190">
        <v>19108</v>
      </c>
    </row>
    <row r="22" spans="1:4" ht="13.5" customHeight="1">
      <c r="A22" s="4" t="s">
        <v>436</v>
      </c>
      <c r="B22" s="4">
        <v>52</v>
      </c>
      <c r="C22" s="190">
        <v>59518</v>
      </c>
      <c r="D22" s="190">
        <v>35076</v>
      </c>
    </row>
    <row r="23" spans="1:4" ht="13.5" customHeight="1">
      <c r="A23" s="4" t="s">
        <v>208</v>
      </c>
      <c r="B23" s="4">
        <v>51</v>
      </c>
      <c r="C23" s="190">
        <v>69543</v>
      </c>
      <c r="D23" s="190">
        <v>42263</v>
      </c>
    </row>
    <row r="24" spans="1:4" ht="13.5" customHeight="1">
      <c r="A24" s="4" t="s">
        <v>437</v>
      </c>
      <c r="B24" s="4">
        <v>31</v>
      </c>
      <c r="C24" s="190">
        <v>55408</v>
      </c>
      <c r="D24" s="190">
        <v>55408</v>
      </c>
    </row>
    <row r="25" spans="1:4" ht="13.5" customHeight="1">
      <c r="A25" s="4" t="s">
        <v>334</v>
      </c>
      <c r="B25" s="4">
        <v>11</v>
      </c>
      <c r="C25" s="190">
        <v>11280</v>
      </c>
      <c r="D25" s="190">
        <v>11280</v>
      </c>
    </row>
    <row r="26" spans="1:4" ht="13.5" customHeight="1">
      <c r="A26" s="4" t="s">
        <v>335</v>
      </c>
      <c r="B26" s="4">
        <v>81</v>
      </c>
      <c r="C26" s="190">
        <v>84517</v>
      </c>
      <c r="D26" s="4"/>
    </row>
    <row r="27" spans="1:4" ht="13.5" customHeight="1">
      <c r="A27" s="4" t="s">
        <v>209</v>
      </c>
      <c r="B27" s="4">
        <v>34</v>
      </c>
      <c r="C27" s="190">
        <v>28532</v>
      </c>
      <c r="D27" s="4"/>
    </row>
    <row r="28" spans="1:4" ht="13.5" customHeight="1">
      <c r="A28" s="4" t="s">
        <v>439</v>
      </c>
      <c r="B28" s="4">
        <v>20</v>
      </c>
      <c r="C28" s="190">
        <v>59690</v>
      </c>
      <c r="D28" s="190">
        <v>29845</v>
      </c>
    </row>
    <row r="29" spans="1:4" ht="13.5" customHeight="1">
      <c r="A29" s="4" t="s">
        <v>336</v>
      </c>
      <c r="B29" s="4">
        <v>51</v>
      </c>
      <c r="C29" s="190">
        <v>58064</v>
      </c>
      <c r="D29" s="190">
        <v>46423</v>
      </c>
    </row>
    <row r="30" spans="1:4" ht="13.5" customHeight="1">
      <c r="A30" s="4" t="s">
        <v>506</v>
      </c>
      <c r="B30" s="4">
        <v>10</v>
      </c>
      <c r="C30" s="190">
        <v>7168</v>
      </c>
      <c r="D30" s="190">
        <v>7590</v>
      </c>
    </row>
    <row r="31" spans="1:4" ht="13.5" customHeight="1">
      <c r="A31" s="4" t="s">
        <v>507</v>
      </c>
      <c r="B31" s="4">
        <v>19</v>
      </c>
      <c r="C31" s="190">
        <v>35004</v>
      </c>
      <c r="D31" s="190">
        <v>22406</v>
      </c>
    </row>
    <row r="32" spans="1:4" ht="13.5" customHeight="1">
      <c r="A32" s="4" t="s">
        <v>520</v>
      </c>
      <c r="B32" s="4">
        <v>19</v>
      </c>
      <c r="C32" s="190">
        <v>22480</v>
      </c>
      <c r="D32" s="190">
        <v>19653</v>
      </c>
    </row>
    <row r="33" spans="1:4" ht="13.5" customHeight="1">
      <c r="A33" s="4" t="s">
        <v>440</v>
      </c>
      <c r="B33" s="4">
        <v>70</v>
      </c>
      <c r="C33" s="190">
        <v>93376</v>
      </c>
      <c r="D33" s="190">
        <v>53430</v>
      </c>
    </row>
    <row r="34" spans="1:4" ht="13.5" customHeight="1">
      <c r="A34" s="4" t="s">
        <v>166</v>
      </c>
      <c r="B34" s="4">
        <v>19</v>
      </c>
      <c r="C34" s="190">
        <v>21945</v>
      </c>
      <c r="D34" s="190">
        <v>10973</v>
      </c>
    </row>
    <row r="35" spans="1:4" ht="13.5" customHeight="1">
      <c r="A35" s="4" t="s">
        <v>441</v>
      </c>
      <c r="B35" s="4">
        <v>23</v>
      </c>
      <c r="C35" s="190">
        <v>34357</v>
      </c>
      <c r="D35" s="190">
        <v>17179</v>
      </c>
    </row>
    <row r="36" spans="1:4" ht="13.5" customHeight="1">
      <c r="A36" s="4" t="s">
        <v>524</v>
      </c>
      <c r="B36" s="4">
        <v>26</v>
      </c>
      <c r="C36" s="190">
        <v>12487</v>
      </c>
      <c r="D36" s="190">
        <v>11420</v>
      </c>
    </row>
    <row r="37" spans="1:4" ht="13.5" customHeight="1">
      <c r="A37" s="4" t="s">
        <v>525</v>
      </c>
      <c r="B37" s="4">
        <v>33</v>
      </c>
      <c r="C37" s="190">
        <v>22801</v>
      </c>
      <c r="D37" s="190">
        <v>16934</v>
      </c>
    </row>
    <row r="38" spans="1:4" ht="13.5" customHeight="1">
      <c r="A38" s="4" t="s">
        <v>185</v>
      </c>
      <c r="B38" s="4">
        <v>3</v>
      </c>
      <c r="C38" s="4">
        <v>195</v>
      </c>
      <c r="D38" s="4">
        <v>220</v>
      </c>
    </row>
    <row r="39" spans="1:4" ht="13.5" customHeight="1">
      <c r="A39" s="4" t="s">
        <v>528</v>
      </c>
      <c r="B39" s="4">
        <v>7</v>
      </c>
      <c r="C39" s="190">
        <v>5276</v>
      </c>
      <c r="D39" s="190">
        <v>4143</v>
      </c>
    </row>
    <row r="40" spans="1:4" ht="13.5" customHeight="1">
      <c r="A40" s="4" t="s">
        <v>529</v>
      </c>
      <c r="B40" s="4">
        <v>5</v>
      </c>
      <c r="C40" s="190">
        <v>2505</v>
      </c>
      <c r="D40" s="190">
        <v>2781</v>
      </c>
    </row>
    <row r="41" spans="1:4" ht="13.5" customHeight="1">
      <c r="A41" s="4" t="s">
        <v>443</v>
      </c>
      <c r="B41" s="4">
        <v>27</v>
      </c>
      <c r="C41" s="190">
        <v>29154</v>
      </c>
      <c r="D41" s="190">
        <v>29154</v>
      </c>
    </row>
    <row r="42" spans="1:4" ht="13.5" customHeight="1">
      <c r="A42" s="4" t="s">
        <v>563</v>
      </c>
      <c r="B42" s="4">
        <v>49</v>
      </c>
      <c r="C42" s="190">
        <v>44014</v>
      </c>
      <c r="D42" s="190">
        <v>27064</v>
      </c>
    </row>
    <row r="43" spans="1:4" ht="13.5" customHeight="1">
      <c r="A43" s="4" t="s">
        <v>445</v>
      </c>
      <c r="B43" s="4">
        <v>40</v>
      </c>
      <c r="C43" s="190">
        <v>82283</v>
      </c>
      <c r="D43" s="190">
        <v>47577</v>
      </c>
    </row>
    <row r="44" spans="1:4" ht="13.5" customHeight="1">
      <c r="A44" s="4" t="s">
        <v>446</v>
      </c>
      <c r="B44" s="4">
        <v>50</v>
      </c>
      <c r="C44" s="190">
        <v>105599</v>
      </c>
      <c r="D44" s="190">
        <v>105599</v>
      </c>
    </row>
    <row r="45" spans="1:4" ht="13.5" customHeight="1">
      <c r="A45" s="4" t="s">
        <v>448</v>
      </c>
      <c r="B45" s="4">
        <v>34</v>
      </c>
      <c r="C45" s="190">
        <v>42361</v>
      </c>
      <c r="D45" s="190">
        <v>26741</v>
      </c>
    </row>
    <row r="46" spans="1:4" ht="13.5" customHeight="1">
      <c r="A46" s="4" t="s">
        <v>533</v>
      </c>
      <c r="B46" s="4">
        <v>16</v>
      </c>
      <c r="C46" s="190">
        <v>15236</v>
      </c>
      <c r="D46" s="190">
        <v>11425</v>
      </c>
    </row>
    <row r="47" spans="1:4" ht="13.5" customHeight="1">
      <c r="A47" s="4" t="s">
        <v>536</v>
      </c>
      <c r="B47" s="4">
        <v>18</v>
      </c>
      <c r="C47" s="190">
        <v>13139</v>
      </c>
      <c r="D47" s="190">
        <v>11205</v>
      </c>
    </row>
    <row r="48" spans="1:4" ht="13.5" customHeight="1">
      <c r="A48" s="4" t="s">
        <v>450</v>
      </c>
      <c r="B48" s="4">
        <v>22</v>
      </c>
      <c r="C48" s="190">
        <v>8217</v>
      </c>
      <c r="D48" s="190">
        <v>12306</v>
      </c>
    </row>
    <row r="49" spans="1:4" ht="13.5" customHeight="1">
      <c r="A49" s="4" t="s">
        <v>451</v>
      </c>
      <c r="B49" s="4">
        <v>35</v>
      </c>
      <c r="C49" s="190">
        <v>68154</v>
      </c>
      <c r="D49" s="190">
        <v>45387</v>
      </c>
    </row>
    <row r="50" spans="1:4" ht="13.5" customHeight="1">
      <c r="A50" s="4" t="s">
        <v>216</v>
      </c>
      <c r="B50" s="4">
        <v>14</v>
      </c>
      <c r="C50" s="4"/>
      <c r="D50" s="190">
        <v>18853</v>
      </c>
    </row>
    <row r="51" spans="1:4" ht="13.5" customHeight="1">
      <c r="A51" s="4" t="s">
        <v>538</v>
      </c>
      <c r="B51" s="4">
        <v>9</v>
      </c>
      <c r="C51" s="190">
        <v>2369</v>
      </c>
      <c r="D51" s="4"/>
    </row>
    <row r="52" spans="1:4" ht="13.5" customHeight="1">
      <c r="A52" s="4" t="s">
        <v>454</v>
      </c>
      <c r="B52" s="4">
        <v>64</v>
      </c>
      <c r="C52" s="4"/>
      <c r="D52" s="190">
        <v>48855</v>
      </c>
    </row>
    <row r="53" spans="1:4" ht="13.5" customHeight="1">
      <c r="A53" s="4" t="s">
        <v>455</v>
      </c>
      <c r="B53" s="4">
        <v>20</v>
      </c>
      <c r="C53" s="190">
        <v>14939</v>
      </c>
      <c r="D53" s="190">
        <v>8394</v>
      </c>
    </row>
    <row r="54" spans="1:4" ht="13.5" customHeight="1">
      <c r="A54" s="4" t="s">
        <v>539</v>
      </c>
      <c r="B54" s="4">
        <v>13</v>
      </c>
      <c r="C54" s="190">
        <v>10280</v>
      </c>
      <c r="D54" s="190">
        <v>10098</v>
      </c>
    </row>
    <row r="55" spans="1:4" ht="13.5" customHeight="1">
      <c r="A55" s="4" t="s">
        <v>456</v>
      </c>
      <c r="B55" s="4">
        <v>21</v>
      </c>
      <c r="C55" s="190">
        <v>73822</v>
      </c>
      <c r="D55" s="190">
        <v>133770</v>
      </c>
    </row>
    <row r="56" spans="1:4" ht="13.5" customHeight="1">
      <c r="A56" s="4" t="s">
        <v>541</v>
      </c>
      <c r="B56" s="4">
        <v>27</v>
      </c>
      <c r="C56" s="190">
        <v>21863</v>
      </c>
      <c r="D56" s="4"/>
    </row>
    <row r="57" spans="1:4" ht="13.5" customHeight="1">
      <c r="A57" s="85"/>
      <c r="B57" s="208"/>
      <c r="C57" s="205"/>
      <c r="D57" s="221"/>
    </row>
    <row r="58" spans="1:4" ht="13.5" customHeight="1">
      <c r="A58" s="85"/>
      <c r="B58" s="208"/>
      <c r="C58" s="205"/>
      <c r="D58" s="221"/>
    </row>
    <row r="59" spans="1:4" ht="13.5" customHeight="1">
      <c r="A59" s="85"/>
      <c r="B59" s="208"/>
      <c r="C59" s="205"/>
      <c r="D59" s="221"/>
    </row>
    <row r="60" spans="1:4" ht="13.5" customHeight="1">
      <c r="A60" s="85"/>
      <c r="B60" s="208"/>
      <c r="C60" s="205"/>
      <c r="D60" s="221"/>
    </row>
    <row r="61" spans="1:4" ht="13.5" customHeight="1">
      <c r="A61" s="85"/>
      <c r="B61" s="208"/>
      <c r="C61" s="205"/>
      <c r="D61" s="221"/>
    </row>
    <row r="62" spans="1:4" ht="13.5" customHeight="1">
      <c r="A62" s="85"/>
      <c r="B62" s="208"/>
      <c r="C62" s="205"/>
      <c r="D62" s="221"/>
    </row>
    <row r="63" spans="1:4" ht="13.5" customHeight="1">
      <c r="A63" s="85"/>
      <c r="B63" s="208"/>
      <c r="C63" s="205"/>
      <c r="D63" s="221"/>
    </row>
    <row r="64" spans="1:4" ht="13.5" customHeight="1">
      <c r="A64" s="85"/>
      <c r="B64" s="208"/>
      <c r="C64" s="205"/>
      <c r="D64" s="221"/>
    </row>
    <row r="65" spans="1:4" ht="13.5" customHeight="1">
      <c r="A65" s="85"/>
      <c r="B65" s="208"/>
      <c r="C65" s="205"/>
      <c r="D65" s="221"/>
    </row>
    <row r="66" spans="1:4" ht="13.5" customHeight="1">
      <c r="A66" s="85"/>
      <c r="B66" s="208"/>
      <c r="C66" s="205"/>
      <c r="D66" s="221"/>
    </row>
    <row r="67" spans="1:4" ht="13.5" customHeight="1">
      <c r="A67" s="85"/>
      <c r="B67" s="208"/>
      <c r="C67" s="205"/>
      <c r="D67" s="221"/>
    </row>
    <row r="68" spans="1:4" ht="13.5" customHeight="1">
      <c r="A68" s="85"/>
      <c r="B68" s="208"/>
      <c r="C68" s="205"/>
      <c r="D68" s="221"/>
    </row>
    <row r="69" spans="1:4" ht="13.5" customHeight="1">
      <c r="A69" s="85"/>
      <c r="B69" s="208"/>
      <c r="C69" s="205"/>
      <c r="D69" s="221"/>
    </row>
    <row r="70" spans="1:4" ht="13.5" customHeight="1">
      <c r="A70" s="85"/>
      <c r="B70" s="208"/>
      <c r="C70" s="205"/>
      <c r="D70" s="221"/>
    </row>
    <row r="71" spans="1:4" ht="13.5" customHeight="1">
      <c r="A71" s="85"/>
      <c r="B71" s="208"/>
      <c r="C71" s="205"/>
      <c r="D71" s="221"/>
    </row>
    <row r="72" spans="1:4" ht="13.5" customHeight="1">
      <c r="A72" s="85"/>
      <c r="B72" s="208"/>
      <c r="C72" s="205"/>
      <c r="D72" s="221"/>
    </row>
    <row r="73" spans="1:4" ht="13.5" customHeight="1">
      <c r="A73" s="85"/>
      <c r="B73" s="208"/>
      <c r="C73" s="205"/>
      <c r="D73" s="221"/>
    </row>
    <row r="74" spans="1:4" ht="13.5" customHeight="1">
      <c r="A74" s="85"/>
      <c r="B74" s="208"/>
      <c r="C74" s="205"/>
      <c r="D74" s="221"/>
    </row>
    <row r="75" spans="1:4" ht="13.5" customHeight="1">
      <c r="A75" s="85"/>
      <c r="B75" s="208"/>
      <c r="C75" s="205"/>
      <c r="D75" s="221"/>
    </row>
    <row r="76" spans="1:4" ht="13.5" customHeight="1">
      <c r="A76" s="85"/>
      <c r="B76" s="208"/>
      <c r="C76" s="205"/>
      <c r="D76" s="221"/>
    </row>
    <row r="77" spans="1:4" ht="13.5" customHeight="1">
      <c r="A77" s="85"/>
      <c r="B77" s="208"/>
      <c r="C77" s="205"/>
      <c r="D77" s="221"/>
    </row>
    <row r="78" spans="1:4" ht="13.5" customHeight="1">
      <c r="A78" s="85"/>
      <c r="B78" s="208"/>
      <c r="C78" s="205"/>
      <c r="D78" s="221"/>
    </row>
    <row r="79" spans="1:4" ht="13.5" customHeight="1">
      <c r="A79" s="85"/>
      <c r="B79" s="208"/>
      <c r="C79" s="205"/>
      <c r="D79" s="221"/>
    </row>
    <row r="80" spans="1:4" ht="13.5" customHeight="1">
      <c r="A80" s="85"/>
      <c r="B80" s="208"/>
      <c r="C80" s="205"/>
      <c r="D80" s="221"/>
    </row>
    <row r="81" spans="1:4" ht="13.5" customHeight="1">
      <c r="A81" s="85"/>
      <c r="B81" s="208"/>
      <c r="C81" s="205"/>
      <c r="D81" s="221"/>
    </row>
    <row r="82" spans="1:4" ht="13.5" customHeight="1">
      <c r="A82" s="85"/>
      <c r="B82" s="208"/>
      <c r="C82" s="205"/>
      <c r="D82" s="221"/>
    </row>
    <row r="83" spans="1:4" ht="13.5" customHeight="1">
      <c r="A83" s="85"/>
      <c r="B83" s="208"/>
      <c r="C83" s="205"/>
      <c r="D83" s="221"/>
    </row>
    <row r="84" spans="1:4" ht="13.5" customHeight="1">
      <c r="A84" s="85"/>
      <c r="B84" s="208"/>
      <c r="C84" s="205"/>
      <c r="D84" s="221"/>
    </row>
    <row r="85" spans="1:4" ht="13.5" customHeight="1">
      <c r="A85" s="85"/>
      <c r="B85" s="208"/>
      <c r="C85" s="205"/>
      <c r="D85" s="221"/>
    </row>
    <row r="86" spans="1:4" ht="13.5" customHeight="1">
      <c r="A86" s="85"/>
      <c r="B86" s="208"/>
      <c r="C86" s="205"/>
      <c r="D86" s="221"/>
    </row>
    <row r="87" spans="1:4" ht="13.5" customHeight="1">
      <c r="A87" s="85"/>
      <c r="B87" s="208"/>
      <c r="C87" s="205"/>
      <c r="D87" s="221"/>
    </row>
    <row r="88" spans="1:4" ht="13.5" customHeight="1">
      <c r="A88" s="85"/>
      <c r="B88" s="208"/>
      <c r="C88" s="205"/>
      <c r="D88" s="221"/>
    </row>
    <row r="89" spans="1:4" ht="13.5" customHeight="1">
      <c r="A89" s="85"/>
      <c r="B89" s="208"/>
      <c r="C89" s="205"/>
      <c r="D89" s="221"/>
    </row>
    <row r="90" spans="1:4" ht="13.5" customHeight="1">
      <c r="A90" s="85"/>
      <c r="B90" s="208"/>
      <c r="C90" s="205"/>
      <c r="D90" s="221"/>
    </row>
    <row r="91" spans="1:4" ht="13.5" customHeight="1">
      <c r="A91" s="85"/>
      <c r="B91" s="208"/>
      <c r="C91" s="205"/>
      <c r="D91" s="221"/>
    </row>
    <row r="92" spans="1:4" ht="13.5" customHeight="1">
      <c r="A92" s="85"/>
      <c r="B92" s="208"/>
      <c r="C92" s="205"/>
      <c r="D92" s="221"/>
    </row>
    <row r="93" spans="1:4" ht="13.5" customHeight="1">
      <c r="A93" s="85"/>
      <c r="B93" s="208"/>
      <c r="C93" s="205"/>
      <c r="D93" s="221"/>
    </row>
    <row r="94" spans="1:4" ht="13.5" customHeight="1">
      <c r="A94" s="85"/>
      <c r="B94" s="208"/>
      <c r="C94" s="205"/>
      <c r="D94" s="221"/>
    </row>
    <row r="95" spans="1:4" ht="13.5" customHeight="1">
      <c r="A95" s="85"/>
      <c r="B95" s="208"/>
      <c r="C95" s="205"/>
      <c r="D95" s="221"/>
    </row>
    <row r="96" spans="1:4" ht="13.5" customHeight="1">
      <c r="A96" s="85"/>
      <c r="B96" s="208"/>
      <c r="C96" s="205"/>
      <c r="D96" s="221"/>
    </row>
    <row r="97" spans="1:8" ht="13.5" customHeight="1">
      <c r="A97" s="85"/>
      <c r="B97" s="208"/>
      <c r="C97" s="205"/>
      <c r="D97" s="221"/>
    </row>
    <row r="98" spans="1:8" ht="13.5" customHeight="1">
      <c r="A98" s="85"/>
      <c r="B98" s="208"/>
      <c r="C98" s="205"/>
      <c r="D98" s="221"/>
    </row>
    <row r="99" spans="1:8" ht="13.5" customHeight="1">
      <c r="A99" s="85"/>
      <c r="B99" s="208"/>
      <c r="C99" s="205"/>
      <c r="D99" s="221"/>
    </row>
    <row r="100" spans="1:8" ht="13.5" customHeight="1">
      <c r="A100" s="85"/>
      <c r="B100" s="208"/>
      <c r="C100" s="205"/>
      <c r="D100" s="221"/>
    </row>
    <row r="101" spans="1:8" ht="13.5" customHeight="1">
      <c r="A101" s="85"/>
      <c r="B101" s="208"/>
      <c r="C101" s="205"/>
      <c r="D101" s="221"/>
    </row>
    <row r="102" spans="1:8" ht="13.5" customHeight="1">
      <c r="A102" s="26"/>
      <c r="B102" s="208"/>
      <c r="C102" s="205"/>
      <c r="D102" s="221"/>
    </row>
    <row r="103" spans="1:8" ht="13.5" customHeight="1">
      <c r="A103" s="28"/>
      <c r="B103" s="208"/>
      <c r="C103" s="205"/>
      <c r="D103" s="221"/>
    </row>
    <row r="104" spans="1:8" ht="13.5" customHeight="1">
      <c r="A104" s="28"/>
      <c r="B104" s="208"/>
      <c r="C104" s="205"/>
      <c r="D104" s="221"/>
      <c r="E104" s="26"/>
      <c r="F104" s="57"/>
      <c r="G104" s="57"/>
      <c r="H104" s="57"/>
    </row>
    <row r="105" spans="1:8" ht="13.5" customHeight="1">
      <c r="A105" s="28"/>
      <c r="B105" s="28"/>
      <c r="C105" s="211"/>
      <c r="D105" s="211"/>
      <c r="E105" s="26"/>
      <c r="F105" s="57"/>
      <c r="G105" s="57"/>
      <c r="H105" s="57"/>
    </row>
    <row r="106" spans="1:8" ht="13.5" customHeight="1">
      <c r="A106" s="26"/>
      <c r="B106" s="26"/>
      <c r="C106" s="210"/>
      <c r="E106" s="26"/>
      <c r="F106" s="57"/>
      <c r="G106" s="57"/>
      <c r="H106" s="57"/>
    </row>
    <row r="107" spans="1:8" ht="13.5" customHeight="1">
      <c r="A107" s="26"/>
      <c r="B107" s="26"/>
      <c r="C107" s="210"/>
      <c r="E107" s="26"/>
      <c r="F107" s="57"/>
      <c r="G107" s="57"/>
      <c r="H107" s="57"/>
    </row>
    <row r="108" spans="1:8" ht="13.5" customHeight="1">
      <c r="A108" s="26"/>
      <c r="B108" s="26"/>
      <c r="C108" s="210"/>
      <c r="E108" s="26"/>
      <c r="F108" s="57"/>
      <c r="G108" s="57"/>
      <c r="H108" s="57"/>
    </row>
    <row r="109" spans="1:8" ht="13.5" customHeight="1">
      <c r="A109" s="26"/>
      <c r="B109" s="26"/>
      <c r="C109" s="210"/>
      <c r="E109" s="26"/>
      <c r="F109" s="57"/>
      <c r="G109" s="57"/>
      <c r="H109" s="57"/>
    </row>
    <row r="110" spans="1:8" ht="13.5" customHeight="1">
      <c r="A110" s="26"/>
      <c r="B110" s="26"/>
      <c r="C110" s="210"/>
      <c r="E110" s="26"/>
      <c r="F110" s="57"/>
      <c r="G110" s="57"/>
      <c r="H110" s="57"/>
    </row>
    <row r="111" spans="1:8" ht="13.5" customHeight="1">
      <c r="A111" s="26"/>
      <c r="B111" s="26"/>
      <c r="C111" s="210"/>
      <c r="E111" s="26"/>
      <c r="F111" s="57"/>
      <c r="G111" s="57"/>
      <c r="H111" s="57"/>
    </row>
    <row r="112" spans="1:8" ht="13.5" customHeight="1">
      <c r="A112" s="26"/>
      <c r="B112" s="26"/>
      <c r="C112" s="210"/>
      <c r="E112" s="26"/>
      <c r="F112" s="57"/>
      <c r="G112" s="57"/>
      <c r="H112" s="57"/>
    </row>
    <row r="113" spans="1:8" ht="13.5" customHeight="1">
      <c r="A113" s="26"/>
      <c r="B113" s="26"/>
      <c r="C113" s="210"/>
      <c r="E113" s="26"/>
      <c r="F113" s="57"/>
      <c r="G113" s="57"/>
      <c r="H113" s="57"/>
    </row>
    <row r="114" spans="1:8" ht="13.5" customHeight="1">
      <c r="A114" s="26"/>
      <c r="B114" s="26"/>
      <c r="C114" s="210"/>
      <c r="E114" s="26"/>
      <c r="F114" s="57"/>
      <c r="G114" s="57"/>
      <c r="H114" s="57"/>
    </row>
    <row r="115" spans="1:8" ht="13.5" customHeight="1">
      <c r="A115" s="26"/>
      <c r="B115" s="26"/>
      <c r="C115" s="210"/>
      <c r="E115" s="26"/>
      <c r="F115" s="57"/>
      <c r="G115" s="57"/>
      <c r="H115" s="57"/>
    </row>
    <row r="116" spans="1:8" ht="13.5" customHeight="1">
      <c r="A116" s="26"/>
      <c r="B116" s="26"/>
      <c r="C116" s="210"/>
      <c r="E116" s="26"/>
      <c r="F116" s="57"/>
      <c r="G116" s="57"/>
      <c r="H116" s="57"/>
    </row>
    <row r="117" spans="1:8" ht="13.5" customHeight="1">
      <c r="A117" s="26"/>
      <c r="B117" s="26"/>
      <c r="C117" s="210"/>
      <c r="E117" s="26"/>
      <c r="F117" s="57"/>
      <c r="G117" s="57"/>
      <c r="H117" s="57"/>
    </row>
    <row r="118" spans="1:8" ht="13.5" customHeight="1">
      <c r="A118" s="26"/>
      <c r="B118" s="26"/>
      <c r="C118" s="210"/>
      <c r="E118" s="26"/>
      <c r="F118" s="57"/>
      <c r="G118" s="57"/>
      <c r="H118" s="57"/>
    </row>
    <row r="119" spans="1:8" ht="13.5" customHeight="1">
      <c r="A119" s="26"/>
      <c r="B119" s="26"/>
      <c r="C119" s="210"/>
      <c r="E119" s="26"/>
      <c r="F119" s="57"/>
      <c r="G119" s="57"/>
      <c r="H119" s="57"/>
    </row>
    <row r="120" spans="1:8" ht="13.5" customHeight="1">
      <c r="A120" s="26"/>
      <c r="B120" s="26"/>
      <c r="C120" s="210"/>
      <c r="E120" s="26"/>
      <c r="F120" s="57"/>
      <c r="G120" s="57"/>
      <c r="H120" s="57"/>
    </row>
    <row r="121" spans="1:8" ht="13.5" customHeight="1">
      <c r="A121" s="26"/>
      <c r="B121" s="26"/>
      <c r="C121" s="210"/>
      <c r="E121" s="26"/>
      <c r="F121" s="57"/>
      <c r="G121" s="57"/>
      <c r="H121" s="57"/>
    </row>
    <row r="122" spans="1:8" ht="13.5" customHeight="1">
      <c r="A122" s="26"/>
      <c r="B122" s="26"/>
      <c r="C122" s="210"/>
      <c r="E122" s="26"/>
      <c r="F122" s="57"/>
      <c r="G122" s="57"/>
      <c r="H122" s="57"/>
    </row>
    <row r="123" spans="1:8" ht="13.5" customHeight="1">
      <c r="A123" s="26"/>
      <c r="B123" s="26"/>
      <c r="C123" s="210"/>
      <c r="E123" s="26"/>
      <c r="F123" s="57"/>
      <c r="G123" s="57"/>
      <c r="H123" s="57"/>
    </row>
    <row r="124" spans="1:8" ht="12.95" customHeight="1">
      <c r="A124" s="26"/>
      <c r="B124" s="26"/>
      <c r="C124" s="210"/>
      <c r="E124" s="26"/>
      <c r="F124" s="57"/>
      <c r="G124" s="57"/>
      <c r="H124" s="57"/>
    </row>
    <row r="125" spans="1:8" ht="12.95" customHeight="1">
      <c r="A125" s="26"/>
      <c r="B125" s="26"/>
      <c r="C125" s="210"/>
      <c r="E125" s="26"/>
      <c r="F125" s="57"/>
      <c r="G125" s="57"/>
      <c r="H125" s="57"/>
    </row>
    <row r="126" spans="1:8" ht="12.95" customHeight="1">
      <c r="E126" s="26"/>
      <c r="F126" s="57"/>
      <c r="G126" s="57"/>
      <c r="H126" s="57"/>
    </row>
    <row r="127" spans="1:8" ht="12.95" customHeight="1">
      <c r="E127" s="26"/>
      <c r="F127" s="57"/>
      <c r="G127" s="57"/>
      <c r="H127" s="57"/>
    </row>
    <row r="128" spans="1:8" ht="12.95" customHeight="1">
      <c r="E128" s="26"/>
      <c r="F128" s="57"/>
      <c r="G128" s="57"/>
      <c r="H128" s="57"/>
    </row>
    <row r="129" spans="5:8" ht="12.95" customHeight="1">
      <c r="E129" s="26"/>
      <c r="F129" s="57"/>
      <c r="G129" s="57"/>
      <c r="H129" s="57"/>
    </row>
    <row r="130" spans="5:8" ht="12.95" customHeight="1">
      <c r="E130" s="26"/>
      <c r="F130" s="57"/>
      <c r="G130" s="57"/>
      <c r="H130" s="57"/>
    </row>
    <row r="131" spans="5:8" ht="12.95" customHeight="1">
      <c r="E131" s="26"/>
      <c r="F131" s="57"/>
      <c r="G131" s="57"/>
      <c r="H131" s="57"/>
    </row>
    <row r="132" spans="5:8" ht="12.95" customHeight="1">
      <c r="E132" s="26"/>
      <c r="F132" s="57"/>
      <c r="G132" s="57"/>
      <c r="H132" s="57"/>
    </row>
    <row r="133" spans="5:8" ht="12.95" customHeight="1">
      <c r="E133" s="26"/>
      <c r="F133" s="57"/>
      <c r="G133" s="57"/>
      <c r="H133" s="57"/>
    </row>
    <row r="134" spans="5:8" ht="12.95" customHeight="1">
      <c r="E134" s="26"/>
      <c r="F134" s="57"/>
      <c r="G134" s="57"/>
      <c r="H134" s="57"/>
    </row>
    <row r="135" spans="5:8" ht="12.95" customHeight="1">
      <c r="E135" s="26"/>
      <c r="F135" s="57"/>
      <c r="G135" s="57"/>
      <c r="H135" s="57"/>
    </row>
    <row r="136" spans="5:8" ht="12.95" customHeight="1">
      <c r="E136" s="26"/>
      <c r="F136" s="57"/>
      <c r="G136" s="57"/>
      <c r="H136" s="57"/>
    </row>
    <row r="137" spans="5:8" ht="12.95" customHeight="1">
      <c r="E137" s="26"/>
      <c r="F137" s="57"/>
      <c r="G137" s="57"/>
      <c r="H137" s="57"/>
    </row>
    <row r="138" spans="5:8" ht="12.95" customHeight="1">
      <c r="E138" s="26"/>
      <c r="F138" s="57"/>
      <c r="G138" s="57"/>
      <c r="H138" s="57"/>
    </row>
    <row r="139" spans="5:8" ht="12.95" customHeight="1">
      <c r="E139" s="26"/>
      <c r="F139" s="57"/>
      <c r="G139" s="57"/>
      <c r="H139" s="57"/>
    </row>
    <row r="140" spans="5:8" ht="12.95" customHeight="1">
      <c r="E140" s="26"/>
      <c r="F140" s="57"/>
      <c r="G140" s="57"/>
      <c r="H140" s="57"/>
    </row>
    <row r="141" spans="5:8" ht="12.95" customHeight="1">
      <c r="E141" s="26"/>
      <c r="F141" s="57"/>
      <c r="G141" s="57"/>
      <c r="H141" s="57"/>
    </row>
  </sheetData>
  <phoneticPr fontId="25" type="noConversion"/>
  <pageMargins left="0.59055118110236227" right="0.51181102362204722" top="0.51181102362204722" bottom="0.51181102362204722" header="0" footer="0.23622047244094491"/>
  <pageSetup paperSize="9" orientation="portrait" r:id="rId1"/>
  <headerFooter alignWithMargins="0">
    <oddFooter>&amp;L&amp;9Public Library Statistics 2011/12&amp;C&amp;9&amp;P</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D60"/>
  <sheetViews>
    <sheetView zoomScaleNormal="100" workbookViewId="0">
      <pane ySplit="4" topLeftCell="A5" activePane="bottomLeft" state="frozen"/>
      <selection activeCell="B24" sqref="B24"/>
      <selection pane="bottomLeft" activeCell="E1" sqref="E1"/>
    </sheetView>
  </sheetViews>
  <sheetFormatPr defaultRowHeight="12.75"/>
  <cols>
    <col min="1" max="1" width="21" style="22" customWidth="1"/>
    <col min="2" max="2" width="15.140625" style="22" customWidth="1"/>
    <col min="3" max="3" width="21.28515625" style="22" customWidth="1"/>
    <col min="4" max="4" width="21.140625" style="137" customWidth="1"/>
    <col min="5" max="16384" width="9.140625" style="22"/>
  </cols>
  <sheetData>
    <row r="1" spans="1:4" ht="14.25" customHeight="1">
      <c r="A1" s="39" t="s">
        <v>655</v>
      </c>
    </row>
    <row r="2" spans="1:4" ht="12.75" customHeight="1">
      <c r="A2" s="39"/>
    </row>
    <row r="4" spans="1:4">
      <c r="A4" s="87"/>
      <c r="B4" s="108" t="s">
        <v>360</v>
      </c>
      <c r="C4" s="108" t="s">
        <v>361</v>
      </c>
      <c r="D4" s="209" t="s">
        <v>132</v>
      </c>
    </row>
    <row r="5" spans="1:4" ht="13.5" customHeight="1">
      <c r="A5" s="4" t="s">
        <v>457</v>
      </c>
      <c r="B5" s="4">
        <v>85</v>
      </c>
      <c r="C5" s="190">
        <v>92695</v>
      </c>
      <c r="D5" s="190">
        <v>75800</v>
      </c>
    </row>
    <row r="6" spans="1:4" ht="13.5" customHeight="1">
      <c r="A6" s="4" t="s">
        <v>339</v>
      </c>
      <c r="B6" s="4">
        <v>40</v>
      </c>
      <c r="C6" s="190">
        <v>43039</v>
      </c>
      <c r="D6" s="190">
        <v>31870</v>
      </c>
    </row>
    <row r="7" spans="1:4" ht="13.5" customHeight="1">
      <c r="A7" s="4" t="s">
        <v>458</v>
      </c>
      <c r="B7" s="4">
        <v>33</v>
      </c>
      <c r="C7" s="190">
        <v>51438</v>
      </c>
      <c r="D7" s="190">
        <v>33110</v>
      </c>
    </row>
    <row r="8" spans="1:4" ht="13.5" customHeight="1">
      <c r="A8" s="4" t="s">
        <v>459</v>
      </c>
      <c r="B8" s="4">
        <v>9</v>
      </c>
      <c r="C8" s="190">
        <v>12473</v>
      </c>
      <c r="D8" s="190">
        <v>13140</v>
      </c>
    </row>
    <row r="9" spans="1:4" ht="13.5" customHeight="1">
      <c r="A9" s="4" t="s">
        <v>460</v>
      </c>
      <c r="B9" s="4">
        <v>33</v>
      </c>
      <c r="C9" s="190">
        <v>46291</v>
      </c>
      <c r="D9" s="190">
        <v>45300</v>
      </c>
    </row>
    <row r="10" spans="1:4" ht="13.5" customHeight="1">
      <c r="A10" s="4" t="s">
        <v>168</v>
      </c>
      <c r="B10" s="4">
        <v>8</v>
      </c>
      <c r="C10" s="190">
        <v>12854</v>
      </c>
      <c r="D10" s="190">
        <v>6427</v>
      </c>
    </row>
    <row r="11" spans="1:4" ht="13.5" customHeight="1">
      <c r="A11" s="4" t="s">
        <v>340</v>
      </c>
      <c r="B11" s="4">
        <v>13</v>
      </c>
      <c r="C11" s="4"/>
      <c r="D11" s="190">
        <v>10507</v>
      </c>
    </row>
    <row r="12" spans="1:4" ht="13.5" customHeight="1">
      <c r="A12" s="4" t="s">
        <v>461</v>
      </c>
      <c r="B12" s="4">
        <v>20</v>
      </c>
      <c r="C12" s="190">
        <v>12037</v>
      </c>
      <c r="D12" s="190">
        <v>9348</v>
      </c>
    </row>
    <row r="13" spans="1:4" ht="13.5" customHeight="1">
      <c r="A13" s="4" t="s">
        <v>462</v>
      </c>
      <c r="B13" s="4">
        <v>96</v>
      </c>
      <c r="C13" s="190">
        <v>99538</v>
      </c>
      <c r="D13" s="190">
        <v>55960</v>
      </c>
    </row>
    <row r="14" spans="1:4" ht="13.5" customHeight="1">
      <c r="A14" s="4" t="s">
        <v>463</v>
      </c>
      <c r="B14" s="4">
        <v>8</v>
      </c>
      <c r="C14" s="190">
        <v>19784</v>
      </c>
      <c r="D14" s="190">
        <v>9413</v>
      </c>
    </row>
    <row r="15" spans="1:4" ht="13.5" customHeight="1">
      <c r="A15" s="4" t="s">
        <v>685</v>
      </c>
      <c r="B15" s="4">
        <v>18</v>
      </c>
      <c r="C15" s="190">
        <v>6402</v>
      </c>
      <c r="D15" s="190">
        <v>2792</v>
      </c>
    </row>
    <row r="16" spans="1:4" ht="13.5" customHeight="1">
      <c r="A16" s="4" t="s">
        <v>341</v>
      </c>
      <c r="B16" s="4">
        <v>21</v>
      </c>
      <c r="C16" s="190">
        <v>12750</v>
      </c>
      <c r="D16" s="4"/>
    </row>
    <row r="17" spans="1:4" ht="13.5" customHeight="1">
      <c r="A17" s="4" t="s">
        <v>552</v>
      </c>
      <c r="B17" s="4">
        <v>6</v>
      </c>
      <c r="C17" s="190">
        <v>2762</v>
      </c>
      <c r="D17" s="4"/>
    </row>
    <row r="18" spans="1:4" ht="13.5" customHeight="1">
      <c r="A18" s="4" t="s">
        <v>554</v>
      </c>
      <c r="B18" s="4">
        <v>11</v>
      </c>
      <c r="C18" s="190">
        <v>8176</v>
      </c>
      <c r="D18" s="4"/>
    </row>
    <row r="19" spans="1:4" ht="13.5" customHeight="1">
      <c r="A19" s="4" t="s">
        <v>464</v>
      </c>
      <c r="B19" s="4">
        <v>64</v>
      </c>
      <c r="C19" s="190">
        <v>103363</v>
      </c>
      <c r="D19" s="190">
        <v>64279</v>
      </c>
    </row>
    <row r="20" spans="1:4" ht="13.5" customHeight="1">
      <c r="A20" s="4" t="s">
        <v>465</v>
      </c>
      <c r="B20" s="4">
        <v>44</v>
      </c>
      <c r="C20" s="4"/>
      <c r="D20" s="190">
        <v>51368</v>
      </c>
    </row>
    <row r="21" spans="1:4" ht="13.5" customHeight="1">
      <c r="A21" s="4" t="s">
        <v>466</v>
      </c>
      <c r="B21" s="4">
        <v>17</v>
      </c>
      <c r="C21" s="190">
        <v>20383</v>
      </c>
      <c r="D21" s="190">
        <v>12735</v>
      </c>
    </row>
    <row r="22" spans="1:4" ht="13.5" customHeight="1">
      <c r="A22" s="234" t="s">
        <v>21</v>
      </c>
      <c r="B22" s="4">
        <v>40</v>
      </c>
      <c r="C22" s="190">
        <v>26095</v>
      </c>
      <c r="D22" s="190">
        <v>19813</v>
      </c>
    </row>
    <row r="23" spans="1:4" ht="13.5" customHeight="1">
      <c r="A23" s="4" t="s">
        <v>467</v>
      </c>
      <c r="B23" s="4">
        <v>16</v>
      </c>
      <c r="C23" s="190">
        <v>16430</v>
      </c>
      <c r="D23" s="190">
        <v>11418</v>
      </c>
    </row>
    <row r="24" spans="1:4" ht="13.5" customHeight="1">
      <c r="A24" s="4" t="s">
        <v>468</v>
      </c>
      <c r="B24" s="4">
        <v>42</v>
      </c>
      <c r="C24" s="4"/>
      <c r="D24" s="4"/>
    </row>
    <row r="25" spans="1:4" ht="13.5" customHeight="1">
      <c r="A25" s="4" t="s">
        <v>343</v>
      </c>
      <c r="B25" s="4">
        <v>63</v>
      </c>
      <c r="C25" s="190">
        <v>72423</v>
      </c>
      <c r="D25" s="190">
        <v>71373</v>
      </c>
    </row>
    <row r="26" spans="1:4" ht="13.5" customHeight="1">
      <c r="A26" s="4" t="s">
        <v>344</v>
      </c>
      <c r="B26" s="4">
        <v>15</v>
      </c>
      <c r="C26" s="190">
        <v>11666</v>
      </c>
      <c r="D26" s="190">
        <v>11666</v>
      </c>
    </row>
    <row r="27" spans="1:4" ht="13.5" customHeight="1">
      <c r="A27" s="4" t="s">
        <v>345</v>
      </c>
      <c r="B27" s="4">
        <v>76</v>
      </c>
      <c r="C27" s="190">
        <v>15000</v>
      </c>
      <c r="D27" s="190">
        <v>31525</v>
      </c>
    </row>
    <row r="28" spans="1:4" ht="13.5" customHeight="1">
      <c r="A28" s="4" t="s">
        <v>469</v>
      </c>
      <c r="B28" s="4">
        <v>20</v>
      </c>
      <c r="C28" s="4"/>
      <c r="D28" s="190">
        <v>4479</v>
      </c>
    </row>
    <row r="29" spans="1:4" ht="13.5" customHeight="1">
      <c r="A29" s="4" t="s">
        <v>470</v>
      </c>
      <c r="B29" s="4">
        <v>50</v>
      </c>
      <c r="C29" s="190">
        <v>75996</v>
      </c>
      <c r="D29" s="190">
        <v>48309</v>
      </c>
    </row>
    <row r="30" spans="1:4" ht="13.5" customHeight="1">
      <c r="A30" s="4" t="s">
        <v>471</v>
      </c>
      <c r="B30" s="4">
        <v>23</v>
      </c>
      <c r="C30" s="190">
        <v>21881</v>
      </c>
      <c r="D30" s="190">
        <v>21881</v>
      </c>
    </row>
    <row r="31" spans="1:4" ht="13.5" customHeight="1">
      <c r="A31" s="4" t="s">
        <v>306</v>
      </c>
      <c r="B31" s="4">
        <v>19</v>
      </c>
      <c r="C31" s="190">
        <v>44624</v>
      </c>
      <c r="D31" s="190">
        <v>16034</v>
      </c>
    </row>
    <row r="32" spans="1:4" ht="13.5" customHeight="1">
      <c r="A32" s="4" t="s">
        <v>307</v>
      </c>
      <c r="B32" s="4">
        <v>18</v>
      </c>
      <c r="C32" s="190">
        <v>15940</v>
      </c>
      <c r="D32" s="190">
        <v>15304</v>
      </c>
    </row>
    <row r="33" spans="1:4" ht="13.5" customHeight="1">
      <c r="A33" s="4" t="s">
        <v>186</v>
      </c>
      <c r="B33" s="4">
        <v>19</v>
      </c>
      <c r="C33" s="4"/>
      <c r="D33" s="190">
        <v>7169</v>
      </c>
    </row>
    <row r="34" spans="1:4" ht="13.5" customHeight="1">
      <c r="A34" s="4" t="s">
        <v>346</v>
      </c>
      <c r="B34" s="4">
        <v>45</v>
      </c>
      <c r="C34" s="190">
        <v>45578</v>
      </c>
      <c r="D34" s="4"/>
    </row>
    <row r="35" spans="1:4" ht="13.5" customHeight="1">
      <c r="A35" s="4" t="s">
        <v>473</v>
      </c>
      <c r="B35" s="4">
        <v>19</v>
      </c>
      <c r="C35" s="190">
        <v>40604</v>
      </c>
      <c r="D35" s="190">
        <v>21916</v>
      </c>
    </row>
    <row r="36" spans="1:4" ht="13.5" customHeight="1">
      <c r="A36" s="4" t="s">
        <v>474</v>
      </c>
      <c r="B36" s="4">
        <v>31</v>
      </c>
      <c r="C36" s="190">
        <v>25264</v>
      </c>
      <c r="D36" s="190">
        <v>20956</v>
      </c>
    </row>
    <row r="37" spans="1:4" ht="13.5" customHeight="1">
      <c r="A37" s="4" t="s">
        <v>476</v>
      </c>
      <c r="B37" s="4">
        <v>121</v>
      </c>
      <c r="C37" s="190">
        <v>520547</v>
      </c>
      <c r="D37" s="190">
        <v>260473</v>
      </c>
    </row>
    <row r="38" spans="1:4" ht="13.5" customHeight="1">
      <c r="A38" s="4" t="s">
        <v>310</v>
      </c>
      <c r="B38" s="4">
        <v>10</v>
      </c>
      <c r="C38" s="190">
        <v>7417</v>
      </c>
      <c r="D38" s="190">
        <v>7237</v>
      </c>
    </row>
    <row r="39" spans="1:4" ht="13.5" customHeight="1">
      <c r="A39" s="4" t="s">
        <v>679</v>
      </c>
      <c r="B39" s="4">
        <v>39</v>
      </c>
      <c r="C39" s="190">
        <v>11009</v>
      </c>
      <c r="D39" s="190">
        <v>9300</v>
      </c>
    </row>
    <row r="40" spans="1:4" ht="13.5" customHeight="1">
      <c r="A40" s="4" t="s">
        <v>356</v>
      </c>
      <c r="B40" s="4">
        <v>45</v>
      </c>
      <c r="C40" s="190">
        <v>28144</v>
      </c>
      <c r="D40" s="190">
        <v>24167</v>
      </c>
    </row>
    <row r="41" spans="1:4" ht="13.5" customHeight="1">
      <c r="A41" s="4" t="s">
        <v>317</v>
      </c>
      <c r="B41" s="4">
        <v>6</v>
      </c>
      <c r="C41" s="4">
        <v>233</v>
      </c>
      <c r="D41" s="4">
        <v>251</v>
      </c>
    </row>
    <row r="42" spans="1:4" ht="13.5" customHeight="1">
      <c r="A42" s="4" t="s">
        <v>477</v>
      </c>
      <c r="B42" s="4">
        <v>53</v>
      </c>
      <c r="C42" s="190">
        <v>66528</v>
      </c>
      <c r="D42" s="190">
        <v>32396</v>
      </c>
    </row>
    <row r="43" spans="1:4" ht="13.5" customHeight="1">
      <c r="A43" s="4" t="s">
        <v>478</v>
      </c>
      <c r="B43" s="4">
        <v>24</v>
      </c>
      <c r="C43" s="190">
        <v>33133</v>
      </c>
      <c r="D43" s="190">
        <v>24850</v>
      </c>
    </row>
    <row r="44" spans="1:4" ht="13.5" customHeight="1">
      <c r="A44" s="4" t="s">
        <v>323</v>
      </c>
      <c r="B44" s="4">
        <v>7</v>
      </c>
      <c r="C44" s="190">
        <v>2848</v>
      </c>
      <c r="D44" s="190">
        <v>2943</v>
      </c>
    </row>
    <row r="45" spans="1:4" ht="13.5" customHeight="1">
      <c r="A45" s="4" t="s">
        <v>348</v>
      </c>
      <c r="B45" s="4">
        <v>53</v>
      </c>
      <c r="C45" s="190">
        <v>27168</v>
      </c>
      <c r="D45" s="190">
        <v>46186</v>
      </c>
    </row>
    <row r="46" spans="1:4" ht="13.5" customHeight="1">
      <c r="A46" s="4" t="s">
        <v>479</v>
      </c>
      <c r="B46" s="4">
        <v>59</v>
      </c>
      <c r="C46" s="190">
        <v>25534</v>
      </c>
      <c r="D46" s="190">
        <v>616110</v>
      </c>
    </row>
    <row r="47" spans="1:4" ht="13.5" customHeight="1">
      <c r="A47" s="4" t="s">
        <v>324</v>
      </c>
      <c r="B47" s="4">
        <v>23</v>
      </c>
      <c r="C47" s="190">
        <v>36938</v>
      </c>
      <c r="D47" s="4"/>
    </row>
    <row r="48" spans="1:4" ht="13.5" customHeight="1">
      <c r="A48" s="4" t="s">
        <v>480</v>
      </c>
      <c r="B48" s="4">
        <v>8</v>
      </c>
      <c r="C48" s="190">
        <v>7106</v>
      </c>
      <c r="D48" s="190">
        <v>5522</v>
      </c>
    </row>
    <row r="49" spans="1:4" ht="13.5" customHeight="1">
      <c r="A49" s="4" t="s">
        <v>481</v>
      </c>
      <c r="B49" s="4">
        <v>94</v>
      </c>
      <c r="C49" s="190">
        <v>118271</v>
      </c>
      <c r="D49" s="190">
        <v>95824</v>
      </c>
    </row>
    <row r="50" spans="1:4" ht="13.5" customHeight="1">
      <c r="A50" s="4" t="s">
        <v>482</v>
      </c>
      <c r="B50" s="4">
        <v>20</v>
      </c>
      <c r="C50" s="190">
        <v>10453</v>
      </c>
      <c r="D50" s="190">
        <v>9006</v>
      </c>
    </row>
    <row r="51" spans="1:4" ht="13.5" customHeight="1">
      <c r="A51" s="4" t="s">
        <v>483</v>
      </c>
      <c r="B51" s="4">
        <v>43</v>
      </c>
      <c r="C51" s="190">
        <v>67943</v>
      </c>
      <c r="D51" s="4"/>
    </row>
    <row r="52" spans="1:4">
      <c r="A52" s="4"/>
      <c r="B52" s="173"/>
      <c r="C52" s="82"/>
      <c r="D52" s="82"/>
    </row>
    <row r="53" spans="1:4" ht="13.5" customHeight="1">
      <c r="A53" s="26"/>
      <c r="B53" s="26"/>
      <c r="C53" s="27"/>
      <c r="D53" s="210"/>
    </row>
    <row r="54" spans="1:4" ht="13.5" customHeight="1">
      <c r="A54" s="28" t="s">
        <v>411</v>
      </c>
      <c r="B54" s="41">
        <f>MEDIAN(B5:B51,'Inernet for public A-L'!B5:B56)</f>
        <v>22</v>
      </c>
      <c r="C54" s="41">
        <f>MEDIAN(C5:C51,'Inernet for public A-L'!C5:C56)</f>
        <v>25399</v>
      </c>
      <c r="D54" s="41">
        <f>MEDIAN(D5:D51,'Inernet for public A-L'!D5:D56)</f>
        <v>19108</v>
      </c>
    </row>
    <row r="55" spans="1:4" ht="13.5" customHeight="1">
      <c r="A55" s="28" t="s">
        <v>410</v>
      </c>
      <c r="B55" s="86">
        <f>AVERAGE(B5:B51,'Inernet for public A-L'!B5:B56)</f>
        <v>30.575757575757574</v>
      </c>
      <c r="C55" s="86">
        <f>AVERAGE(C5:C51,'Inernet for public A-L'!C5:C56)</f>
        <v>40733.944444444445</v>
      </c>
      <c r="D55" s="86">
        <f>AVERAGE(D5:D51,'Inernet for public A-L'!D5:D56)</f>
        <v>35931.329411764709</v>
      </c>
    </row>
    <row r="56" spans="1:4" ht="13.5" customHeight="1">
      <c r="A56" s="28" t="s">
        <v>359</v>
      </c>
      <c r="B56" s="41">
        <f>SUM(B5:B51,'Inernet for public A-L'!B5:B56)</f>
        <v>3027</v>
      </c>
      <c r="C56" s="41">
        <f>SUM(C5:C51,'Inernet for public A-L'!C5:C56)</f>
        <v>3666055</v>
      </c>
      <c r="D56" s="41">
        <f>SUM(D5:D51,'Inernet for public A-L'!D5:D56)</f>
        <v>3054163</v>
      </c>
    </row>
    <row r="57" spans="1:4" ht="13.5" customHeight="1"/>
    <row r="58" spans="1:4" ht="13.5" customHeight="1"/>
    <row r="59" spans="1:4" ht="13.5" customHeight="1"/>
    <row r="60" spans="1:4" ht="13.5" customHeight="1"/>
  </sheetData>
  <phoneticPr fontId="25" type="noConversion"/>
  <pageMargins left="0.59055118110236227" right="0.51181102362204722" top="0.51181102362204722" bottom="0.51181102362204722" header="0" footer="0.23622047244094491"/>
  <pageSetup paperSize="9" orientation="portrait" r:id="rId1"/>
  <headerFooter alignWithMargins="0">
    <oddFooter>&amp;L&amp;9Public Library Statistics 2011/12&amp;C&amp;9&amp;P</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9"/>
  <sheetViews>
    <sheetView zoomScaleNormal="100" workbookViewId="0">
      <pane ySplit="4" topLeftCell="A5" activePane="bottomLeft" state="frozen"/>
      <selection activeCell="B24" sqref="B24"/>
      <selection pane="bottomLeft" activeCell="C7" sqref="C7"/>
    </sheetView>
  </sheetViews>
  <sheetFormatPr defaultColWidth="8.85546875" defaultRowHeight="12" customHeight="1"/>
  <cols>
    <col min="1" max="1" width="24.7109375" customWidth="1"/>
    <col min="2" max="2" width="24" style="82" customWidth="1"/>
    <col min="3" max="3" width="36.7109375" style="173" customWidth="1"/>
    <col min="4" max="4" width="9.42578125" customWidth="1"/>
    <col min="5" max="5" width="8.85546875" customWidth="1"/>
    <col min="6" max="6" width="23" style="178" bestFit="1" customWidth="1"/>
    <col min="7" max="7" width="26.5703125" style="178" customWidth="1"/>
    <col min="8" max="8" width="35.140625" style="178" customWidth="1"/>
  </cols>
  <sheetData>
    <row r="1" spans="1:9" ht="15.75" customHeight="1">
      <c r="A1" s="39" t="s">
        <v>656</v>
      </c>
      <c r="B1" s="517"/>
      <c r="C1" s="170"/>
    </row>
    <row r="2" spans="1:9" ht="13.5" customHeight="1">
      <c r="A2" s="78" t="s">
        <v>129</v>
      </c>
      <c r="B2" s="517"/>
      <c r="C2" s="170"/>
    </row>
    <row r="3" spans="1:9" ht="11.25" customHeight="1">
      <c r="A3" s="78"/>
      <c r="B3" s="517"/>
      <c r="C3" s="170"/>
    </row>
    <row r="4" spans="1:9" s="208" customFormat="1" ht="13.5" customHeight="1">
      <c r="B4" s="354" t="s">
        <v>407</v>
      </c>
      <c r="C4" s="372"/>
      <c r="F4" s="10"/>
      <c r="G4" s="10"/>
      <c r="H4" s="10"/>
      <c r="I4" s="10"/>
    </row>
    <row r="5" spans="1:9" ht="13.5" customHeight="1">
      <c r="A5" s="4" t="s">
        <v>572</v>
      </c>
      <c r="B5" s="190">
        <v>22521</v>
      </c>
      <c r="I5" s="70"/>
    </row>
    <row r="6" spans="1:9" ht="13.5" customHeight="1">
      <c r="A6" s="4" t="s">
        <v>333</v>
      </c>
      <c r="B6" s="4"/>
      <c r="I6" s="70"/>
    </row>
    <row r="7" spans="1:9" ht="13.5" customHeight="1">
      <c r="A7" s="4" t="s">
        <v>423</v>
      </c>
      <c r="B7" s="190">
        <v>6750</v>
      </c>
      <c r="C7" s="173" t="s">
        <v>357</v>
      </c>
      <c r="I7" s="70"/>
    </row>
    <row r="8" spans="1:9" ht="13.5" customHeight="1">
      <c r="A8" s="4" t="s">
        <v>424</v>
      </c>
      <c r="B8" s="190">
        <v>92144</v>
      </c>
      <c r="I8" s="70"/>
    </row>
    <row r="9" spans="1:9" ht="13.5" customHeight="1">
      <c r="A9" s="4" t="s">
        <v>487</v>
      </c>
      <c r="B9" s="4"/>
      <c r="I9" s="70"/>
    </row>
    <row r="10" spans="1:9" ht="13.5" customHeight="1">
      <c r="A10" s="4" t="s">
        <v>426</v>
      </c>
      <c r="B10" s="190">
        <v>486252</v>
      </c>
      <c r="I10" s="70"/>
    </row>
    <row r="11" spans="1:9" ht="13.5" customHeight="1">
      <c r="A11" s="4" t="s">
        <v>488</v>
      </c>
      <c r="B11" s="190">
        <v>67075</v>
      </c>
      <c r="I11" s="70"/>
    </row>
    <row r="12" spans="1:9" ht="13.5" customHeight="1">
      <c r="A12" s="4" t="s">
        <v>489</v>
      </c>
      <c r="B12" s="4"/>
      <c r="I12" s="70"/>
    </row>
    <row r="13" spans="1:9" ht="13.5" customHeight="1">
      <c r="A13" s="4" t="s">
        <v>492</v>
      </c>
      <c r="B13" s="4">
        <v>143</v>
      </c>
      <c r="I13" s="70"/>
    </row>
    <row r="14" spans="1:9" ht="13.5" customHeight="1">
      <c r="A14" s="4" t="s">
        <v>429</v>
      </c>
      <c r="B14" s="190">
        <v>186953</v>
      </c>
      <c r="I14" s="70"/>
    </row>
    <row r="15" spans="1:9" ht="13.5" customHeight="1">
      <c r="A15" s="4" t="s">
        <v>493</v>
      </c>
      <c r="B15" s="190">
        <v>5410</v>
      </c>
      <c r="I15" s="70"/>
    </row>
    <row r="16" spans="1:9" ht="13.5" customHeight="1">
      <c r="A16" s="4" t="s">
        <v>431</v>
      </c>
      <c r="B16" s="190">
        <v>75140</v>
      </c>
      <c r="I16" s="70"/>
    </row>
    <row r="17" spans="1:9" ht="13.5" customHeight="1">
      <c r="A17" s="4" t="s">
        <v>184</v>
      </c>
      <c r="B17" s="4"/>
      <c r="I17" s="70"/>
    </row>
    <row r="18" spans="1:9" ht="13.5" customHeight="1">
      <c r="A18" s="4" t="s">
        <v>498</v>
      </c>
      <c r="B18" s="190">
        <v>1078</v>
      </c>
      <c r="I18" s="70"/>
    </row>
    <row r="19" spans="1:9" ht="13.5" customHeight="1">
      <c r="A19" s="4" t="s">
        <v>500</v>
      </c>
      <c r="B19" s="190">
        <v>12376</v>
      </c>
      <c r="I19" s="70"/>
    </row>
    <row r="20" spans="1:9" ht="13.5" customHeight="1">
      <c r="A20" s="4" t="s">
        <v>434</v>
      </c>
      <c r="B20" s="190">
        <v>19812</v>
      </c>
      <c r="I20" s="70"/>
    </row>
    <row r="21" spans="1:9" ht="13.5" customHeight="1">
      <c r="A21" s="4" t="s">
        <v>435</v>
      </c>
      <c r="B21" s="190">
        <v>9981</v>
      </c>
      <c r="I21" s="70"/>
    </row>
    <row r="22" spans="1:9" ht="13.5" customHeight="1">
      <c r="A22" s="4" t="s">
        <v>436</v>
      </c>
      <c r="B22" s="190">
        <v>225576</v>
      </c>
      <c r="I22" s="70"/>
    </row>
    <row r="23" spans="1:9" ht="13.5" customHeight="1">
      <c r="A23" s="4" t="s">
        <v>208</v>
      </c>
      <c r="B23" s="190">
        <v>18928</v>
      </c>
      <c r="I23" s="70"/>
    </row>
    <row r="24" spans="1:9" ht="13.5" customHeight="1">
      <c r="A24" s="4" t="s">
        <v>437</v>
      </c>
      <c r="B24" s="190">
        <v>33040</v>
      </c>
      <c r="I24" s="70"/>
    </row>
    <row r="25" spans="1:9" ht="13.5" customHeight="1">
      <c r="A25" s="4" t="s">
        <v>334</v>
      </c>
      <c r="B25" s="190">
        <v>7436</v>
      </c>
      <c r="I25" s="70"/>
    </row>
    <row r="26" spans="1:9" ht="13.5" customHeight="1">
      <c r="A26" s="4" t="s">
        <v>335</v>
      </c>
      <c r="B26" s="190">
        <v>79491</v>
      </c>
      <c r="I26" s="70"/>
    </row>
    <row r="27" spans="1:9" ht="13.5" customHeight="1">
      <c r="A27" s="4" t="s">
        <v>209</v>
      </c>
      <c r="B27" s="4"/>
      <c r="I27" s="70"/>
    </row>
    <row r="28" spans="1:9" ht="13.5" customHeight="1">
      <c r="A28" s="4" t="s">
        <v>439</v>
      </c>
      <c r="B28" s="190">
        <v>24988</v>
      </c>
      <c r="I28" s="70"/>
    </row>
    <row r="29" spans="1:9" ht="13.5" customHeight="1">
      <c r="A29" s="4" t="s">
        <v>336</v>
      </c>
      <c r="B29" s="190">
        <v>102895</v>
      </c>
      <c r="I29" s="70"/>
    </row>
    <row r="30" spans="1:9" ht="13.5" customHeight="1">
      <c r="A30" s="4" t="s">
        <v>506</v>
      </c>
      <c r="B30" s="190">
        <v>9971</v>
      </c>
      <c r="I30" s="70"/>
    </row>
    <row r="31" spans="1:9" ht="13.5" customHeight="1">
      <c r="A31" s="4" t="s">
        <v>507</v>
      </c>
      <c r="B31" s="4"/>
      <c r="I31" s="70"/>
    </row>
    <row r="32" spans="1:9" ht="13.5" customHeight="1">
      <c r="A32" s="4" t="s">
        <v>520</v>
      </c>
      <c r="B32" s="190">
        <v>14092</v>
      </c>
      <c r="I32" s="70"/>
    </row>
    <row r="33" spans="1:9" ht="13.5" customHeight="1">
      <c r="A33" s="4" t="s">
        <v>440</v>
      </c>
      <c r="B33" s="190">
        <v>49972</v>
      </c>
      <c r="I33" s="70"/>
    </row>
    <row r="34" spans="1:9" ht="13.5" customHeight="1">
      <c r="A34" s="4" t="s">
        <v>166</v>
      </c>
      <c r="B34" s="190">
        <v>15210</v>
      </c>
      <c r="I34" s="70"/>
    </row>
    <row r="35" spans="1:9" ht="13.5" customHeight="1">
      <c r="A35" s="4" t="s">
        <v>441</v>
      </c>
      <c r="B35" s="4"/>
      <c r="I35" s="70"/>
    </row>
    <row r="36" spans="1:9" ht="13.5" customHeight="1">
      <c r="A36" s="4" t="s">
        <v>524</v>
      </c>
      <c r="B36" s="190">
        <v>29705</v>
      </c>
      <c r="I36" s="70"/>
    </row>
    <row r="37" spans="1:9" ht="13.5" customHeight="1">
      <c r="A37" s="4" t="s">
        <v>525</v>
      </c>
      <c r="B37" s="190">
        <v>9892</v>
      </c>
      <c r="I37" s="70"/>
    </row>
    <row r="38" spans="1:9" ht="13.5" customHeight="1">
      <c r="A38" s="4" t="s">
        <v>185</v>
      </c>
      <c r="B38" s="4">
        <v>42</v>
      </c>
      <c r="I38" s="70"/>
    </row>
    <row r="39" spans="1:9" ht="13.5" customHeight="1">
      <c r="A39" s="4" t="s">
        <v>528</v>
      </c>
      <c r="B39" s="190">
        <v>17784</v>
      </c>
      <c r="I39" s="70"/>
    </row>
    <row r="40" spans="1:9" ht="13.5" customHeight="1">
      <c r="A40" s="4" t="s">
        <v>529</v>
      </c>
      <c r="B40" s="4"/>
      <c r="I40" s="70"/>
    </row>
    <row r="41" spans="1:9" ht="13.5" customHeight="1">
      <c r="A41" s="4" t="s">
        <v>443</v>
      </c>
      <c r="B41" s="190">
        <v>29922</v>
      </c>
      <c r="I41" s="70"/>
    </row>
    <row r="42" spans="1:9" ht="13.5" customHeight="1">
      <c r="A42" s="4" t="s">
        <v>563</v>
      </c>
      <c r="B42" s="190">
        <v>58747</v>
      </c>
      <c r="I42" s="70"/>
    </row>
    <row r="43" spans="1:9" ht="13.5" customHeight="1">
      <c r="A43" s="4" t="s">
        <v>445</v>
      </c>
      <c r="B43" s="190">
        <v>60515</v>
      </c>
      <c r="I43" s="70"/>
    </row>
    <row r="44" spans="1:9" ht="13.5" customHeight="1">
      <c r="A44" s="4" t="s">
        <v>446</v>
      </c>
      <c r="B44" s="190">
        <v>95368</v>
      </c>
      <c r="I44" s="70"/>
    </row>
    <row r="45" spans="1:9" ht="13.5" customHeight="1">
      <c r="A45" s="4" t="s">
        <v>448</v>
      </c>
      <c r="B45" s="190">
        <v>29224</v>
      </c>
      <c r="I45" s="70"/>
    </row>
    <row r="46" spans="1:9" ht="13.5" customHeight="1">
      <c r="A46" s="4" t="s">
        <v>533</v>
      </c>
      <c r="B46" s="4"/>
      <c r="I46" s="70"/>
    </row>
    <row r="47" spans="1:9" ht="13.5" customHeight="1">
      <c r="A47" s="4" t="s">
        <v>536</v>
      </c>
      <c r="B47" s="190">
        <v>26741</v>
      </c>
      <c r="I47" s="70"/>
    </row>
    <row r="48" spans="1:9" ht="13.5" customHeight="1">
      <c r="A48" s="4" t="s">
        <v>450</v>
      </c>
      <c r="B48" s="190">
        <v>15626</v>
      </c>
      <c r="I48" s="70"/>
    </row>
    <row r="49" spans="1:9" ht="13.5" customHeight="1">
      <c r="A49" s="4" t="s">
        <v>451</v>
      </c>
      <c r="B49" s="190">
        <v>94159</v>
      </c>
      <c r="I49" s="70"/>
    </row>
    <row r="50" spans="1:9" ht="13.5" customHeight="1">
      <c r="A50" s="4" t="s">
        <v>216</v>
      </c>
      <c r="B50" s="190">
        <v>90116</v>
      </c>
      <c r="I50" s="70"/>
    </row>
    <row r="51" spans="1:9" ht="13.5" customHeight="1">
      <c r="A51" s="4" t="s">
        <v>538</v>
      </c>
      <c r="B51" s="4"/>
      <c r="I51" s="70"/>
    </row>
    <row r="52" spans="1:9" ht="13.5" customHeight="1">
      <c r="A52" s="4" t="s">
        <v>454</v>
      </c>
      <c r="B52" s="190">
        <v>97812</v>
      </c>
      <c r="I52" s="70"/>
    </row>
    <row r="53" spans="1:9" ht="13.5" customHeight="1">
      <c r="A53" s="4" t="s">
        <v>455</v>
      </c>
      <c r="B53" s="190">
        <v>33319</v>
      </c>
      <c r="I53" s="70"/>
    </row>
    <row r="54" spans="1:9" ht="13.5" customHeight="1">
      <c r="A54" s="4" t="s">
        <v>539</v>
      </c>
      <c r="B54" s="4"/>
      <c r="I54" s="70"/>
    </row>
    <row r="55" spans="1:9" ht="13.5" customHeight="1">
      <c r="A55" s="4" t="s">
        <v>456</v>
      </c>
      <c r="B55" s="190">
        <v>63895</v>
      </c>
      <c r="I55" s="70"/>
    </row>
    <row r="56" spans="1:9" ht="13.5" customHeight="1">
      <c r="A56" s="4" t="s">
        <v>541</v>
      </c>
      <c r="B56" s="190">
        <v>16362</v>
      </c>
      <c r="I56" s="70"/>
    </row>
    <row r="57" spans="1:9" ht="13.5" customHeight="1">
      <c r="I57" s="70"/>
    </row>
    <row r="58" spans="1:9" ht="13.5" customHeight="1">
      <c r="I58" s="70"/>
    </row>
    <row r="59" spans="1:9" ht="13.5" customHeight="1">
      <c r="I59" s="70"/>
    </row>
    <row r="60" spans="1:9" ht="13.5" customHeight="1">
      <c r="I60" s="70"/>
    </row>
    <row r="61" spans="1:9" ht="13.5" customHeight="1">
      <c r="I61" s="70"/>
    </row>
    <row r="62" spans="1:9" ht="13.5" customHeight="1">
      <c r="I62" s="70"/>
    </row>
    <row r="63" spans="1:9" ht="13.5" customHeight="1">
      <c r="I63" s="70"/>
    </row>
    <row r="64" spans="1:9" ht="13.5" customHeight="1">
      <c r="I64" s="70"/>
    </row>
    <row r="65" spans="9:9" ht="13.5" customHeight="1">
      <c r="I65" s="70"/>
    </row>
    <row r="66" spans="9:9" ht="13.5" customHeight="1">
      <c r="I66" s="70"/>
    </row>
    <row r="67" spans="9:9" ht="13.5" customHeight="1">
      <c r="I67" s="70"/>
    </row>
    <row r="68" spans="9:9" ht="13.5" customHeight="1">
      <c r="I68" s="70"/>
    </row>
    <row r="69" spans="9:9" ht="13.5" customHeight="1">
      <c r="I69" s="70"/>
    </row>
    <row r="70" spans="9:9" ht="13.5" customHeight="1">
      <c r="I70" s="70"/>
    </row>
    <row r="71" spans="9:9" ht="13.5" customHeight="1">
      <c r="I71" s="70"/>
    </row>
    <row r="72" spans="9:9" ht="13.5" customHeight="1">
      <c r="I72" s="70"/>
    </row>
    <row r="73" spans="9:9" ht="13.5" customHeight="1">
      <c r="I73" s="70"/>
    </row>
    <row r="74" spans="9:9" ht="13.5" customHeight="1">
      <c r="I74" s="70"/>
    </row>
    <row r="75" spans="9:9" ht="13.5" customHeight="1">
      <c r="I75" s="70"/>
    </row>
    <row r="76" spans="9:9" ht="13.5" customHeight="1">
      <c r="I76" s="70"/>
    </row>
    <row r="77" spans="9:9" ht="13.5" customHeight="1">
      <c r="I77" s="70"/>
    </row>
    <row r="78" spans="9:9" ht="13.5" customHeight="1">
      <c r="I78" s="70"/>
    </row>
    <row r="79" spans="9:9" ht="13.5" customHeight="1">
      <c r="I79" s="70"/>
    </row>
    <row r="80" spans="9:9" ht="13.5" customHeight="1">
      <c r="I80" s="70"/>
    </row>
    <row r="81" spans="9:9" ht="13.5" customHeight="1">
      <c r="I81" s="70"/>
    </row>
    <row r="82" spans="9:9" ht="13.5" customHeight="1">
      <c r="I82" s="70"/>
    </row>
    <row r="83" spans="9:9" ht="13.5" customHeight="1">
      <c r="I83" s="70"/>
    </row>
    <row r="84" spans="9:9" ht="13.5" customHeight="1">
      <c r="I84" s="70"/>
    </row>
    <row r="85" spans="9:9" ht="13.5" customHeight="1">
      <c r="I85" s="70"/>
    </row>
    <row r="86" spans="9:9" ht="13.5" customHeight="1">
      <c r="I86" s="70"/>
    </row>
    <row r="87" spans="9:9" ht="13.5" customHeight="1">
      <c r="I87" s="70"/>
    </row>
    <row r="88" spans="9:9" ht="13.5" customHeight="1">
      <c r="I88" s="70"/>
    </row>
    <row r="89" spans="9:9" ht="13.5" customHeight="1">
      <c r="I89" s="70"/>
    </row>
    <row r="90" spans="9:9" ht="13.5" customHeight="1">
      <c r="I90" s="70"/>
    </row>
    <row r="91" spans="9:9" ht="13.5" customHeight="1">
      <c r="I91" s="70"/>
    </row>
    <row r="92" spans="9:9" ht="13.5" customHeight="1">
      <c r="I92" s="70"/>
    </row>
    <row r="93" spans="9:9" ht="13.5" customHeight="1">
      <c r="I93" s="70"/>
    </row>
    <row r="94" spans="9:9" ht="13.5" customHeight="1">
      <c r="I94" s="70"/>
    </row>
    <row r="95" spans="9:9" ht="13.5" customHeight="1">
      <c r="I95" s="70"/>
    </row>
    <row r="96" spans="9:9" ht="13.5" customHeight="1">
      <c r="I96" s="70"/>
    </row>
    <row r="97" spans="9:9" ht="13.5" customHeight="1">
      <c r="I97" s="70"/>
    </row>
    <row r="98" spans="9:9" ht="13.5" customHeight="1">
      <c r="I98" s="70"/>
    </row>
    <row r="99" spans="9:9" ht="13.5" customHeight="1">
      <c r="I99" s="70"/>
    </row>
    <row r="100" spans="9:9" ht="13.5" customHeight="1">
      <c r="I100" s="70"/>
    </row>
    <row r="101" spans="9:9" ht="13.5" customHeight="1">
      <c r="I101" s="70"/>
    </row>
    <row r="102" spans="9:9" ht="13.5" customHeight="1">
      <c r="I102" s="70"/>
    </row>
    <row r="103" spans="9:9" ht="13.5" customHeight="1"/>
    <row r="104" spans="9:9" ht="13.5" customHeight="1"/>
    <row r="105" spans="9:9" ht="13.5" customHeight="1"/>
    <row r="106" spans="9:9" ht="13.5" customHeight="1"/>
    <row r="107" spans="9:9" ht="13.5" customHeight="1"/>
    <row r="108" spans="9:9" ht="13.5" customHeight="1"/>
    <row r="109" spans="9:9" ht="13.5" customHeight="1"/>
    <row r="110" spans="9:9" ht="13.5" customHeight="1"/>
    <row r="111" spans="9:9" ht="13.5" customHeight="1"/>
    <row r="112" spans="9:9"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sheetData>
  <phoneticPr fontId="25" type="noConversion"/>
  <pageMargins left="0.59055118110236227" right="0.51181102362204722" top="0.51181102362204722" bottom="0.51181102362204722" header="0" footer="0.23622047244094491"/>
  <pageSetup paperSize="9" orientation="portrait" r:id="rId1"/>
  <headerFooter alignWithMargins="0">
    <oddFooter>&amp;L&amp;9Public Library Statistics 2011/12&amp;C&amp;9&amp;P</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6"/>
  <sheetViews>
    <sheetView zoomScaleNormal="100" workbookViewId="0">
      <pane ySplit="4" topLeftCell="A5" activePane="bottomLeft" state="frozen"/>
      <selection activeCell="B24" sqref="B24"/>
      <selection pane="bottomLeft"/>
    </sheetView>
  </sheetViews>
  <sheetFormatPr defaultColWidth="8.85546875" defaultRowHeight="12.75"/>
  <cols>
    <col min="1" max="1" width="24.7109375" customWidth="1"/>
    <col min="2" max="2" width="18.7109375" style="173" customWidth="1"/>
    <col min="3" max="3" width="32.7109375" style="173" customWidth="1"/>
    <col min="4" max="4" width="11.7109375" bestFit="1" customWidth="1"/>
    <col min="5" max="6" width="8.85546875" customWidth="1"/>
    <col min="7" max="7" width="19.28515625" bestFit="1" customWidth="1"/>
    <col min="8" max="8" width="27.140625" bestFit="1" customWidth="1"/>
    <col min="9" max="9" width="34.28515625" bestFit="1" customWidth="1"/>
  </cols>
  <sheetData>
    <row r="1" spans="1:9" ht="15">
      <c r="A1" s="39" t="s">
        <v>656</v>
      </c>
      <c r="B1" s="170"/>
      <c r="C1" s="170"/>
    </row>
    <row r="2" spans="1:9" ht="13.5" customHeight="1">
      <c r="A2" s="78" t="s">
        <v>129</v>
      </c>
      <c r="B2" s="170"/>
      <c r="C2" s="170"/>
    </row>
    <row r="3" spans="1:9" ht="11.25" customHeight="1">
      <c r="A3" s="78"/>
      <c r="B3" s="170"/>
      <c r="C3" s="170"/>
    </row>
    <row r="4" spans="1:9" s="208" customFormat="1" ht="13.5" customHeight="1">
      <c r="B4" s="372" t="s">
        <v>407</v>
      </c>
      <c r="C4" s="372"/>
      <c r="G4"/>
      <c r="H4"/>
      <c r="I4"/>
    </row>
    <row r="5" spans="1:9" ht="13.5" customHeight="1">
      <c r="A5" s="4" t="s">
        <v>457</v>
      </c>
      <c r="B5" s="190">
        <v>59488</v>
      </c>
    </row>
    <row r="6" spans="1:9" ht="13.5" customHeight="1">
      <c r="A6" s="4" t="s">
        <v>339</v>
      </c>
      <c r="B6" s="190">
        <v>46176</v>
      </c>
    </row>
    <row r="7" spans="1:9" ht="13.5" customHeight="1">
      <c r="A7" s="4" t="s">
        <v>458</v>
      </c>
      <c r="B7" s="190">
        <v>45344</v>
      </c>
    </row>
    <row r="8" spans="1:9" ht="13.5" customHeight="1">
      <c r="A8" s="4" t="s">
        <v>459</v>
      </c>
      <c r="B8" s="190">
        <v>53547</v>
      </c>
    </row>
    <row r="9" spans="1:9" ht="13.5" customHeight="1">
      <c r="A9" s="4" t="s">
        <v>460</v>
      </c>
      <c r="B9" s="190">
        <v>73099</v>
      </c>
    </row>
    <row r="10" spans="1:9" ht="13.5" customHeight="1">
      <c r="A10" s="4" t="s">
        <v>168</v>
      </c>
      <c r="B10" s="4"/>
    </row>
    <row r="11" spans="1:9" ht="13.5" customHeight="1">
      <c r="A11" s="4" t="s">
        <v>340</v>
      </c>
      <c r="B11" s="4"/>
    </row>
    <row r="12" spans="1:9" ht="13.5" customHeight="1">
      <c r="A12" s="4" t="s">
        <v>461</v>
      </c>
      <c r="B12" s="190">
        <v>34189</v>
      </c>
    </row>
    <row r="13" spans="1:9" ht="13.5" customHeight="1">
      <c r="A13" s="4" t="s">
        <v>462</v>
      </c>
      <c r="B13" s="190">
        <v>93160</v>
      </c>
    </row>
    <row r="14" spans="1:9" ht="13.5" customHeight="1">
      <c r="A14" s="4" t="s">
        <v>463</v>
      </c>
      <c r="B14" s="190">
        <v>25044</v>
      </c>
    </row>
    <row r="15" spans="1:9" ht="13.5" customHeight="1">
      <c r="A15" s="4" t="s">
        <v>685</v>
      </c>
      <c r="B15" s="4"/>
    </row>
    <row r="16" spans="1:9" ht="13.5" customHeight="1">
      <c r="A16" s="4" t="s">
        <v>341</v>
      </c>
      <c r="B16" s="190">
        <v>1265</v>
      </c>
    </row>
    <row r="17" spans="1:2" ht="13.5" customHeight="1">
      <c r="A17" s="4" t="s">
        <v>552</v>
      </c>
      <c r="B17" s="4"/>
    </row>
    <row r="18" spans="1:2" ht="13.5" customHeight="1">
      <c r="A18" s="4" t="s">
        <v>554</v>
      </c>
      <c r="B18" s="4"/>
    </row>
    <row r="19" spans="1:2" ht="13.5" customHeight="1">
      <c r="A19" s="4" t="s">
        <v>464</v>
      </c>
      <c r="B19" s="190">
        <v>282672</v>
      </c>
    </row>
    <row r="20" spans="1:2" ht="13.5" customHeight="1">
      <c r="A20" s="4" t="s">
        <v>465</v>
      </c>
      <c r="B20" s="190">
        <v>51207</v>
      </c>
    </row>
    <row r="21" spans="1:2" ht="13.5" customHeight="1">
      <c r="A21" s="4" t="s">
        <v>466</v>
      </c>
      <c r="B21" s="190">
        <v>16770</v>
      </c>
    </row>
    <row r="22" spans="1:2" ht="13.5" customHeight="1">
      <c r="A22" s="4" t="s">
        <v>21</v>
      </c>
      <c r="B22" s="190">
        <v>60567</v>
      </c>
    </row>
    <row r="23" spans="1:2" ht="13.5" customHeight="1">
      <c r="A23" s="4" t="s">
        <v>467</v>
      </c>
      <c r="B23" s="190">
        <v>15019</v>
      </c>
    </row>
    <row r="24" spans="1:2" ht="13.5" customHeight="1">
      <c r="A24" s="4" t="s">
        <v>468</v>
      </c>
      <c r="B24" s="190">
        <v>80461</v>
      </c>
    </row>
    <row r="25" spans="1:2" ht="13.5" customHeight="1">
      <c r="A25" s="4" t="s">
        <v>343</v>
      </c>
      <c r="B25" s="190">
        <v>215839</v>
      </c>
    </row>
    <row r="26" spans="1:2" ht="13.5" customHeight="1">
      <c r="A26" s="4" t="s">
        <v>344</v>
      </c>
      <c r="B26" s="190">
        <v>24323</v>
      </c>
    </row>
    <row r="27" spans="1:2" ht="13.5" customHeight="1">
      <c r="A27" s="4" t="s">
        <v>345</v>
      </c>
      <c r="B27" s="190">
        <v>205413</v>
      </c>
    </row>
    <row r="28" spans="1:2" ht="13.5" customHeight="1">
      <c r="A28" s="4" t="s">
        <v>469</v>
      </c>
      <c r="B28" s="190">
        <v>35464</v>
      </c>
    </row>
    <row r="29" spans="1:2" ht="13.5" customHeight="1">
      <c r="A29" s="4" t="s">
        <v>470</v>
      </c>
      <c r="B29" s="190">
        <v>163020</v>
      </c>
    </row>
    <row r="30" spans="1:2" ht="13.5" customHeight="1">
      <c r="A30" s="4" t="s">
        <v>471</v>
      </c>
      <c r="B30" s="190">
        <v>27376</v>
      </c>
    </row>
    <row r="31" spans="1:2" ht="13.5" customHeight="1">
      <c r="A31" s="4" t="s">
        <v>306</v>
      </c>
      <c r="B31" s="190">
        <v>106132</v>
      </c>
    </row>
    <row r="32" spans="1:2" ht="13.5" customHeight="1">
      <c r="A32" s="4" t="s">
        <v>307</v>
      </c>
      <c r="B32" s="190">
        <v>39546</v>
      </c>
    </row>
    <row r="33" spans="1:2" ht="13.5" customHeight="1">
      <c r="A33" s="4" t="s">
        <v>186</v>
      </c>
      <c r="B33" s="4"/>
    </row>
    <row r="34" spans="1:2" ht="13.5" customHeight="1">
      <c r="A34" s="4" t="s">
        <v>346</v>
      </c>
      <c r="B34" s="190">
        <v>51103</v>
      </c>
    </row>
    <row r="35" spans="1:2" ht="13.5" customHeight="1">
      <c r="A35" s="4" t="s">
        <v>473</v>
      </c>
      <c r="B35" s="190">
        <v>6771</v>
      </c>
    </row>
    <row r="36" spans="1:2" ht="13.5" customHeight="1">
      <c r="A36" s="4" t="s">
        <v>474</v>
      </c>
      <c r="B36" s="190">
        <v>66872</v>
      </c>
    </row>
    <row r="37" spans="1:2" ht="13.5" customHeight="1">
      <c r="A37" s="4" t="s">
        <v>476</v>
      </c>
      <c r="B37" s="190">
        <v>470821</v>
      </c>
    </row>
    <row r="38" spans="1:2" ht="13.5" customHeight="1">
      <c r="A38" s="4" t="s">
        <v>310</v>
      </c>
      <c r="B38" s="4"/>
    </row>
    <row r="39" spans="1:2" ht="13.5" customHeight="1">
      <c r="A39" s="4" t="s">
        <v>679</v>
      </c>
      <c r="B39" s="190">
        <v>25000</v>
      </c>
    </row>
    <row r="40" spans="1:2" ht="13.5" customHeight="1">
      <c r="A40" s="4" t="s">
        <v>356</v>
      </c>
      <c r="B40" s="190">
        <v>38190</v>
      </c>
    </row>
    <row r="41" spans="1:2" ht="13.5" customHeight="1">
      <c r="A41" s="4" t="s">
        <v>317</v>
      </c>
      <c r="B41" s="4"/>
    </row>
    <row r="42" spans="1:2" ht="13.5" customHeight="1">
      <c r="A42" s="4" t="s">
        <v>477</v>
      </c>
      <c r="B42" s="190">
        <v>119028</v>
      </c>
    </row>
    <row r="43" spans="1:2" ht="13.5" customHeight="1">
      <c r="A43" s="4" t="s">
        <v>478</v>
      </c>
      <c r="B43" s="190">
        <v>163470</v>
      </c>
    </row>
    <row r="44" spans="1:2" ht="13.5" customHeight="1">
      <c r="A44" s="4" t="s">
        <v>323</v>
      </c>
      <c r="B44" s="190">
        <v>1727</v>
      </c>
    </row>
    <row r="45" spans="1:2" ht="13.5" customHeight="1">
      <c r="A45" s="4" t="s">
        <v>348</v>
      </c>
      <c r="B45" s="4"/>
    </row>
    <row r="46" spans="1:2" ht="13.5" customHeight="1">
      <c r="A46" s="4" t="s">
        <v>479</v>
      </c>
      <c r="B46" s="190">
        <v>133536</v>
      </c>
    </row>
    <row r="47" spans="1:2" ht="13.5" customHeight="1">
      <c r="A47" s="4" t="s">
        <v>324</v>
      </c>
      <c r="B47" s="4"/>
    </row>
    <row r="48" spans="1:2" ht="13.5" customHeight="1">
      <c r="A48" s="4" t="s">
        <v>480</v>
      </c>
      <c r="B48" s="190">
        <v>20936</v>
      </c>
    </row>
    <row r="49" spans="1:3" ht="13.5" customHeight="1">
      <c r="A49" s="4" t="s">
        <v>481</v>
      </c>
      <c r="B49" s="4"/>
    </row>
    <row r="50" spans="1:3" ht="13.5" customHeight="1">
      <c r="A50" s="4" t="s">
        <v>482</v>
      </c>
      <c r="B50" s="190">
        <v>44031</v>
      </c>
    </row>
    <row r="51" spans="1:3" ht="13.5" customHeight="1">
      <c r="A51" s="4" t="s">
        <v>483</v>
      </c>
      <c r="B51" s="190">
        <v>110708</v>
      </c>
    </row>
    <row r="52" spans="1:3" ht="13.5" customHeight="1">
      <c r="A52" s="70"/>
      <c r="B52" s="427"/>
      <c r="C52" s="428"/>
    </row>
    <row r="53" spans="1:3" ht="13.5" customHeight="1">
      <c r="A53" s="41" t="s">
        <v>359</v>
      </c>
      <c r="B53" s="518">
        <f>SUM(B5:B51,'Total Info Requests A-L'!B5:B56)</f>
        <v>5343777</v>
      </c>
    </row>
    <row r="54" spans="1:3" ht="13.5" customHeight="1"/>
    <row r="55" spans="1:3" ht="13.5" customHeight="1">
      <c r="A55" s="306" t="s">
        <v>130</v>
      </c>
    </row>
    <row r="56" spans="1:3" ht="13.5" customHeight="1"/>
    <row r="57" spans="1:3" ht="13.5" customHeight="1"/>
    <row r="58" spans="1:3" ht="13.5" customHeight="1"/>
    <row r="59" spans="1:3" ht="13.5" customHeight="1"/>
    <row r="60" spans="1:3" ht="13.5" customHeight="1"/>
    <row r="61" spans="1:3" ht="13.5" customHeight="1"/>
    <row r="62" spans="1:3" ht="13.5" customHeight="1"/>
    <row r="63" spans="1:3" ht="13.5" customHeight="1"/>
    <row r="64" spans="1:3"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sheetData>
  <phoneticPr fontId="0" type="noConversion"/>
  <pageMargins left="0.6692913385826772" right="0.51181102362204722" top="0.51181102362204722" bottom="0.51181102362204722" header="0" footer="0.23622047244094491"/>
  <pageSetup paperSize="9" orientation="portrait" r:id="rId1"/>
  <headerFooter alignWithMargins="0">
    <oddFooter>&amp;L&amp;9Public Library Statistics 2011/12&amp;C&amp;9&amp;P</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6"/>
  <sheetViews>
    <sheetView workbookViewId="0">
      <selection activeCell="E38" sqref="E38"/>
    </sheetView>
  </sheetViews>
  <sheetFormatPr defaultRowHeight="12.75"/>
  <cols>
    <col min="1" max="1" width="31.85546875" customWidth="1"/>
    <col min="2" max="2" width="16" bestFit="1" customWidth="1"/>
    <col min="3" max="3" width="23.28515625" bestFit="1" customWidth="1"/>
  </cols>
  <sheetData>
    <row r="1" spans="1:3" ht="15">
      <c r="A1" s="39" t="s">
        <v>704</v>
      </c>
    </row>
    <row r="2" spans="1:3">
      <c r="A2" s="733" t="s">
        <v>707</v>
      </c>
    </row>
    <row r="4" spans="1:3">
      <c r="A4" s="10"/>
      <c r="B4" s="170" t="s">
        <v>705</v>
      </c>
      <c r="C4" s="170" t="s">
        <v>706</v>
      </c>
    </row>
    <row r="5" spans="1:3">
      <c r="A5" s="4" t="s">
        <v>484</v>
      </c>
      <c r="B5" s="190">
        <v>1079</v>
      </c>
      <c r="C5" s="190">
        <v>22467</v>
      </c>
    </row>
    <row r="6" spans="1:3">
      <c r="A6" s="4" t="s">
        <v>333</v>
      </c>
      <c r="B6" s="4">
        <v>122</v>
      </c>
      <c r="C6" s="190">
        <v>1945</v>
      </c>
    </row>
    <row r="7" spans="1:3">
      <c r="A7" s="4" t="s">
        <v>423</v>
      </c>
      <c r="B7" s="4">
        <v>445</v>
      </c>
      <c r="C7" s="190">
        <v>13038</v>
      </c>
    </row>
    <row r="8" spans="1:3">
      <c r="A8" s="4" t="s">
        <v>424</v>
      </c>
      <c r="B8" s="190">
        <v>1375</v>
      </c>
      <c r="C8" s="190">
        <v>21635</v>
      </c>
    </row>
    <row r="9" spans="1:3">
      <c r="A9" s="4" t="s">
        <v>487</v>
      </c>
      <c r="B9" s="4">
        <v>2</v>
      </c>
      <c r="C9" s="4">
        <v>40</v>
      </c>
    </row>
    <row r="10" spans="1:3">
      <c r="A10" s="4" t="s">
        <v>426</v>
      </c>
      <c r="B10" s="190">
        <v>1162</v>
      </c>
      <c r="C10" s="190">
        <v>23612</v>
      </c>
    </row>
    <row r="11" spans="1:3">
      <c r="A11" s="4" t="s">
        <v>488</v>
      </c>
      <c r="B11" s="4">
        <v>236</v>
      </c>
      <c r="C11" s="190">
        <v>6700</v>
      </c>
    </row>
    <row r="12" spans="1:3">
      <c r="A12" s="4" t="s">
        <v>489</v>
      </c>
      <c r="B12" s="4">
        <v>249</v>
      </c>
      <c r="C12" s="190">
        <v>1747</v>
      </c>
    </row>
    <row r="13" spans="1:3">
      <c r="A13" s="4" t="s">
        <v>492</v>
      </c>
      <c r="B13" s="4">
        <v>646</v>
      </c>
      <c r="C13" s="190">
        <v>2990</v>
      </c>
    </row>
    <row r="14" spans="1:3">
      <c r="A14" s="4" t="s">
        <v>429</v>
      </c>
      <c r="B14" s="190">
        <v>1315</v>
      </c>
      <c r="C14" s="190">
        <v>47979</v>
      </c>
    </row>
    <row r="15" spans="1:3">
      <c r="A15" s="4" t="s">
        <v>493</v>
      </c>
      <c r="B15" s="4">
        <v>317</v>
      </c>
      <c r="C15" s="190">
        <v>3962</v>
      </c>
    </row>
    <row r="16" spans="1:3">
      <c r="A16" s="4" t="s">
        <v>431</v>
      </c>
      <c r="B16" s="4">
        <v>491</v>
      </c>
      <c r="C16" s="190">
        <v>13032</v>
      </c>
    </row>
    <row r="17" spans="1:3">
      <c r="A17" s="4" t="s">
        <v>184</v>
      </c>
      <c r="B17" s="4">
        <v>252</v>
      </c>
      <c r="C17" s="190">
        <v>5444</v>
      </c>
    </row>
    <row r="18" spans="1:3">
      <c r="A18" s="4" t="s">
        <v>498</v>
      </c>
      <c r="B18" s="4">
        <v>11</v>
      </c>
      <c r="C18" s="4">
        <v>136</v>
      </c>
    </row>
    <row r="19" spans="1:3">
      <c r="A19" s="4" t="s">
        <v>500</v>
      </c>
      <c r="B19" s="4">
        <v>154</v>
      </c>
      <c r="C19" s="190">
        <v>2242</v>
      </c>
    </row>
    <row r="20" spans="1:3">
      <c r="A20" s="4" t="s">
        <v>434</v>
      </c>
      <c r="B20" s="4">
        <v>439</v>
      </c>
      <c r="C20" s="190">
        <v>5947</v>
      </c>
    </row>
    <row r="21" spans="1:3">
      <c r="A21" s="4" t="s">
        <v>435</v>
      </c>
      <c r="B21" s="4">
        <v>828</v>
      </c>
      <c r="C21" s="190">
        <v>24410</v>
      </c>
    </row>
    <row r="22" spans="1:3">
      <c r="A22" s="4" t="s">
        <v>436</v>
      </c>
      <c r="B22" s="4">
        <v>580</v>
      </c>
      <c r="C22" s="190">
        <v>12269</v>
      </c>
    </row>
    <row r="23" spans="1:3">
      <c r="A23" s="4" t="s">
        <v>208</v>
      </c>
      <c r="B23" s="4">
        <v>583</v>
      </c>
      <c r="C23" s="190">
        <v>14791</v>
      </c>
    </row>
    <row r="24" spans="1:3">
      <c r="A24" s="4" t="s">
        <v>437</v>
      </c>
      <c r="B24" s="190">
        <v>1431</v>
      </c>
      <c r="C24" s="190">
        <v>27105</v>
      </c>
    </row>
    <row r="25" spans="1:3">
      <c r="A25" s="4" t="s">
        <v>334</v>
      </c>
      <c r="B25" s="4">
        <v>344</v>
      </c>
      <c r="C25" s="190">
        <v>4368</v>
      </c>
    </row>
    <row r="26" spans="1:3">
      <c r="A26" s="4" t="s">
        <v>335</v>
      </c>
      <c r="B26" s="4">
        <v>869</v>
      </c>
      <c r="C26" s="190">
        <v>12528</v>
      </c>
    </row>
    <row r="27" spans="1:3">
      <c r="A27" s="4" t="s">
        <v>209</v>
      </c>
      <c r="B27" s="4">
        <v>443</v>
      </c>
      <c r="C27" s="190">
        <v>7904</v>
      </c>
    </row>
    <row r="28" spans="1:3">
      <c r="A28" s="4" t="s">
        <v>439</v>
      </c>
      <c r="B28" s="4">
        <v>616</v>
      </c>
      <c r="C28" s="190">
        <v>17802</v>
      </c>
    </row>
    <row r="29" spans="1:3">
      <c r="A29" s="4" t="s">
        <v>336</v>
      </c>
      <c r="B29" s="4">
        <v>440</v>
      </c>
      <c r="C29" s="190">
        <v>8002</v>
      </c>
    </row>
    <row r="30" spans="1:3">
      <c r="A30" s="4" t="s">
        <v>506</v>
      </c>
      <c r="B30" s="4">
        <v>109</v>
      </c>
      <c r="C30" s="190">
        <v>1094</v>
      </c>
    </row>
    <row r="31" spans="1:3">
      <c r="A31" s="4" t="s">
        <v>507</v>
      </c>
      <c r="B31" s="4">
        <v>232</v>
      </c>
      <c r="C31" s="190">
        <v>7306</v>
      </c>
    </row>
    <row r="32" spans="1:3">
      <c r="A32" s="4" t="s">
        <v>520</v>
      </c>
      <c r="B32" s="4">
        <v>191</v>
      </c>
      <c r="C32" s="190">
        <v>3372</v>
      </c>
    </row>
    <row r="33" spans="1:3">
      <c r="A33" s="4" t="s">
        <v>440</v>
      </c>
      <c r="B33" s="190">
        <v>1209</v>
      </c>
      <c r="C33" s="190">
        <v>36881</v>
      </c>
    </row>
    <row r="34" spans="1:3">
      <c r="A34" s="4" t="s">
        <v>166</v>
      </c>
      <c r="B34" s="4">
        <v>160</v>
      </c>
      <c r="C34" s="190">
        <v>1847</v>
      </c>
    </row>
    <row r="35" spans="1:3">
      <c r="A35" s="4" t="s">
        <v>441</v>
      </c>
      <c r="B35" s="4">
        <v>843</v>
      </c>
      <c r="C35" s="190">
        <v>13658</v>
      </c>
    </row>
    <row r="36" spans="1:3">
      <c r="A36" s="4" t="s">
        <v>524</v>
      </c>
      <c r="B36" s="4">
        <v>269</v>
      </c>
      <c r="C36" s="190">
        <v>5897</v>
      </c>
    </row>
    <row r="37" spans="1:3">
      <c r="A37" s="4" t="s">
        <v>525</v>
      </c>
      <c r="B37" s="4">
        <v>434</v>
      </c>
      <c r="C37" s="190">
        <v>6145</v>
      </c>
    </row>
    <row r="38" spans="1:3">
      <c r="A38" s="4" t="s">
        <v>185</v>
      </c>
      <c r="B38" s="4">
        <v>21</v>
      </c>
      <c r="C38" s="4">
        <v>570</v>
      </c>
    </row>
    <row r="39" spans="1:3">
      <c r="A39" s="4" t="s">
        <v>528</v>
      </c>
      <c r="B39" s="4">
        <v>198</v>
      </c>
      <c r="C39" s="190">
        <v>8386</v>
      </c>
    </row>
    <row r="40" spans="1:3">
      <c r="A40" s="4" t="s">
        <v>529</v>
      </c>
      <c r="B40" s="4">
        <v>35</v>
      </c>
      <c r="C40" s="4">
        <v>313</v>
      </c>
    </row>
    <row r="41" spans="1:3">
      <c r="A41" s="4" t="s">
        <v>443</v>
      </c>
      <c r="B41" s="4">
        <v>185</v>
      </c>
      <c r="C41" s="190">
        <v>7542</v>
      </c>
    </row>
    <row r="42" spans="1:3">
      <c r="A42" s="4" t="s">
        <v>563</v>
      </c>
      <c r="B42" s="190">
        <v>1059</v>
      </c>
      <c r="C42" s="190">
        <v>34652</v>
      </c>
    </row>
    <row r="43" spans="1:3">
      <c r="A43" s="4" t="s">
        <v>445</v>
      </c>
      <c r="B43" s="4">
        <v>677</v>
      </c>
      <c r="C43" s="190">
        <v>31108</v>
      </c>
    </row>
    <row r="44" spans="1:3">
      <c r="A44" s="4" t="s">
        <v>446</v>
      </c>
      <c r="B44" s="4">
        <v>899</v>
      </c>
      <c r="C44" s="190">
        <v>23230</v>
      </c>
    </row>
    <row r="45" spans="1:3">
      <c r="A45" s="4" t="s">
        <v>448</v>
      </c>
      <c r="B45" s="4">
        <v>767</v>
      </c>
      <c r="C45" s="190">
        <v>26248</v>
      </c>
    </row>
    <row r="46" spans="1:3">
      <c r="A46" s="4" t="s">
        <v>533</v>
      </c>
      <c r="B46" s="4">
        <v>317</v>
      </c>
      <c r="C46" s="190">
        <v>5254</v>
      </c>
    </row>
    <row r="47" spans="1:3">
      <c r="A47" s="4" t="s">
        <v>536</v>
      </c>
      <c r="B47" s="4">
        <v>210</v>
      </c>
      <c r="C47" s="190">
        <v>1760</v>
      </c>
    </row>
    <row r="48" spans="1:3">
      <c r="A48" s="4" t="s">
        <v>450</v>
      </c>
      <c r="B48" s="4">
        <v>107</v>
      </c>
      <c r="C48" s="190">
        <v>4186</v>
      </c>
    </row>
    <row r="49" spans="1:3">
      <c r="A49" s="4" t="s">
        <v>451</v>
      </c>
      <c r="B49" s="4">
        <v>642</v>
      </c>
      <c r="C49" s="190">
        <v>22142</v>
      </c>
    </row>
    <row r="50" spans="1:3">
      <c r="A50" s="4" t="s">
        <v>216</v>
      </c>
      <c r="B50" s="4">
        <v>184</v>
      </c>
      <c r="C50" s="190">
        <v>7370</v>
      </c>
    </row>
    <row r="51" spans="1:3">
      <c r="A51" s="4" t="s">
        <v>538</v>
      </c>
      <c r="B51" s="4">
        <v>58</v>
      </c>
      <c r="C51" s="190">
        <v>1239</v>
      </c>
    </row>
    <row r="52" spans="1:3">
      <c r="A52" s="4" t="s">
        <v>454</v>
      </c>
      <c r="B52" s="190">
        <v>1103</v>
      </c>
      <c r="C52" s="190">
        <v>16942</v>
      </c>
    </row>
    <row r="53" spans="1:3">
      <c r="A53" s="4" t="s">
        <v>455</v>
      </c>
      <c r="B53" s="4">
        <v>378</v>
      </c>
      <c r="C53" s="190">
        <v>16874</v>
      </c>
    </row>
    <row r="54" spans="1:3">
      <c r="A54" s="4" t="s">
        <v>539</v>
      </c>
      <c r="B54" s="4">
        <v>294</v>
      </c>
      <c r="C54" s="190">
        <v>8293</v>
      </c>
    </row>
    <row r="55" spans="1:3">
      <c r="A55" s="4" t="s">
        <v>456</v>
      </c>
      <c r="B55" s="4">
        <v>934</v>
      </c>
      <c r="C55" s="190">
        <v>24633</v>
      </c>
    </row>
    <row r="56" spans="1:3">
      <c r="A56" s="4" t="s">
        <v>541</v>
      </c>
      <c r="B56" s="4">
        <v>598</v>
      </c>
      <c r="C56" s="190">
        <v>5225</v>
      </c>
    </row>
  </sheetData>
  <pageMargins left="0.70866141732283472" right="0.70866141732283472" top="0.74803149606299213" bottom="0.74803149606299213" header="0.31496062992125984" footer="0.31496062992125984"/>
  <pageSetup paperSize="9" orientation="portrait" horizontalDpi="300" verticalDpi="300" r:id="rId1"/>
  <headerFooter>
    <oddFooter>&amp;L&amp;9Public Library Statistics 2011/12&amp;C&amp;9&amp;P</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6"/>
  <sheetViews>
    <sheetView workbookViewId="0">
      <selection activeCell="C1" sqref="C1"/>
    </sheetView>
  </sheetViews>
  <sheetFormatPr defaultRowHeight="12.75"/>
  <cols>
    <col min="1" max="1" width="24.5703125" customWidth="1"/>
    <col min="2" max="2" width="21" customWidth="1"/>
    <col min="3" max="3" width="21.140625" customWidth="1"/>
  </cols>
  <sheetData>
    <row r="1" spans="1:3" ht="15">
      <c r="A1" s="39" t="s">
        <v>704</v>
      </c>
    </row>
    <row r="2" spans="1:3">
      <c r="A2" s="733" t="s">
        <v>707</v>
      </c>
    </row>
    <row r="4" spans="1:3">
      <c r="A4" s="10"/>
      <c r="B4" s="170" t="s">
        <v>705</v>
      </c>
      <c r="C4" s="170" t="s">
        <v>706</v>
      </c>
    </row>
    <row r="5" spans="1:3">
      <c r="A5" s="4" t="s">
        <v>457</v>
      </c>
      <c r="B5" s="4">
        <v>798</v>
      </c>
      <c r="C5" s="190">
        <v>14156</v>
      </c>
    </row>
    <row r="6" spans="1:3">
      <c r="A6" s="4" t="s">
        <v>339</v>
      </c>
      <c r="B6" s="190">
        <v>1025</v>
      </c>
      <c r="C6" s="190">
        <v>14272</v>
      </c>
    </row>
    <row r="7" spans="1:3">
      <c r="A7" s="4" t="s">
        <v>458</v>
      </c>
      <c r="B7" s="4">
        <v>851</v>
      </c>
      <c r="C7" s="190">
        <v>10397</v>
      </c>
    </row>
    <row r="8" spans="1:3">
      <c r="A8" s="4" t="s">
        <v>459</v>
      </c>
      <c r="B8" s="4">
        <v>617</v>
      </c>
      <c r="C8" s="190">
        <v>10397</v>
      </c>
    </row>
    <row r="9" spans="1:3">
      <c r="A9" s="4" t="s">
        <v>460</v>
      </c>
      <c r="B9" s="4">
        <v>499</v>
      </c>
      <c r="C9" s="190">
        <v>8509</v>
      </c>
    </row>
    <row r="10" spans="1:3">
      <c r="A10" s="4" t="s">
        <v>168</v>
      </c>
      <c r="B10" s="4">
        <v>198</v>
      </c>
      <c r="C10" s="190">
        <v>4543</v>
      </c>
    </row>
    <row r="11" spans="1:3">
      <c r="A11" s="4" t="s">
        <v>340</v>
      </c>
      <c r="B11" s="4">
        <v>65</v>
      </c>
      <c r="C11" s="190">
        <v>1423</v>
      </c>
    </row>
    <row r="12" spans="1:3">
      <c r="A12" s="4" t="s">
        <v>461</v>
      </c>
      <c r="B12" s="4">
        <v>366</v>
      </c>
      <c r="C12" s="190">
        <v>13888</v>
      </c>
    </row>
    <row r="13" spans="1:3">
      <c r="A13" s="4" t="s">
        <v>462</v>
      </c>
      <c r="B13" s="4">
        <v>735</v>
      </c>
      <c r="C13" s="190">
        <v>18597</v>
      </c>
    </row>
    <row r="14" spans="1:3">
      <c r="A14" s="4" t="s">
        <v>463</v>
      </c>
      <c r="B14" s="4">
        <v>439</v>
      </c>
      <c r="C14" s="190">
        <v>13044</v>
      </c>
    </row>
    <row r="15" spans="1:3">
      <c r="A15" s="4" t="s">
        <v>685</v>
      </c>
      <c r="B15" s="4">
        <v>227</v>
      </c>
      <c r="C15" s="190">
        <v>2398</v>
      </c>
    </row>
    <row r="16" spans="1:3">
      <c r="A16" s="4" t="s">
        <v>341</v>
      </c>
      <c r="B16" s="4">
        <v>74</v>
      </c>
      <c r="C16" s="190">
        <v>1014</v>
      </c>
    </row>
    <row r="17" spans="1:3">
      <c r="A17" s="4" t="s">
        <v>552</v>
      </c>
      <c r="B17" s="4">
        <v>76</v>
      </c>
      <c r="C17" s="4">
        <v>760</v>
      </c>
    </row>
    <row r="18" spans="1:3">
      <c r="A18" s="4" t="s">
        <v>554</v>
      </c>
      <c r="B18" s="4">
        <v>183</v>
      </c>
      <c r="C18" s="190">
        <v>6561</v>
      </c>
    </row>
    <row r="19" spans="1:3">
      <c r="A19" s="4" t="s">
        <v>464</v>
      </c>
      <c r="B19" s="190">
        <v>1083</v>
      </c>
      <c r="C19" s="190">
        <v>39121</v>
      </c>
    </row>
    <row r="20" spans="1:3">
      <c r="A20" s="4" t="s">
        <v>465</v>
      </c>
      <c r="B20" s="4">
        <v>274</v>
      </c>
      <c r="C20" s="190">
        <v>8242</v>
      </c>
    </row>
    <row r="21" spans="1:3">
      <c r="A21" s="4" t="s">
        <v>466</v>
      </c>
      <c r="B21" s="4">
        <v>316</v>
      </c>
      <c r="C21" s="190">
        <v>4389</v>
      </c>
    </row>
    <row r="22" spans="1:3">
      <c r="A22" s="4" t="s">
        <v>21</v>
      </c>
      <c r="B22" s="4">
        <v>275</v>
      </c>
      <c r="C22" s="190">
        <v>8029</v>
      </c>
    </row>
    <row r="23" spans="1:3">
      <c r="A23" s="4" t="s">
        <v>467</v>
      </c>
      <c r="B23" s="4">
        <v>212</v>
      </c>
      <c r="C23" s="190">
        <v>7188</v>
      </c>
    </row>
    <row r="24" spans="1:3">
      <c r="A24" s="4" t="s">
        <v>468</v>
      </c>
      <c r="B24" s="190">
        <v>1170</v>
      </c>
      <c r="C24" s="190">
        <v>34742</v>
      </c>
    </row>
    <row r="25" spans="1:3">
      <c r="A25" s="4" t="s">
        <v>343</v>
      </c>
      <c r="B25" s="190">
        <v>1372</v>
      </c>
      <c r="C25" s="190">
        <v>20035</v>
      </c>
    </row>
    <row r="26" spans="1:3">
      <c r="A26" s="4" t="s">
        <v>344</v>
      </c>
      <c r="B26" s="4">
        <v>138</v>
      </c>
      <c r="C26" s="190">
        <v>2133</v>
      </c>
    </row>
    <row r="27" spans="1:3">
      <c r="A27" s="4" t="s">
        <v>345</v>
      </c>
      <c r="B27" s="4">
        <v>745</v>
      </c>
      <c r="C27" s="190">
        <v>20446</v>
      </c>
    </row>
    <row r="28" spans="1:3">
      <c r="A28" s="4" t="s">
        <v>469</v>
      </c>
      <c r="B28" s="190">
        <v>1226</v>
      </c>
      <c r="C28" s="190">
        <v>25152</v>
      </c>
    </row>
    <row r="29" spans="1:3">
      <c r="A29" s="4" t="s">
        <v>470</v>
      </c>
      <c r="B29" s="190">
        <v>1418</v>
      </c>
      <c r="C29" s="190">
        <v>53349</v>
      </c>
    </row>
    <row r="30" spans="1:3">
      <c r="A30" s="4" t="s">
        <v>471</v>
      </c>
      <c r="B30" s="4">
        <v>585</v>
      </c>
      <c r="C30" s="190">
        <v>10161</v>
      </c>
    </row>
    <row r="31" spans="1:3">
      <c r="A31" s="4" t="s">
        <v>306</v>
      </c>
      <c r="B31" s="4">
        <v>512</v>
      </c>
      <c r="C31" s="190">
        <v>6096</v>
      </c>
    </row>
    <row r="32" spans="1:3">
      <c r="A32" s="4" t="s">
        <v>307</v>
      </c>
      <c r="B32" s="4">
        <v>339</v>
      </c>
      <c r="C32" s="190">
        <v>10184</v>
      </c>
    </row>
    <row r="33" spans="1:3">
      <c r="A33" s="4" t="s">
        <v>186</v>
      </c>
      <c r="B33" s="4">
        <v>28</v>
      </c>
      <c r="C33" s="4">
        <v>431</v>
      </c>
    </row>
    <row r="34" spans="1:3">
      <c r="A34" s="4" t="s">
        <v>346</v>
      </c>
      <c r="B34" s="4">
        <v>351</v>
      </c>
      <c r="C34" s="190">
        <v>6972</v>
      </c>
    </row>
    <row r="35" spans="1:3">
      <c r="A35" s="4" t="s">
        <v>473</v>
      </c>
      <c r="B35" s="4">
        <v>181</v>
      </c>
      <c r="C35" s="190">
        <v>7797</v>
      </c>
    </row>
    <row r="36" spans="1:3">
      <c r="A36" s="4" t="s">
        <v>474</v>
      </c>
      <c r="B36" s="190">
        <v>1529</v>
      </c>
      <c r="C36" s="190">
        <v>25829</v>
      </c>
    </row>
    <row r="37" spans="1:3">
      <c r="A37" s="4" t="s">
        <v>476</v>
      </c>
      <c r="B37" s="190">
        <v>1228</v>
      </c>
      <c r="C37" s="190">
        <v>29225</v>
      </c>
    </row>
    <row r="38" spans="1:3">
      <c r="A38" s="4" t="s">
        <v>310</v>
      </c>
      <c r="B38" s="4">
        <v>28</v>
      </c>
      <c r="C38" s="4">
        <v>625</v>
      </c>
    </row>
    <row r="39" spans="1:3">
      <c r="A39" s="4" t="s">
        <v>679</v>
      </c>
      <c r="B39" s="4">
        <v>365</v>
      </c>
      <c r="C39" s="190">
        <v>7789</v>
      </c>
    </row>
    <row r="40" spans="1:3">
      <c r="A40" s="4" t="s">
        <v>356</v>
      </c>
      <c r="B40" s="190">
        <v>1239</v>
      </c>
      <c r="C40" s="190">
        <v>27888</v>
      </c>
    </row>
    <row r="41" spans="1:3">
      <c r="A41" s="4" t="s">
        <v>317</v>
      </c>
      <c r="B41" s="4">
        <v>0</v>
      </c>
      <c r="C41" s="4">
        <v>0</v>
      </c>
    </row>
    <row r="42" spans="1:3">
      <c r="A42" s="4" t="s">
        <v>477</v>
      </c>
      <c r="B42" s="4">
        <v>790</v>
      </c>
      <c r="C42" s="190">
        <v>27111</v>
      </c>
    </row>
    <row r="43" spans="1:3">
      <c r="A43" s="4" t="s">
        <v>478</v>
      </c>
      <c r="B43" s="4">
        <v>731</v>
      </c>
      <c r="C43" s="190">
        <v>12766</v>
      </c>
    </row>
    <row r="44" spans="1:3">
      <c r="A44" s="4" t="s">
        <v>323</v>
      </c>
      <c r="B44" s="4">
        <v>469</v>
      </c>
      <c r="C44" s="190">
        <v>3626</v>
      </c>
    </row>
    <row r="45" spans="1:3">
      <c r="A45" s="4" t="s">
        <v>348</v>
      </c>
      <c r="B45" s="4">
        <v>421</v>
      </c>
      <c r="C45" s="190">
        <v>12324</v>
      </c>
    </row>
    <row r="46" spans="1:3">
      <c r="A46" s="4" t="s">
        <v>479</v>
      </c>
      <c r="B46" s="4">
        <v>749</v>
      </c>
      <c r="C46" s="190">
        <v>19843</v>
      </c>
    </row>
    <row r="47" spans="1:3">
      <c r="A47" s="4" t="s">
        <v>324</v>
      </c>
      <c r="B47" s="4">
        <v>254</v>
      </c>
      <c r="C47" s="190">
        <v>4033</v>
      </c>
    </row>
    <row r="48" spans="1:3">
      <c r="A48" s="4" t="s">
        <v>480</v>
      </c>
      <c r="B48" s="4">
        <v>299</v>
      </c>
      <c r="C48" s="190">
        <v>9874</v>
      </c>
    </row>
    <row r="49" spans="1:3">
      <c r="A49" s="4" t="s">
        <v>481</v>
      </c>
      <c r="B49" s="4">
        <v>0</v>
      </c>
      <c r="C49" s="4">
        <v>0</v>
      </c>
    </row>
    <row r="50" spans="1:3">
      <c r="A50" s="4" t="s">
        <v>482</v>
      </c>
      <c r="B50" s="4">
        <v>430</v>
      </c>
      <c r="C50" s="190">
        <v>14327</v>
      </c>
    </row>
    <row r="51" spans="1:3">
      <c r="A51" s="4" t="s">
        <v>483</v>
      </c>
      <c r="B51" s="4">
        <v>782</v>
      </c>
      <c r="C51" s="190">
        <v>11681</v>
      </c>
    </row>
    <row r="54" spans="1:3">
      <c r="A54" s="28" t="s">
        <v>411</v>
      </c>
      <c r="B54" s="267">
        <f>MEDIAN(B5:B51,'Programs A-L'!B5:B56)</f>
        <v>434</v>
      </c>
      <c r="C54" s="267">
        <f>MEDIAN(C5:C51,'Programs A-L'!C5:C56)</f>
        <v>8293</v>
      </c>
    </row>
    <row r="55" spans="1:3">
      <c r="A55" s="28" t="s">
        <v>410</v>
      </c>
      <c r="B55" s="267">
        <f>AVERAGE(B5:B51,'Programs A-L'!B5:B56)</f>
        <v>527.61616161616166</v>
      </c>
      <c r="C55" s="267">
        <f>AVERAGE(C5:C51,'Programs A-L'!C5:C56)</f>
        <v>12279.080808080807</v>
      </c>
    </row>
    <row r="56" spans="1:3">
      <c r="A56" s="28" t="s">
        <v>359</v>
      </c>
      <c r="B56" s="267">
        <f>SUM(B5:B51,'Programs A-L'!B5:B56)</f>
        <v>52234</v>
      </c>
      <c r="C56" s="267">
        <f>SUM(C5:C51,'Programs A-L'!C5:C56)</f>
        <v>1215629</v>
      </c>
    </row>
  </sheetData>
  <pageMargins left="0.70866141732283472" right="0.70866141732283472" top="0.74803149606299213" bottom="0.74803149606299213" header="0.31496062992125984" footer="0.31496062992125984"/>
  <pageSetup paperSize="9" orientation="portrait" horizontalDpi="300" verticalDpi="300" r:id="rId1"/>
  <headerFooter>
    <oddFooter>&amp;L&amp;9Public Library Statistics 2011/12&amp;C&amp;9&amp;N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N59"/>
  <sheetViews>
    <sheetView zoomScaleNormal="100" workbookViewId="0">
      <pane ySplit="5" topLeftCell="A15" activePane="bottomLeft" state="frozen"/>
      <selection pane="bottomLeft" activeCell="J32" sqref="J32"/>
    </sheetView>
  </sheetViews>
  <sheetFormatPr defaultColWidth="8.85546875" defaultRowHeight="12.75"/>
  <cols>
    <col min="1" max="1" width="18" customWidth="1"/>
    <col min="2" max="2" width="10.140625" style="392" customWidth="1"/>
    <col min="3" max="3" width="17.42578125" style="171" customWidth="1"/>
    <col min="4" max="4" width="3.85546875" style="171" bestFit="1" customWidth="1"/>
    <col min="5" max="5" width="7" style="205" customWidth="1"/>
    <col min="6" max="6" width="9.7109375" style="171" customWidth="1"/>
    <col min="7" max="7" width="13.42578125" style="171" bestFit="1" customWidth="1"/>
    <col min="8" max="8" width="14.28515625" customWidth="1"/>
    <col min="9" max="9" width="8.85546875" customWidth="1"/>
    <col min="10" max="10" width="13.28515625" style="208" bestFit="1" customWidth="1"/>
    <col min="11" max="11" width="10.42578125" style="208" bestFit="1" customWidth="1"/>
    <col min="12" max="12" width="8.85546875" style="208" customWidth="1"/>
  </cols>
  <sheetData>
    <row r="1" spans="1:14" ht="15">
      <c r="A1" s="13" t="s">
        <v>36</v>
      </c>
      <c r="B1" s="390"/>
      <c r="E1" s="275"/>
    </row>
    <row r="2" spans="1:14">
      <c r="A2" s="5" t="s">
        <v>599</v>
      </c>
      <c r="B2" s="391"/>
      <c r="C2" s="284"/>
      <c r="D2" s="284"/>
      <c r="E2" s="275"/>
      <c r="F2" s="289"/>
      <c r="G2" s="289"/>
    </row>
    <row r="3" spans="1:14" ht="11.25" customHeight="1">
      <c r="C3" s="284"/>
      <c r="D3" s="284"/>
      <c r="E3" s="275"/>
      <c r="F3" s="289"/>
      <c r="G3" s="289"/>
    </row>
    <row r="4" spans="1:14" s="413" customFormat="1" ht="40.5" customHeight="1">
      <c r="B4" s="696" t="s">
        <v>600</v>
      </c>
      <c r="C4" s="675" t="s">
        <v>601</v>
      </c>
      <c r="D4" s="503"/>
      <c r="E4" s="420" t="s">
        <v>375</v>
      </c>
      <c r="F4" s="675" t="s">
        <v>602</v>
      </c>
      <c r="G4" s="675" t="s">
        <v>603</v>
      </c>
      <c r="H4" s="697" t="s">
        <v>604</v>
      </c>
      <c r="I4" s="415"/>
      <c r="J4" s="416"/>
      <c r="K4" s="417"/>
      <c r="L4" s="418"/>
      <c r="M4" s="419"/>
      <c r="N4" s="419"/>
    </row>
    <row r="5" spans="1:14">
      <c r="B5" s="355"/>
      <c r="C5" s="504" t="s">
        <v>408</v>
      </c>
      <c r="D5" s="504"/>
      <c r="E5" s="276" t="s">
        <v>408</v>
      </c>
      <c r="F5" s="289" t="s">
        <v>408</v>
      </c>
      <c r="G5" s="289" t="s">
        <v>408</v>
      </c>
      <c r="H5" s="289" t="s">
        <v>408</v>
      </c>
    </row>
    <row r="6" spans="1:14">
      <c r="A6" s="8" t="s">
        <v>466</v>
      </c>
      <c r="B6" s="702">
        <v>60684</v>
      </c>
      <c r="C6" s="265">
        <v>4877587</v>
      </c>
      <c r="D6" s="265"/>
      <c r="E6" s="506">
        <f t="shared" ref="E6:E49" si="0">SUM(C6/B6)</f>
        <v>80.376820908311913</v>
      </c>
      <c r="F6" s="265">
        <v>140170</v>
      </c>
      <c r="G6" s="595">
        <v>14000</v>
      </c>
      <c r="H6" s="408">
        <f>SUM(F6:G6)</f>
        <v>154170</v>
      </c>
      <c r="J6" s="393"/>
      <c r="K6" s="347"/>
      <c r="L6" s="323"/>
    </row>
    <row r="7" spans="1:14">
      <c r="A7" s="4" t="s">
        <v>21</v>
      </c>
      <c r="B7" s="702">
        <v>77045</v>
      </c>
      <c r="C7" s="265">
        <v>3007953</v>
      </c>
      <c r="D7"/>
      <c r="E7" s="506">
        <f t="shared" si="0"/>
        <v>39.041508209487965</v>
      </c>
      <c r="F7" s="265">
        <v>142534</v>
      </c>
      <c r="G7" s="595">
        <v>54825</v>
      </c>
      <c r="H7" s="408">
        <f t="shared" ref="H7:H49" si="1">SUM(F7:G7)</f>
        <v>197359</v>
      </c>
      <c r="J7" s="393"/>
      <c r="K7" s="347"/>
      <c r="L7" s="323"/>
    </row>
    <row r="8" spans="1:14">
      <c r="A8" s="4" t="s">
        <v>304</v>
      </c>
      <c r="B8" s="702">
        <v>68503</v>
      </c>
      <c r="C8" s="265">
        <v>2411138</v>
      </c>
      <c r="D8" s="265"/>
      <c r="E8" s="506">
        <f t="shared" si="0"/>
        <v>35.197553391822254</v>
      </c>
      <c r="F8" s="265">
        <v>167006</v>
      </c>
      <c r="G8" s="595">
        <v>17261</v>
      </c>
      <c r="H8" s="408">
        <f t="shared" si="1"/>
        <v>184267</v>
      </c>
      <c r="J8" s="393"/>
      <c r="K8" s="347"/>
      <c r="L8" s="323"/>
    </row>
    <row r="9" spans="1:14">
      <c r="A9" s="8" t="s">
        <v>467</v>
      </c>
      <c r="B9" s="702">
        <v>41686</v>
      </c>
      <c r="C9" s="265">
        <v>1402255</v>
      </c>
      <c r="D9" s="265"/>
      <c r="E9" s="506">
        <f t="shared" si="0"/>
        <v>33.63851173055702</v>
      </c>
      <c r="F9" s="265">
        <v>103123</v>
      </c>
      <c r="G9" s="595">
        <v>12000</v>
      </c>
      <c r="H9" s="408">
        <f t="shared" si="1"/>
        <v>115123</v>
      </c>
      <c r="J9" s="16"/>
      <c r="K9" s="347"/>
      <c r="L9" s="323"/>
    </row>
    <row r="10" spans="1:14">
      <c r="A10" s="8" t="s">
        <v>468</v>
      </c>
      <c r="B10" s="702">
        <v>133945</v>
      </c>
      <c r="C10" s="265">
        <v>8421920</v>
      </c>
      <c r="D10" s="265"/>
      <c r="E10" s="506">
        <f t="shared" si="0"/>
        <v>62.875956549329949</v>
      </c>
      <c r="F10" s="265">
        <v>247798</v>
      </c>
      <c r="G10" s="595">
        <v>82662</v>
      </c>
      <c r="H10" s="408">
        <f t="shared" si="1"/>
        <v>330460</v>
      </c>
      <c r="J10" s="16"/>
      <c r="K10" s="347"/>
      <c r="L10" s="323"/>
    </row>
    <row r="11" spans="1:14">
      <c r="A11" s="4" t="s">
        <v>204</v>
      </c>
      <c r="B11" s="702">
        <v>23213</v>
      </c>
      <c r="C11" s="265">
        <v>643660</v>
      </c>
      <c r="D11"/>
      <c r="E11" s="506">
        <f t="shared" si="0"/>
        <v>27.728428036014304</v>
      </c>
      <c r="F11" s="265">
        <v>73213</v>
      </c>
      <c r="G11" s="595">
        <v>14200</v>
      </c>
      <c r="H11" s="408">
        <f t="shared" si="1"/>
        <v>87413</v>
      </c>
      <c r="J11" s="393"/>
      <c r="K11" s="347"/>
      <c r="L11" s="323"/>
    </row>
    <row r="12" spans="1:14">
      <c r="A12" s="8" t="s">
        <v>469</v>
      </c>
      <c r="B12" s="702">
        <v>103369</v>
      </c>
      <c r="C12" s="265">
        <v>3255492</v>
      </c>
      <c r="D12"/>
      <c r="E12" s="506">
        <f t="shared" si="0"/>
        <v>31.493890818330446</v>
      </c>
      <c r="F12" s="265">
        <v>235984</v>
      </c>
      <c r="G12" s="595">
        <v>21500</v>
      </c>
      <c r="H12" s="408">
        <f t="shared" si="1"/>
        <v>257484</v>
      </c>
      <c r="J12" s="16"/>
      <c r="K12" s="347"/>
      <c r="L12" s="323"/>
    </row>
    <row r="13" spans="1:14">
      <c r="A13" s="8" t="s">
        <v>470</v>
      </c>
      <c r="B13" s="702">
        <v>107307</v>
      </c>
      <c r="C13" s="265">
        <v>5437746</v>
      </c>
      <c r="D13"/>
      <c r="E13" s="506">
        <f t="shared" si="0"/>
        <v>50.674662417176883</v>
      </c>
      <c r="F13" s="265">
        <v>229429</v>
      </c>
      <c r="G13" s="595">
        <v>37068</v>
      </c>
      <c r="H13" s="408">
        <f t="shared" si="1"/>
        <v>266497</v>
      </c>
      <c r="J13" s="16"/>
      <c r="K13" s="347"/>
      <c r="L13" s="323"/>
    </row>
    <row r="14" spans="1:14">
      <c r="A14" s="8" t="s">
        <v>471</v>
      </c>
      <c r="B14" s="702">
        <v>68339</v>
      </c>
      <c r="C14" s="643">
        <v>1870152.9</v>
      </c>
      <c r="D14"/>
      <c r="E14" s="506">
        <f t="shared" si="0"/>
        <v>27.365821858675133</v>
      </c>
      <c r="F14" s="265">
        <v>126427</v>
      </c>
      <c r="G14" s="595">
        <v>47666</v>
      </c>
      <c r="H14" s="408">
        <f t="shared" si="1"/>
        <v>174093</v>
      </c>
      <c r="J14" s="16"/>
      <c r="K14" s="347"/>
      <c r="L14" s="323"/>
    </row>
    <row r="15" spans="1:14">
      <c r="A15" s="4" t="s">
        <v>306</v>
      </c>
      <c r="B15" s="702">
        <v>98076</v>
      </c>
      <c r="C15" s="610">
        <v>2738224</v>
      </c>
      <c r="D15"/>
      <c r="E15" s="506">
        <f t="shared" si="0"/>
        <v>27.91940943757902</v>
      </c>
      <c r="F15" s="265">
        <v>238384</v>
      </c>
      <c r="G15" s="595">
        <v>24404</v>
      </c>
      <c r="H15" s="408">
        <f t="shared" si="1"/>
        <v>262788</v>
      </c>
      <c r="J15" s="16"/>
      <c r="K15" s="347"/>
      <c r="L15" s="323"/>
    </row>
    <row r="16" spans="1:14">
      <c r="A16" s="4" t="s">
        <v>307</v>
      </c>
      <c r="B16" s="702">
        <v>24331</v>
      </c>
      <c r="C16" s="265">
        <v>1596527</v>
      </c>
      <c r="D16"/>
      <c r="E16" s="506">
        <f t="shared" si="0"/>
        <v>65.616990670338254</v>
      </c>
      <c r="F16" s="643">
        <v>45012</v>
      </c>
      <c r="G16" s="595">
        <v>27925</v>
      </c>
      <c r="H16" s="644">
        <f t="shared" si="1"/>
        <v>72937</v>
      </c>
      <c r="J16" s="16"/>
      <c r="K16" s="347"/>
      <c r="L16" s="323"/>
    </row>
    <row r="17" spans="1:12">
      <c r="A17" s="4" t="s">
        <v>308</v>
      </c>
      <c r="B17" s="702">
        <v>8255</v>
      </c>
      <c r="C17" s="265">
        <v>187961</v>
      </c>
      <c r="D17"/>
      <c r="E17" s="506">
        <f t="shared" si="0"/>
        <v>22.769351907934585</v>
      </c>
      <c r="F17" s="265">
        <v>32417</v>
      </c>
      <c r="G17" s="595">
        <v>8000</v>
      </c>
      <c r="H17" s="408">
        <f t="shared" si="1"/>
        <v>40417</v>
      </c>
      <c r="J17" s="16"/>
      <c r="K17" s="347"/>
      <c r="L17" s="323"/>
    </row>
    <row r="18" spans="1:12">
      <c r="A18" s="8" t="s">
        <v>473</v>
      </c>
      <c r="B18" s="702">
        <v>37045</v>
      </c>
      <c r="C18" s="265">
        <v>1381050</v>
      </c>
      <c r="D18"/>
      <c r="E18" s="506">
        <f t="shared" si="0"/>
        <v>37.280334728033473</v>
      </c>
      <c r="F18" s="265">
        <v>68533</v>
      </c>
      <c r="G18" s="595">
        <v>34335</v>
      </c>
      <c r="H18" s="408">
        <f t="shared" si="1"/>
        <v>102868</v>
      </c>
      <c r="J18" s="16"/>
      <c r="K18" s="347"/>
      <c r="L18" s="323"/>
    </row>
    <row r="19" spans="1:12">
      <c r="A19" s="8" t="s">
        <v>474</v>
      </c>
      <c r="B19" s="702">
        <v>220798</v>
      </c>
      <c r="C19" s="643">
        <v>6639830</v>
      </c>
      <c r="D19" t="s">
        <v>658</v>
      </c>
      <c r="E19" s="506">
        <f t="shared" si="0"/>
        <v>30.071966231578184</v>
      </c>
      <c r="F19" s="265">
        <v>408476</v>
      </c>
      <c r="G19" s="595">
        <v>130501</v>
      </c>
      <c r="H19" s="408">
        <f t="shared" si="1"/>
        <v>538977</v>
      </c>
      <c r="J19" s="393"/>
      <c r="K19" s="347"/>
      <c r="L19" s="323"/>
    </row>
    <row r="20" spans="1:12">
      <c r="A20" s="8" t="s">
        <v>169</v>
      </c>
      <c r="B20" s="702">
        <v>185422</v>
      </c>
      <c r="C20" s="643">
        <v>9115033</v>
      </c>
      <c r="D20" t="s">
        <v>661</v>
      </c>
      <c r="E20" s="506">
        <f t="shared" si="0"/>
        <v>49.158314547356838</v>
      </c>
      <c r="F20" s="265">
        <v>422873</v>
      </c>
      <c r="G20" s="595">
        <v>43000</v>
      </c>
      <c r="H20" s="408">
        <f t="shared" si="1"/>
        <v>465873</v>
      </c>
      <c r="J20" s="393"/>
      <c r="K20" s="347"/>
      <c r="L20" s="323"/>
    </row>
    <row r="21" spans="1:12">
      <c r="A21" s="4" t="s">
        <v>573</v>
      </c>
      <c r="B21" s="702">
        <v>60167</v>
      </c>
      <c r="C21" s="190">
        <v>2381821</v>
      </c>
      <c r="E21" s="506">
        <f t="shared" si="0"/>
        <v>39.586833313942861</v>
      </c>
      <c r="F21" s="190">
        <v>180363</v>
      </c>
      <c r="G21" s="190">
        <v>29595</v>
      </c>
      <c r="H21" s="717">
        <f t="shared" si="1"/>
        <v>209958</v>
      </c>
      <c r="J21" s="16"/>
      <c r="K21" s="347"/>
      <c r="L21" s="323"/>
    </row>
    <row r="22" spans="1:12">
      <c r="A22" s="4" t="s">
        <v>309</v>
      </c>
      <c r="B22" s="702">
        <v>6218</v>
      </c>
      <c r="C22" s="265">
        <v>306462</v>
      </c>
      <c r="D22"/>
      <c r="E22" s="506">
        <f t="shared" si="0"/>
        <v>49.286265680283051</v>
      </c>
      <c r="F22" s="265">
        <v>22357</v>
      </c>
      <c r="G22" s="595">
        <v>7500</v>
      </c>
      <c r="H22" s="408">
        <f>SUM(F22:G22)</f>
        <v>29857</v>
      </c>
      <c r="J22" s="16"/>
      <c r="K22" s="347"/>
      <c r="L22" s="323"/>
    </row>
    <row r="23" spans="1:12">
      <c r="A23" s="4" t="s">
        <v>310</v>
      </c>
      <c r="B23" s="702">
        <v>7118</v>
      </c>
      <c r="C23" s="265">
        <v>328042</v>
      </c>
      <c r="D23"/>
      <c r="E23" s="506">
        <f t="shared" si="0"/>
        <v>46.086260185445347</v>
      </c>
      <c r="F23" s="265">
        <v>28608</v>
      </c>
      <c r="G23" s="595">
        <v>6617</v>
      </c>
      <c r="H23" s="408">
        <f t="shared" si="1"/>
        <v>35225</v>
      </c>
      <c r="J23" s="16"/>
      <c r="K23" s="347"/>
      <c r="L23" s="323"/>
    </row>
    <row r="24" spans="1:12">
      <c r="A24" s="4" t="s">
        <v>311</v>
      </c>
      <c r="B24" s="702">
        <v>3766</v>
      </c>
      <c r="C24" s="265">
        <v>162176</v>
      </c>
      <c r="D24"/>
      <c r="E24" s="506">
        <f t="shared" si="0"/>
        <v>43.063197026022301</v>
      </c>
      <c r="F24" s="265">
        <v>19251</v>
      </c>
      <c r="G24" s="595">
        <v>5500</v>
      </c>
      <c r="H24" s="408">
        <f t="shared" si="1"/>
        <v>24751</v>
      </c>
      <c r="J24" s="16"/>
      <c r="K24" s="347"/>
      <c r="L24" s="323"/>
    </row>
    <row r="25" spans="1:12">
      <c r="A25" s="4" t="s">
        <v>312</v>
      </c>
      <c r="B25" s="702">
        <v>11501</v>
      </c>
      <c r="C25" s="265">
        <v>473308</v>
      </c>
      <c r="D25"/>
      <c r="E25" s="506">
        <f t="shared" si="0"/>
        <v>41.153638814016169</v>
      </c>
      <c r="F25" s="265">
        <v>36447</v>
      </c>
      <c r="G25" s="595">
        <v>6501</v>
      </c>
      <c r="H25" s="408">
        <f t="shared" si="1"/>
        <v>42948</v>
      </c>
      <c r="J25" s="393"/>
      <c r="K25" s="347"/>
      <c r="L25" s="323"/>
    </row>
    <row r="26" spans="1:12">
      <c r="A26" s="4" t="s">
        <v>313</v>
      </c>
      <c r="B26" s="702">
        <v>90542</v>
      </c>
      <c r="C26" s="643">
        <v>2162348</v>
      </c>
      <c r="D26"/>
      <c r="E26" s="506">
        <f t="shared" si="0"/>
        <v>23.882264584391773</v>
      </c>
      <c r="F26" s="265">
        <v>167503</v>
      </c>
      <c r="G26" s="595">
        <v>78211</v>
      </c>
      <c r="H26" s="408">
        <f t="shared" si="1"/>
        <v>245714</v>
      </c>
      <c r="J26" s="393"/>
      <c r="K26" s="347"/>
      <c r="L26" s="323"/>
    </row>
    <row r="27" spans="1:12">
      <c r="A27" s="4" t="s">
        <v>347</v>
      </c>
      <c r="B27" s="702">
        <v>14373</v>
      </c>
      <c r="C27" s="265">
        <v>549260</v>
      </c>
      <c r="D27"/>
      <c r="E27" s="506">
        <f t="shared" si="0"/>
        <v>38.2147081333055</v>
      </c>
      <c r="F27" s="265">
        <v>59793</v>
      </c>
      <c r="G27" s="595">
        <v>14500</v>
      </c>
      <c r="H27" s="408">
        <f t="shared" si="1"/>
        <v>74293</v>
      </c>
      <c r="J27" s="393"/>
      <c r="K27" s="347"/>
      <c r="L27" s="323"/>
    </row>
    <row r="28" spans="1:12">
      <c r="A28" s="4" t="s">
        <v>163</v>
      </c>
      <c r="B28" s="702">
        <v>7592</v>
      </c>
      <c r="C28" s="265">
        <v>323000</v>
      </c>
      <c r="D28"/>
      <c r="E28" s="506">
        <f t="shared" si="0"/>
        <v>42.54478398314015</v>
      </c>
      <c r="F28" s="265">
        <v>14045</v>
      </c>
      <c r="G28" s="595">
        <v>30338</v>
      </c>
      <c r="H28" s="408">
        <f t="shared" si="1"/>
        <v>44383</v>
      </c>
      <c r="J28" s="16"/>
      <c r="K28" s="347"/>
      <c r="L28" s="323"/>
    </row>
    <row r="29" spans="1:12">
      <c r="A29" s="4" t="s">
        <v>314</v>
      </c>
      <c r="B29" s="702">
        <v>6315</v>
      </c>
      <c r="C29" s="265">
        <v>247621</v>
      </c>
      <c r="D29"/>
      <c r="E29" s="506">
        <f t="shared" si="0"/>
        <v>39.21155977830562</v>
      </c>
      <c r="F29" s="265">
        <v>24136</v>
      </c>
      <c r="G29" s="595">
        <v>5337</v>
      </c>
      <c r="H29" s="408">
        <f t="shared" si="1"/>
        <v>29473</v>
      </c>
      <c r="J29" s="393"/>
      <c r="K29" s="347"/>
      <c r="L29" s="323"/>
    </row>
    <row r="30" spans="1:12">
      <c r="A30" s="4" t="s">
        <v>315</v>
      </c>
      <c r="B30" s="702">
        <v>1251</v>
      </c>
      <c r="C30" s="265">
        <v>30351</v>
      </c>
      <c r="E30" s="506">
        <f t="shared" si="0"/>
        <v>24.261390887290169</v>
      </c>
      <c r="F30" s="265">
        <v>11365</v>
      </c>
      <c r="G30" s="265">
        <v>3880</v>
      </c>
      <c r="H30" s="717">
        <f t="shared" si="1"/>
        <v>15245</v>
      </c>
      <c r="J30" s="393"/>
      <c r="K30" s="347"/>
      <c r="L30" s="323"/>
    </row>
    <row r="31" spans="1:12">
      <c r="A31" s="4" t="s">
        <v>316</v>
      </c>
      <c r="B31" s="702">
        <v>63906</v>
      </c>
      <c r="C31" s="265">
        <v>1907009</v>
      </c>
      <c r="D31"/>
      <c r="E31" s="506">
        <f t="shared" si="0"/>
        <v>29.840844365161331</v>
      </c>
      <c r="F31" s="265">
        <v>118226</v>
      </c>
      <c r="G31" s="595">
        <v>45032</v>
      </c>
      <c r="H31" s="408">
        <f>SUM(F31:G31)</f>
        <v>163258</v>
      </c>
      <c r="J31" s="16"/>
      <c r="K31" s="347"/>
      <c r="L31" s="323"/>
    </row>
    <row r="32" spans="1:12">
      <c r="A32" s="4" t="s">
        <v>317</v>
      </c>
      <c r="B32" s="702">
        <v>4362</v>
      </c>
      <c r="C32" s="265">
        <v>194196</v>
      </c>
      <c r="D32"/>
      <c r="E32" s="506">
        <f t="shared" si="0"/>
        <v>44.51994497936726</v>
      </c>
      <c r="F32" s="265">
        <v>21871</v>
      </c>
      <c r="G32" s="595">
        <v>5915</v>
      </c>
      <c r="H32" s="408">
        <f t="shared" si="1"/>
        <v>27786</v>
      </c>
      <c r="J32" s="393"/>
      <c r="K32" s="347"/>
      <c r="L32" s="323"/>
    </row>
    <row r="33" spans="1:12">
      <c r="A33" s="4" t="s">
        <v>318</v>
      </c>
      <c r="B33" s="702">
        <v>3279</v>
      </c>
      <c r="C33" s="265">
        <v>139000</v>
      </c>
      <c r="D33"/>
      <c r="E33" s="506">
        <f t="shared" si="0"/>
        <v>42.390972857578532</v>
      </c>
      <c r="F33" s="265">
        <v>17407</v>
      </c>
      <c r="G33" s="595">
        <v>4861</v>
      </c>
      <c r="H33" s="408">
        <f t="shared" si="1"/>
        <v>22268</v>
      </c>
      <c r="J33" s="393"/>
      <c r="K33" s="347"/>
      <c r="L33" s="323"/>
    </row>
    <row r="34" spans="1:12">
      <c r="A34" s="4" t="s">
        <v>319</v>
      </c>
      <c r="B34" s="702">
        <v>7171</v>
      </c>
      <c r="C34" s="643">
        <v>225772</v>
      </c>
      <c r="D34"/>
      <c r="E34" s="506">
        <f t="shared" si="0"/>
        <v>31.484032910333287</v>
      </c>
      <c r="F34" s="265">
        <v>13266</v>
      </c>
      <c r="G34" s="595">
        <v>23884</v>
      </c>
      <c r="H34" s="408">
        <f t="shared" si="1"/>
        <v>37150</v>
      </c>
      <c r="J34" s="393"/>
      <c r="K34" s="347"/>
      <c r="L34" s="323"/>
    </row>
    <row r="35" spans="1:12">
      <c r="A35" s="4" t="s">
        <v>320</v>
      </c>
      <c r="B35" s="702">
        <v>2844</v>
      </c>
      <c r="C35" s="265">
        <v>259344</v>
      </c>
      <c r="D35"/>
      <c r="E35" s="506">
        <f t="shared" si="0"/>
        <v>91.189873417721515</v>
      </c>
      <c r="F35" s="265">
        <v>13636</v>
      </c>
      <c r="G35" s="595">
        <v>6348</v>
      </c>
      <c r="H35" s="408">
        <f t="shared" si="1"/>
        <v>19984</v>
      </c>
      <c r="J35" s="16"/>
      <c r="K35" s="347"/>
      <c r="L35" s="323"/>
    </row>
    <row r="36" spans="1:12">
      <c r="A36" s="8" t="s">
        <v>477</v>
      </c>
      <c r="B36" s="702">
        <v>147047</v>
      </c>
      <c r="C36" s="643">
        <v>6743056</v>
      </c>
      <c r="D36"/>
      <c r="E36" s="506">
        <f t="shared" si="0"/>
        <v>45.856467659999865</v>
      </c>
      <c r="F36" s="265">
        <v>311681</v>
      </c>
      <c r="G36" s="595">
        <v>50000</v>
      </c>
      <c r="H36" s="408">
        <f t="shared" si="1"/>
        <v>361681</v>
      </c>
      <c r="J36" s="16"/>
      <c r="K36" s="347"/>
      <c r="L36" s="323"/>
    </row>
    <row r="37" spans="1:12">
      <c r="A37" s="8" t="s">
        <v>164</v>
      </c>
      <c r="B37" s="702">
        <v>10295</v>
      </c>
      <c r="C37" s="265">
        <v>490096</v>
      </c>
      <c r="D37"/>
      <c r="E37" s="506">
        <f t="shared" si="0"/>
        <v>47.605245264691597</v>
      </c>
      <c r="F37" s="265">
        <v>33135</v>
      </c>
      <c r="G37" s="595">
        <v>23820</v>
      </c>
      <c r="H37" s="408">
        <f t="shared" si="1"/>
        <v>56955</v>
      </c>
      <c r="J37" s="16"/>
      <c r="K37" s="350"/>
      <c r="L37" s="323"/>
    </row>
    <row r="38" spans="1:12">
      <c r="A38" s="8" t="s">
        <v>478</v>
      </c>
      <c r="B38" s="702">
        <v>70238</v>
      </c>
      <c r="C38" s="643">
        <v>4740522</v>
      </c>
      <c r="D38"/>
      <c r="E38" s="506">
        <f t="shared" si="0"/>
        <v>67.492269142059854</v>
      </c>
      <c r="F38" s="265">
        <v>129940</v>
      </c>
      <c r="G38" s="595">
        <v>47553</v>
      </c>
      <c r="H38" s="408">
        <f t="shared" si="1"/>
        <v>177493</v>
      </c>
      <c r="J38" s="393"/>
      <c r="K38" s="347"/>
      <c r="L38" s="323"/>
    </row>
    <row r="39" spans="1:12">
      <c r="A39" s="4" t="s">
        <v>321</v>
      </c>
      <c r="B39" s="702">
        <v>3801</v>
      </c>
      <c r="C39" s="265">
        <v>194316</v>
      </c>
      <c r="D39"/>
      <c r="E39" s="506">
        <f t="shared" si="0"/>
        <v>51.122336227308601</v>
      </c>
      <c r="F39" s="265">
        <v>19070</v>
      </c>
      <c r="G39" s="595">
        <v>5160</v>
      </c>
      <c r="H39" s="408">
        <f t="shared" si="1"/>
        <v>24230</v>
      </c>
      <c r="J39" s="393"/>
      <c r="K39" s="347"/>
      <c r="L39" s="323"/>
    </row>
    <row r="40" spans="1:12">
      <c r="A40" s="4" t="s">
        <v>322</v>
      </c>
      <c r="B40" s="702">
        <v>8725</v>
      </c>
      <c r="C40" s="265">
        <v>322321</v>
      </c>
      <c r="D40"/>
      <c r="E40" s="506">
        <f t="shared" si="0"/>
        <v>36.942234957020055</v>
      </c>
      <c r="F40" s="265">
        <v>23141</v>
      </c>
      <c r="G40" s="595">
        <v>12282</v>
      </c>
      <c r="H40" s="408">
        <f t="shared" si="1"/>
        <v>35423</v>
      </c>
      <c r="J40" s="393"/>
      <c r="K40" s="347"/>
      <c r="L40" s="323"/>
    </row>
    <row r="41" spans="1:12">
      <c r="A41" s="4" t="s">
        <v>323</v>
      </c>
      <c r="B41" s="702">
        <v>7065</v>
      </c>
      <c r="C41" s="265">
        <v>418625</v>
      </c>
      <c r="D41"/>
      <c r="E41" s="506">
        <f t="shared" si="0"/>
        <v>59.253361641896674</v>
      </c>
      <c r="F41" s="265">
        <v>26904</v>
      </c>
      <c r="G41" s="595">
        <v>6000</v>
      </c>
      <c r="H41" s="408">
        <f t="shared" si="1"/>
        <v>32904</v>
      </c>
      <c r="J41" s="16"/>
      <c r="K41" s="347"/>
      <c r="L41" s="323"/>
    </row>
    <row r="42" spans="1:12">
      <c r="A42" s="8" t="s">
        <v>479</v>
      </c>
      <c r="B42" s="702">
        <v>70705</v>
      </c>
      <c r="C42" s="643">
        <v>4896429</v>
      </c>
      <c r="D42"/>
      <c r="E42" s="506">
        <f t="shared" si="0"/>
        <v>69.251523937486738</v>
      </c>
      <c r="F42" s="265">
        <v>130805</v>
      </c>
      <c r="G42" s="595">
        <v>47885</v>
      </c>
      <c r="H42" s="408">
        <f t="shared" si="1"/>
        <v>178690</v>
      </c>
      <c r="J42" s="16"/>
      <c r="K42" s="347"/>
      <c r="L42" s="323"/>
    </row>
    <row r="43" spans="1:12">
      <c r="A43" s="4" t="s">
        <v>324</v>
      </c>
      <c r="B43" s="702">
        <v>47294</v>
      </c>
      <c r="C43" s="265">
        <v>1519076</v>
      </c>
      <c r="D43"/>
      <c r="E43" s="506">
        <f t="shared" si="0"/>
        <v>32.119846069268831</v>
      </c>
      <c r="F43" s="265">
        <v>111644</v>
      </c>
      <c r="G43" s="595">
        <v>15000</v>
      </c>
      <c r="H43" s="408">
        <f t="shared" si="1"/>
        <v>126644</v>
      </c>
      <c r="J43" s="16"/>
      <c r="K43" s="347"/>
      <c r="L43" s="323"/>
    </row>
    <row r="44" spans="1:12">
      <c r="A44" s="8" t="s">
        <v>480</v>
      </c>
      <c r="B44" s="702">
        <v>44790</v>
      </c>
      <c r="C44" s="265">
        <v>1242425</v>
      </c>
      <c r="D44"/>
      <c r="E44" s="506">
        <f t="shared" si="0"/>
        <v>27.738892609957581</v>
      </c>
      <c r="F44" s="265">
        <v>82861</v>
      </c>
      <c r="G44" s="595">
        <v>42501</v>
      </c>
      <c r="H44" s="408">
        <f t="shared" si="1"/>
        <v>125362</v>
      </c>
      <c r="J44" s="16"/>
    </row>
    <row r="45" spans="1:12">
      <c r="A45" s="8" t="s">
        <v>481</v>
      </c>
      <c r="B45" s="702">
        <v>204025</v>
      </c>
      <c r="C45" s="265">
        <v>10534019</v>
      </c>
      <c r="D45"/>
      <c r="E45" s="506">
        <f t="shared" si="0"/>
        <v>51.631020708246538</v>
      </c>
      <c r="F45" s="265">
        <v>458083</v>
      </c>
      <c r="G45" s="595">
        <v>41800</v>
      </c>
      <c r="H45" s="408">
        <f t="shared" si="1"/>
        <v>499883</v>
      </c>
      <c r="J45" s="16"/>
    </row>
    <row r="46" spans="1:12">
      <c r="A46" s="8" t="s">
        <v>482</v>
      </c>
      <c r="B46" s="702">
        <v>56906</v>
      </c>
      <c r="C46" s="265">
        <v>3389261</v>
      </c>
      <c r="D46"/>
      <c r="E46" s="506">
        <f t="shared" si="0"/>
        <v>59.558939303412643</v>
      </c>
      <c r="F46" s="265">
        <v>124983</v>
      </c>
      <c r="G46" s="595">
        <v>20000</v>
      </c>
      <c r="H46" s="408">
        <f t="shared" si="1"/>
        <v>144983</v>
      </c>
      <c r="J46" s="16"/>
    </row>
    <row r="47" spans="1:12">
      <c r="A47" s="8" t="s">
        <v>483</v>
      </c>
      <c r="B47" s="702">
        <v>152758</v>
      </c>
      <c r="C47" s="643">
        <v>4825050.76</v>
      </c>
      <c r="D47"/>
      <c r="E47" s="506">
        <f t="shared" si="0"/>
        <v>31.586239411356523</v>
      </c>
      <c r="F47" s="265">
        <v>350517</v>
      </c>
      <c r="G47" s="595">
        <v>29106</v>
      </c>
      <c r="H47" s="408">
        <f t="shared" si="1"/>
        <v>379623</v>
      </c>
      <c r="J47" s="16"/>
    </row>
    <row r="48" spans="1:12">
      <c r="A48" s="8" t="s">
        <v>165</v>
      </c>
      <c r="B48" s="702">
        <v>15450</v>
      </c>
      <c r="C48" s="265">
        <v>426498</v>
      </c>
      <c r="D48"/>
      <c r="E48" s="506">
        <f t="shared" si="0"/>
        <v>27.605048543689321</v>
      </c>
      <c r="F48" s="265">
        <v>28582</v>
      </c>
      <c r="G48" s="595">
        <v>31733</v>
      </c>
      <c r="H48" s="408">
        <f t="shared" si="1"/>
        <v>60315</v>
      </c>
      <c r="J48" s="16"/>
    </row>
    <row r="49" spans="1:10">
      <c r="A49" s="4" t="s">
        <v>325</v>
      </c>
      <c r="B49" s="702">
        <v>13135</v>
      </c>
      <c r="C49" s="265">
        <v>323728</v>
      </c>
      <c r="D49"/>
      <c r="E49" s="506">
        <f t="shared" si="0"/>
        <v>24.646212409592692</v>
      </c>
      <c r="F49" s="265">
        <v>41858</v>
      </c>
      <c r="G49" s="486">
        <v>8000</v>
      </c>
      <c r="H49" s="408">
        <f t="shared" si="1"/>
        <v>49858</v>
      </c>
      <c r="J49" s="16"/>
    </row>
    <row r="50" spans="1:10">
      <c r="A50" s="4"/>
      <c r="B50" s="25"/>
      <c r="C50" s="265"/>
      <c r="D50" s="265"/>
      <c r="E50"/>
      <c r="F50" s="265"/>
      <c r="G50" s="265"/>
      <c r="H50" s="408"/>
    </row>
    <row r="51" spans="1:10">
      <c r="A51" s="12" t="s">
        <v>214</v>
      </c>
      <c r="B51" s="290">
        <f>SUM(B6:B49,'Voted Exp, Subsidy &amp; LPG G-P'!B6:B59,'Voted Exp, Subsidy &amp; LPG A-G'!B6:B58)</f>
        <v>7299050</v>
      </c>
      <c r="C51" s="290">
        <f>SUM(C6:C49,'Voted Exp, Subsidy &amp; LPG G-P'!C6:C59,'Voted Exp, Subsidy &amp; LPG A-G'!C6:C58)</f>
        <v>319174003</v>
      </c>
      <c r="D51" s="290"/>
      <c r="E51" s="291"/>
      <c r="F51" s="290">
        <f>SUM(F6:F49,'Voted Exp, Subsidy &amp; LPG G-P'!F6:F59,'Voted Exp, Subsidy &amp; LPG A-G'!F6:F58)</f>
        <v>16103791</v>
      </c>
      <c r="G51" s="290">
        <f>SUM(G6:G49,'Voted Exp, Subsidy &amp; LPG G-P'!G6:G59,'Voted Exp, Subsidy &amp; LPG A-G'!G6:G58)</f>
        <v>3951419</v>
      </c>
      <c r="H51" s="290">
        <f>SUM(H6:H49,'Voted Exp, Subsidy &amp; LPG G-P'!H6:H59,'Voted Exp, Subsidy &amp; LPG A-G'!H6:H58)</f>
        <v>20055210</v>
      </c>
    </row>
    <row r="52" spans="1:10">
      <c r="A52" s="4" t="s">
        <v>660</v>
      </c>
      <c r="C52" s="265"/>
      <c r="D52" s="265"/>
      <c r="H52" s="82"/>
    </row>
    <row r="53" spans="1:10">
      <c r="A53" s="4" t="s">
        <v>659</v>
      </c>
      <c r="C53" s="265"/>
      <c r="D53" s="265"/>
    </row>
    <row r="54" spans="1:10">
      <c r="A54" s="4" t="s">
        <v>664</v>
      </c>
      <c r="C54" s="265"/>
      <c r="D54" s="265"/>
    </row>
    <row r="55" spans="1:10">
      <c r="A55" s="10" t="s">
        <v>414</v>
      </c>
      <c r="B55" s="81"/>
      <c r="C55" s="82">
        <f>AVERAGE(C6:C49,'Voted Exp, Subsidy &amp; LPG G-P'!C6:C59,'Voted Exp, Subsidy &amp; LPG A-G'!C6:C58)</f>
        <v>2113735.1192052979</v>
      </c>
      <c r="D55" s="82"/>
      <c r="E55" s="277">
        <f>C51/B51</f>
        <v>43.728156814927971</v>
      </c>
      <c r="F55" s="82">
        <f>AVERAGE(F6:F49,'Voted Exp, Subsidy &amp; LPG G-P'!F6:F59,'Voted Exp, Subsidy &amp; LPG A-G'!F6:F58)</f>
        <v>106647.62251655629</v>
      </c>
      <c r="G55" s="82">
        <f>AVERAGE(G6:G49,'Voted Exp, Subsidy &amp; LPG G-P'!G6:G59,'Voted Exp, Subsidy &amp; LPG A-G'!G6:G58)</f>
        <v>26168.337748344369</v>
      </c>
      <c r="H55" s="82">
        <f>AVERAGE(H6:H49,'Voted Exp, Subsidy &amp; LPG G-P'!H6:H59,'Voted Exp, Subsidy &amp; LPG A-G'!H6:H58)</f>
        <v>132815.96026490067</v>
      </c>
    </row>
    <row r="56" spans="1:10">
      <c r="A56" s="10" t="s">
        <v>415</v>
      </c>
      <c r="B56" s="81"/>
      <c r="C56" s="82">
        <f>MEDIAN(C6:C49,'Voted Exp, Subsidy &amp; LPG G-P'!C6:C59,'Voted Exp, Subsidy &amp; LPG A-G'!C6:C58)</f>
        <v>899347</v>
      </c>
      <c r="D56" s="82"/>
      <c r="E56" s="277">
        <f>MEDIAN(E6:E49,'Voted Exp, Subsidy &amp; LPG G-P'!E6:E59,'Voted Exp, Subsidy &amp; LPG A-G'!E6:E58)</f>
        <v>40.535868893011752</v>
      </c>
      <c r="F56" s="82">
        <f>MEDIAN(F6:F49,'Voted Exp, Subsidy &amp; LPG G-P'!F6:F59,'Voted Exp, Subsidy &amp; LPG A-G'!F6:F58)</f>
        <v>54578</v>
      </c>
      <c r="G56" s="82">
        <f>MEDIAN(G6:G49,'Voted Exp, Subsidy &amp; LPG G-P'!G6:G59,'Voted Exp, Subsidy &amp; LPG A-G'!G6:G58)</f>
        <v>15000</v>
      </c>
      <c r="H56" s="82">
        <f>MEDIAN(H6:H49,'Voted Exp, Subsidy &amp; LPG G-P'!H6:H59,'Voted Exp, Subsidy &amp; LPG A-G'!H6:H58)</f>
        <v>74293</v>
      </c>
    </row>
    <row r="57" spans="1:10">
      <c r="A57" s="10" t="s">
        <v>330</v>
      </c>
      <c r="B57" s="81"/>
      <c r="C57" s="82">
        <f>MAX(C6:C49,'Voted Exp, Subsidy &amp; LPG G-P'!C6:C59,'Voted Exp, Subsidy &amp; LPG A-G'!C6:C58)</f>
        <v>29691153</v>
      </c>
      <c r="D57" s="82"/>
      <c r="E57" s="277">
        <f>MAX(E6:E49,'Voted Exp, Subsidy &amp; LPG G-P'!E6:E59,'Voted Exp, Subsidy &amp; LPG A-G'!E6:E58)</f>
        <v>155.07757756189281</v>
      </c>
      <c r="F57" s="82">
        <f>MAX(F6:F49,'Voted Exp, Subsidy &amp; LPG G-P'!F6:F59,'Voted Exp, Subsidy &amp; LPG A-G'!F6:F58)</f>
        <v>718522</v>
      </c>
      <c r="G57" s="82">
        <f>MAX(G6:G49,'Voted Exp, Subsidy &amp; LPG G-P'!G6:G59,'Voted Exp, Subsidy &amp; LPG A-G'!G6:G58)</f>
        <v>130501</v>
      </c>
      <c r="H57" s="82">
        <f>MAX(H6:H49,'Voted Exp, Subsidy &amp; LPG G-P'!H6:H59,'Voted Exp, Subsidy &amp; LPG A-G'!H6:H58)</f>
        <v>778251</v>
      </c>
    </row>
    <row r="58" spans="1:10">
      <c r="A58" s="10" t="s">
        <v>416</v>
      </c>
      <c r="B58" s="81"/>
      <c r="C58" s="82">
        <f>MIN(C6:C49,'Voted Exp, Subsidy &amp; LPG G-P'!C6:C59,'Voted Exp, Subsidy &amp; LPG A-G'!C6:C58)</f>
        <v>30351</v>
      </c>
      <c r="D58" s="82"/>
      <c r="E58" s="277">
        <f>MIN(E6:E49,'Voted Exp, Subsidy &amp; LPG G-P'!E6:E59,'Voted Exp, Subsidy &amp; LPG A-G'!E6:E58)</f>
        <v>13.510555121188428</v>
      </c>
      <c r="F58" s="82">
        <f>MIN(F6:F49,'Voted Exp, Subsidy &amp; LPG G-P'!F6:F59,'Voted Exp, Subsidy &amp; LPG A-G'!F6:F58)</f>
        <v>3068</v>
      </c>
      <c r="G58" s="82">
        <f>MIN(G6:G49,'Voted Exp, Subsidy &amp; LPG G-P'!G6:G59,'Voted Exp, Subsidy &amp; LPG A-G'!G6:G58)</f>
        <v>3880</v>
      </c>
      <c r="H58" s="82">
        <f>MIN(H6:H49,'Voted Exp, Subsidy &amp; LPG G-P'!H6:H59,'Voted Exp, Subsidy &amp; LPG A-G'!H6:H58)</f>
        <v>15245</v>
      </c>
    </row>
    <row r="59" spans="1:10">
      <c r="H59" s="171"/>
    </row>
  </sheetData>
  <phoneticPr fontId="25" type="noConversion"/>
  <pageMargins left="0.51181102362204722" right="0.51181102362204722" top="0.43307086614173229" bottom="0.47244094488188981" header="0" footer="0.23622047244094491"/>
  <pageSetup paperSize="9" orientation="portrait" r:id="rId1"/>
  <headerFooter alignWithMargins="0">
    <oddFooter>&amp;L&amp;9Public Library Statistics 2011/12&amp;C&amp;9&amp;P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89</vt:i4>
      </vt:variant>
      <vt:variant>
        <vt:lpstr>Named Ranges</vt:lpstr>
      </vt:variant>
      <vt:variant>
        <vt:i4>80</vt:i4>
      </vt:variant>
    </vt:vector>
  </HeadingPairs>
  <TitlesOfParts>
    <vt:vector size="169" baseType="lpstr">
      <vt:lpstr>Introduction</vt:lpstr>
      <vt:lpstr>Expenditure &amp; Subsidy Summaries</vt:lpstr>
      <vt:lpstr>Expenditure &amp; Subsidy A-G</vt:lpstr>
      <vt:lpstr>Expenditure &amp; Subsidy G-N</vt:lpstr>
      <vt:lpstr>Expenditure &amp; Subsidy N-Y</vt:lpstr>
      <vt:lpstr>5-Blank</vt:lpstr>
      <vt:lpstr>Voted Exp, Subsidy &amp; LPG A-G</vt:lpstr>
      <vt:lpstr>Voted Exp, Subsidy &amp; LPG G-P</vt:lpstr>
      <vt:lpstr>Voted Exp, Subs &amp; LPG P-Y</vt:lpstr>
      <vt:lpstr>Exp &amp; Subsidy Summaries</vt:lpstr>
      <vt:lpstr>Expenditure &amp; Subsidy A-L</vt:lpstr>
      <vt:lpstr>Expenditure &amp; Subsidy M-Y</vt:lpstr>
      <vt:lpstr>Library Expenditure A-L</vt:lpstr>
      <vt:lpstr>Library Expenditure L-Y</vt:lpstr>
      <vt:lpstr>14-blank</vt:lpstr>
      <vt:lpstr>Circulation</vt:lpstr>
      <vt:lpstr>Circulation by format A-L</vt:lpstr>
      <vt:lpstr>Circulation by format L-W</vt:lpstr>
      <vt:lpstr>Circulation by category A-L</vt:lpstr>
      <vt:lpstr>Circulation by category L-W</vt:lpstr>
      <vt:lpstr>Circulation nonbook A-L</vt:lpstr>
      <vt:lpstr>Circulation nonbook A-L pt 2</vt:lpstr>
      <vt:lpstr>Circulation nonbook L-W</vt:lpstr>
      <vt:lpstr>Circulation nonbook L-W pt 2</vt:lpstr>
      <vt:lpstr>Circ Seperate collections A-L</vt:lpstr>
      <vt:lpstr>Circ Seperate collections L-W</vt:lpstr>
      <vt:lpstr>26-Blank</vt:lpstr>
      <vt:lpstr>Circulation by Council</vt:lpstr>
      <vt:lpstr>Total Stock A-L</vt:lpstr>
      <vt:lpstr>Total Stock L-W</vt:lpstr>
      <vt:lpstr>Total books A-L</vt:lpstr>
      <vt:lpstr>Total books L-W</vt:lpstr>
      <vt:lpstr>Total Nonbook A-L </vt:lpstr>
      <vt:lpstr>Total nonbook A-L pt 2</vt:lpstr>
      <vt:lpstr>Total nonbook L-W</vt:lpstr>
      <vt:lpstr>Total nonbook L-W pt 2</vt:lpstr>
      <vt:lpstr>Total Serials A-L</vt:lpstr>
      <vt:lpstr>Total Serials L-W</vt:lpstr>
      <vt:lpstr>Seperate Collections A-L</vt:lpstr>
      <vt:lpstr>Seperate Collectinos L-W</vt:lpstr>
      <vt:lpstr>Acquisitions &amp; Discards A -L</vt:lpstr>
      <vt:lpstr>Acquisitions &amp; Discards L-W</vt:lpstr>
      <vt:lpstr>Registered Members A-L</vt:lpstr>
      <vt:lpstr>Regisetered Members L-W</vt:lpstr>
      <vt:lpstr>44-Blank</vt:lpstr>
      <vt:lpstr>Nonresident members by Councils</vt:lpstr>
      <vt:lpstr>Service Pts and Hrs A-L</vt:lpstr>
      <vt:lpstr>Service Points and Hrs L-W</vt:lpstr>
      <vt:lpstr>Service Points and Hrs A-L pt 2</vt:lpstr>
      <vt:lpstr>Service Points and Hrs L-W pt 2</vt:lpstr>
      <vt:lpstr>Library staff A-L</vt:lpstr>
      <vt:lpstr>Library Staff L-W</vt:lpstr>
      <vt:lpstr>Regional &amp; Joint Services</vt:lpstr>
      <vt:lpstr>Regional &amp; Joint Pt 2</vt:lpstr>
      <vt:lpstr>Regional &amp; Joint Pt 3</vt:lpstr>
      <vt:lpstr>Summary Comparative Stats</vt:lpstr>
      <vt:lpstr>56-blank</vt:lpstr>
      <vt:lpstr>Population</vt:lpstr>
      <vt:lpstr>Total Expenditure</vt:lpstr>
      <vt:lpstr>Expenditure per Capita</vt:lpstr>
      <vt:lpstr>Salaries Exp per cap</vt:lpstr>
      <vt:lpstr>Exp on Lib Materials per cap</vt:lpstr>
      <vt:lpstr>Library Material</vt:lpstr>
      <vt:lpstr>Library Material per capita</vt:lpstr>
      <vt:lpstr>Average cost of material</vt:lpstr>
      <vt:lpstr>Age of material</vt:lpstr>
      <vt:lpstr>Adult Periodicals</vt:lpstr>
      <vt:lpstr>Total Acquisitions</vt:lpstr>
      <vt:lpstr>Acquisitions per capita</vt:lpstr>
      <vt:lpstr>Discards as % of acq</vt:lpstr>
      <vt:lpstr>Discards as % of total stock</vt:lpstr>
      <vt:lpstr>Circulation- library materials</vt:lpstr>
      <vt:lpstr>Circulation per capita</vt:lpstr>
      <vt:lpstr>Turnover of stock</vt:lpstr>
      <vt:lpstr>Circulation per staff member</vt:lpstr>
      <vt:lpstr>Total Stock</vt:lpstr>
      <vt:lpstr>Population per staff member</vt:lpstr>
      <vt:lpstr>Total Qualified staff</vt:lpstr>
      <vt:lpstr>Pop per qualified staff member</vt:lpstr>
      <vt:lpstr>Document Delivery A-L</vt:lpstr>
      <vt:lpstr>Document Delivery L-W</vt:lpstr>
      <vt:lpstr>Library Visits A-L</vt:lpstr>
      <vt:lpstr>Library Visits L-W</vt:lpstr>
      <vt:lpstr>Inernet for public A-L</vt:lpstr>
      <vt:lpstr>Internet for public  L-W</vt:lpstr>
      <vt:lpstr>Total Info Requests A-L</vt:lpstr>
      <vt:lpstr>Total Info Requests L-W</vt:lpstr>
      <vt:lpstr>Programs A-L</vt:lpstr>
      <vt:lpstr>Programs L-W</vt:lpstr>
      <vt:lpstr>'5-Blank'!Print_Area</vt:lpstr>
      <vt:lpstr>'Acquisitions &amp; Discards A -L'!Print_Area</vt:lpstr>
      <vt:lpstr>'Acquisitions &amp; Discards L-W'!Print_Area</vt:lpstr>
      <vt:lpstr>'Acquisitions per capita'!Print_Area</vt:lpstr>
      <vt:lpstr>'Adult Periodicals'!Print_Area</vt:lpstr>
      <vt:lpstr>'Age of material'!Print_Area</vt:lpstr>
      <vt:lpstr>'Average cost of material'!Print_Area</vt:lpstr>
      <vt:lpstr>'Circ Seperate collections A-L'!Print_Area</vt:lpstr>
      <vt:lpstr>'Circ Seperate collections L-W'!Print_Area</vt:lpstr>
      <vt:lpstr>Circulation!Print_Area</vt:lpstr>
      <vt:lpstr>'Circulation by category A-L'!Print_Area</vt:lpstr>
      <vt:lpstr>'Circulation by category L-W'!Print_Area</vt:lpstr>
      <vt:lpstr>'Circulation by Council'!Print_Area</vt:lpstr>
      <vt:lpstr>'Circulation by format A-L'!Print_Area</vt:lpstr>
      <vt:lpstr>'Circulation by format L-W'!Print_Area</vt:lpstr>
      <vt:lpstr>'Circulation- library materials'!Print_Area</vt:lpstr>
      <vt:lpstr>'Circulation nonbook A-L'!Print_Area</vt:lpstr>
      <vt:lpstr>'Circulation nonbook A-L pt 2'!Print_Area</vt:lpstr>
      <vt:lpstr>'Circulation nonbook L-W'!Print_Area</vt:lpstr>
      <vt:lpstr>'Circulation nonbook L-W pt 2'!Print_Area</vt:lpstr>
      <vt:lpstr>'Circulation per capita'!Print_Area</vt:lpstr>
      <vt:lpstr>'Circulation per staff member'!Print_Area</vt:lpstr>
      <vt:lpstr>'Discards as % of acq'!Print_Area</vt:lpstr>
      <vt:lpstr>'Discards as % of total stock'!Print_Area</vt:lpstr>
      <vt:lpstr>'Document Delivery L-W'!Print_Area</vt:lpstr>
      <vt:lpstr>'Exp &amp; Subsidy Summaries'!Print_Area</vt:lpstr>
      <vt:lpstr>'Exp on Lib Materials per cap'!Print_Area</vt:lpstr>
      <vt:lpstr>'Expenditure &amp; Subsidy A-G'!Print_Area</vt:lpstr>
      <vt:lpstr>'Expenditure &amp; Subsidy A-L'!Print_Area</vt:lpstr>
      <vt:lpstr>'Expenditure &amp; Subsidy G-N'!Print_Area</vt:lpstr>
      <vt:lpstr>'Expenditure &amp; Subsidy M-Y'!Print_Area</vt:lpstr>
      <vt:lpstr>'Expenditure &amp; Subsidy N-Y'!Print_Area</vt:lpstr>
      <vt:lpstr>'Expenditure &amp; Subsidy Summaries'!Print_Area</vt:lpstr>
      <vt:lpstr>'Expenditure per Capita'!Print_Area</vt:lpstr>
      <vt:lpstr>'Inernet for public A-L'!Print_Area</vt:lpstr>
      <vt:lpstr>'Internet for public  L-W'!Print_Area</vt:lpstr>
      <vt:lpstr>'Library Expenditure A-L'!Print_Area</vt:lpstr>
      <vt:lpstr>'Library Expenditure L-Y'!Print_Area</vt:lpstr>
      <vt:lpstr>'Library Material'!Print_Area</vt:lpstr>
      <vt:lpstr>'Library Material per capita'!Print_Area</vt:lpstr>
      <vt:lpstr>'Library staff A-L'!Print_Area</vt:lpstr>
      <vt:lpstr>'Library Staff L-W'!Print_Area</vt:lpstr>
      <vt:lpstr>'Library Visits A-L'!Print_Area</vt:lpstr>
      <vt:lpstr>'Library Visits L-W'!Print_Area</vt:lpstr>
      <vt:lpstr>'Nonresident members by Councils'!Print_Area</vt:lpstr>
      <vt:lpstr>'Pop per qualified staff member'!Print_Area</vt:lpstr>
      <vt:lpstr>Population!Print_Area</vt:lpstr>
      <vt:lpstr>'Population per staff member'!Print_Area</vt:lpstr>
      <vt:lpstr>'Regional &amp; Joint Pt 2'!Print_Area</vt:lpstr>
      <vt:lpstr>'Regional &amp; Joint Pt 3'!Print_Area</vt:lpstr>
      <vt:lpstr>'Regional &amp; Joint Services'!Print_Area</vt:lpstr>
      <vt:lpstr>'Regisetered Members L-W'!Print_Area</vt:lpstr>
      <vt:lpstr>'Registered Members A-L'!Print_Area</vt:lpstr>
      <vt:lpstr>'Salaries Exp per cap'!Print_Area</vt:lpstr>
      <vt:lpstr>'Seperate Collectinos L-W'!Print_Area</vt:lpstr>
      <vt:lpstr>'Seperate Collections A-L'!Print_Area</vt:lpstr>
      <vt:lpstr>'Service Points and Hrs A-L pt 2'!Print_Area</vt:lpstr>
      <vt:lpstr>'Service Points and Hrs L-W'!Print_Area</vt:lpstr>
      <vt:lpstr>'Service Points and Hrs L-W pt 2'!Print_Area</vt:lpstr>
      <vt:lpstr>'Service Pts and Hrs A-L'!Print_Area</vt:lpstr>
      <vt:lpstr>'Total Acquisitions'!Print_Area</vt:lpstr>
      <vt:lpstr>'Total books A-L'!Print_Area</vt:lpstr>
      <vt:lpstr>'Total books L-W'!Print_Area</vt:lpstr>
      <vt:lpstr>'Total Expenditure'!Print_Area</vt:lpstr>
      <vt:lpstr>'Total Info Requests A-L'!Print_Area</vt:lpstr>
      <vt:lpstr>'Total Info Requests L-W'!Print_Area</vt:lpstr>
      <vt:lpstr>'Total Nonbook A-L '!Print_Area</vt:lpstr>
      <vt:lpstr>'Total nonbook A-L pt 2'!Print_Area</vt:lpstr>
      <vt:lpstr>'Total nonbook L-W'!Print_Area</vt:lpstr>
      <vt:lpstr>'Total nonbook L-W pt 2'!Print_Area</vt:lpstr>
      <vt:lpstr>'Total Qualified staff'!Print_Area</vt:lpstr>
      <vt:lpstr>'Total Serials A-L'!Print_Area</vt:lpstr>
      <vt:lpstr>'Total Serials L-W'!Print_Area</vt:lpstr>
      <vt:lpstr>'Total Stock'!Print_Area</vt:lpstr>
      <vt:lpstr>'Total Stock A-L'!Print_Area</vt:lpstr>
      <vt:lpstr>'Total Stock L-W'!Print_Area</vt:lpstr>
      <vt:lpstr>'Turnover of stock'!Print_Area</vt:lpstr>
      <vt:lpstr>'Voted Exp, Subs &amp; LPG P-Y'!Print_Area</vt:lpstr>
      <vt:lpstr>'Voted Exp, Subsidy &amp; LPG A-G'!Print_Area</vt:lpstr>
      <vt:lpstr>'Voted Exp, Subsidy &amp; LPG G-P'!Print_Area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 Library statistics 2011 - 2012</dc:title>
  <dc:creator>State Library of NSW</dc:creator>
  <cp:keywords>statistics, expenditure, capita, subsidy, circulation, turnover,acquisitions,staff</cp:keywords>
  <cp:lastModifiedBy>Megan Reilly</cp:lastModifiedBy>
  <cp:lastPrinted>2013-04-10T06:06:50Z</cp:lastPrinted>
  <dcterms:created xsi:type="dcterms:W3CDTF">2004-01-18T23:25:41Z</dcterms:created>
  <dcterms:modified xsi:type="dcterms:W3CDTF">2016-01-22T04:28:29Z</dcterms:modified>
</cp:coreProperties>
</file>